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mp\download\novos documentos site poiesis\Orçado x Realizado 2017 - Marina Futino\"/>
    </mc:Choice>
  </mc:AlternateContent>
  <bookViews>
    <workbookView xWindow="0" yWindow="0" windowWidth="20490" windowHeight="7305"/>
  </bookViews>
  <sheets>
    <sheet name="Secretária" sheetId="6" r:id="rId1"/>
  </sheets>
  <definedNames>
    <definedName name="_xlnm._FilterDatabase" hidden="1">#REF!</definedName>
    <definedName name="AccessDatabase" hidden="1">"C:\Meus documentos\2000 Pgtos.mdb"</definedName>
    <definedName name="_xlnm.Print_Area" localSheetId="0">Secretária!$A$1:$K$191</definedName>
    <definedName name="CDC_EQUIP">#REF!</definedName>
    <definedName name="PC_CTBXGER">#REF!</definedName>
    <definedName name="PC_PESS">#REF!</definedName>
    <definedName name="_xlnm.Print_Titles" localSheetId="0">Secretária!$1:$12</definedName>
    <definedName name="Z" hidden="1">#REF!</definedName>
  </definedNames>
  <calcPr calcId="162913"/>
</workbook>
</file>

<file path=xl/calcChain.xml><?xml version="1.0" encoding="utf-8"?>
<calcChain xmlns="http://schemas.openxmlformats.org/spreadsheetml/2006/main">
  <c r="G78" i="6" l="1"/>
  <c r="I49" i="6" l="1"/>
  <c r="I172" i="6" l="1"/>
  <c r="I171" i="6"/>
  <c r="D31" i="6" l="1"/>
  <c r="D30" i="6" s="1"/>
  <c r="F76" i="6" l="1"/>
  <c r="E76" i="6"/>
  <c r="D119" i="6" l="1"/>
  <c r="H131" i="6"/>
  <c r="H164" i="6" s="1"/>
  <c r="G131" i="6"/>
  <c r="G164" i="6" s="1"/>
  <c r="F131" i="6"/>
  <c r="E131" i="6"/>
  <c r="D131" i="6"/>
  <c r="D164" i="6" s="1"/>
  <c r="D112" i="6" l="1"/>
  <c r="D110" i="6"/>
  <c r="D104" i="6"/>
  <c r="H110" i="6"/>
  <c r="G110" i="6"/>
  <c r="F110" i="6"/>
  <c r="E110" i="6"/>
  <c r="H102" i="6"/>
  <c r="F102" i="6"/>
  <c r="E102" i="6"/>
  <c r="F104" i="6"/>
  <c r="E104" i="6"/>
  <c r="D102" i="6"/>
  <c r="D94" i="6"/>
  <c r="D76" i="6"/>
  <c r="I92" i="6"/>
  <c r="I91" i="6"/>
  <c r="H18" i="6"/>
  <c r="D28" i="6"/>
  <c r="D18" i="6"/>
  <c r="D16" i="6" s="1"/>
  <c r="D161" i="6" s="1"/>
  <c r="H16" i="6" l="1"/>
  <c r="H161" i="6" s="1"/>
  <c r="D101" i="6"/>
  <c r="I163" i="6"/>
  <c r="I159" i="6"/>
  <c r="E159" i="6"/>
  <c r="F147" i="6"/>
  <c r="E147" i="6"/>
  <c r="D147" i="6"/>
  <c r="F139" i="6"/>
  <c r="E139" i="6"/>
  <c r="D139" i="6"/>
  <c r="F164" i="6"/>
  <c r="I132" i="6"/>
  <c r="I121" i="6"/>
  <c r="H119" i="6"/>
  <c r="E119" i="6"/>
  <c r="F112" i="6"/>
  <c r="F101" i="6" s="1"/>
  <c r="E112" i="6"/>
  <c r="E101" i="6" s="1"/>
  <c r="F94" i="6"/>
  <c r="D67" i="6"/>
  <c r="I66" i="6"/>
  <c r="I65" i="6"/>
  <c r="E64" i="6"/>
  <c r="I64" i="6" s="1"/>
  <c r="D64" i="6"/>
  <c r="I62" i="6"/>
  <c r="F61" i="6"/>
  <c r="E61" i="6"/>
  <c r="D61" i="6"/>
  <c r="D58" i="6"/>
  <c r="H55" i="6"/>
  <c r="G55" i="6"/>
  <c r="F55" i="6"/>
  <c r="E55" i="6"/>
  <c r="D55" i="6"/>
  <c r="I44" i="6"/>
  <c r="F41" i="6"/>
  <c r="D41" i="6"/>
  <c r="E161" i="6"/>
  <c r="F161" i="6"/>
  <c r="D54" i="6" l="1"/>
  <c r="I139" i="6"/>
  <c r="I147" i="6"/>
  <c r="F119" i="6"/>
  <c r="F67" i="6"/>
  <c r="E41" i="6"/>
  <c r="E94" i="6"/>
  <c r="I17" i="6"/>
  <c r="J17" i="6" s="1"/>
  <c r="I111" i="6"/>
  <c r="I110" i="6"/>
  <c r="I133" i="6"/>
  <c r="E58" i="6"/>
  <c r="E52" i="6" s="1"/>
  <c r="E67" i="6"/>
  <c r="F58" i="6"/>
  <c r="F52" i="6" s="1"/>
  <c r="I134" i="6"/>
  <c r="F54" i="6" l="1"/>
  <c r="E54" i="6"/>
  <c r="D117" i="6"/>
  <c r="D52" i="6"/>
  <c r="I19" i="6"/>
  <c r="J19" i="6" s="1"/>
  <c r="J21" i="6"/>
  <c r="I115" i="6"/>
  <c r="I99" i="6"/>
  <c r="J99" i="6" s="1"/>
  <c r="I97" i="6"/>
  <c r="J97" i="6" s="1"/>
  <c r="I89" i="6"/>
  <c r="F117" i="6"/>
  <c r="F40" i="6" s="1"/>
  <c r="F162" i="6" s="1"/>
  <c r="E164" i="6"/>
  <c r="I164" i="6" s="1"/>
  <c r="I131" i="6"/>
  <c r="J131" i="6" s="1"/>
  <c r="I90" i="6" l="1"/>
  <c r="H104" i="6"/>
  <c r="I43" i="6"/>
  <c r="J43" i="6" s="1"/>
  <c r="H67" i="6"/>
  <c r="H78" i="6"/>
  <c r="H58" i="6"/>
  <c r="H61" i="6"/>
  <c r="H41" i="6"/>
  <c r="H112" i="6"/>
  <c r="F123" i="6"/>
  <c r="I120" i="6"/>
  <c r="I85" i="6"/>
  <c r="J85" i="6" s="1"/>
  <c r="I21" i="6"/>
  <c r="I95" i="6"/>
  <c r="J95" i="6" s="1"/>
  <c r="I77" i="6"/>
  <c r="J77" i="6" s="1"/>
  <c r="I107" i="6"/>
  <c r="J107" i="6" s="1"/>
  <c r="I114" i="6"/>
  <c r="J114" i="6" s="1"/>
  <c r="I108" i="6"/>
  <c r="J108" i="6" s="1"/>
  <c r="I60" i="6"/>
  <c r="J60" i="6" s="1"/>
  <c r="I69" i="6"/>
  <c r="J69" i="6" s="1"/>
  <c r="I73" i="6"/>
  <c r="J73" i="6" s="1"/>
  <c r="I84" i="6"/>
  <c r="I98" i="6"/>
  <c r="J98" i="6" s="1"/>
  <c r="I83" i="6"/>
  <c r="J83" i="6" s="1"/>
  <c r="I88" i="6"/>
  <c r="J88" i="6" s="1"/>
  <c r="I80" i="6"/>
  <c r="J80" i="6" s="1"/>
  <c r="I72" i="6"/>
  <c r="J72" i="6" s="1"/>
  <c r="I70" i="6"/>
  <c r="J70" i="6" s="1"/>
  <c r="I74" i="6"/>
  <c r="J74" i="6" s="1"/>
  <c r="I109" i="6"/>
  <c r="J109" i="6" s="1"/>
  <c r="I71" i="6"/>
  <c r="J71" i="6" s="1"/>
  <c r="I86" i="6"/>
  <c r="J86" i="6" s="1"/>
  <c r="I96" i="6"/>
  <c r="J96" i="6" s="1"/>
  <c r="I81" i="6"/>
  <c r="J81" i="6" s="1"/>
  <c r="I82" i="6"/>
  <c r="J82" i="6" s="1"/>
  <c r="D40" i="6"/>
  <c r="D123" i="6"/>
  <c r="E117" i="6"/>
  <c r="F166" i="6"/>
  <c r="F46" i="6"/>
  <c r="I75" i="6" l="1"/>
  <c r="J75" i="6" s="1"/>
  <c r="I106" i="6"/>
  <c r="J106" i="6" s="1"/>
  <c r="H54" i="6"/>
  <c r="H52" i="6"/>
  <c r="H30" i="6"/>
  <c r="H76" i="6"/>
  <c r="H94" i="6"/>
  <c r="H101" i="6"/>
  <c r="I87" i="6"/>
  <c r="G119" i="6"/>
  <c r="I119" i="6" s="1"/>
  <c r="F125" i="6"/>
  <c r="I59" i="6"/>
  <c r="J59" i="6" s="1"/>
  <c r="G58" i="6"/>
  <c r="I113" i="6"/>
  <c r="J113" i="6" s="1"/>
  <c r="G112" i="6"/>
  <c r="I79" i="6"/>
  <c r="J79" i="6" s="1"/>
  <c r="G102" i="6"/>
  <c r="I103" i="6"/>
  <c r="I102" i="6" s="1"/>
  <c r="G67" i="6"/>
  <c r="I67" i="6" s="1"/>
  <c r="I68" i="6"/>
  <c r="J68" i="6" s="1"/>
  <c r="G18" i="6"/>
  <c r="G16" i="6" s="1"/>
  <c r="G94" i="6"/>
  <c r="G61" i="6"/>
  <c r="I61" i="6" s="1"/>
  <c r="I63" i="6"/>
  <c r="I105" i="6"/>
  <c r="J105" i="6" s="1"/>
  <c r="G104" i="6"/>
  <c r="I104" i="6" s="1"/>
  <c r="I45" i="6"/>
  <c r="J45" i="6" s="1"/>
  <c r="I18" i="6"/>
  <c r="J18" i="6" s="1"/>
  <c r="D162" i="6"/>
  <c r="D166" i="6" s="1"/>
  <c r="D168" i="6" s="1"/>
  <c r="D46" i="6"/>
  <c r="D125" i="6" s="1"/>
  <c r="E40" i="6"/>
  <c r="E46" i="6" s="1"/>
  <c r="E123" i="6"/>
  <c r="E162" i="6" l="1"/>
  <c r="G30" i="6"/>
  <c r="I30" i="6" s="1"/>
  <c r="J30" i="6" s="1"/>
  <c r="G54" i="6"/>
  <c r="H117" i="6"/>
  <c r="I94" i="6"/>
  <c r="J94" i="6" s="1"/>
  <c r="G161" i="6"/>
  <c r="J67" i="6"/>
  <c r="G76" i="6"/>
  <c r="I78" i="6"/>
  <c r="G41" i="6"/>
  <c r="I42" i="6"/>
  <c r="G101" i="6"/>
  <c r="I101" i="6" s="1"/>
  <c r="J101" i="6" s="1"/>
  <c r="I112" i="6"/>
  <c r="J112" i="6" s="1"/>
  <c r="G52" i="6"/>
  <c r="I58" i="6"/>
  <c r="E125" i="6"/>
  <c r="E166" i="6"/>
  <c r="J58" i="6" l="1"/>
  <c r="I54" i="6"/>
  <c r="J54" i="6" s="1"/>
  <c r="H123" i="6"/>
  <c r="H40" i="6"/>
  <c r="G117" i="6"/>
  <c r="I161" i="6"/>
  <c r="I16" i="6"/>
  <c r="J16" i="6" s="1"/>
  <c r="J42" i="6"/>
  <c r="I41" i="6"/>
  <c r="J41" i="6" s="1"/>
  <c r="I52" i="6"/>
  <c r="J78" i="6"/>
  <c r="I76" i="6"/>
  <c r="J76" i="6" s="1"/>
  <c r="E168" i="6"/>
  <c r="F159" i="6" s="1"/>
  <c r="F168" i="6" s="1"/>
  <c r="G159" i="6" s="1"/>
  <c r="H162" i="6" l="1"/>
  <c r="H166" i="6" s="1"/>
  <c r="H46" i="6"/>
  <c r="H125" i="6" s="1"/>
  <c r="G123" i="6"/>
  <c r="I123" i="6" s="1"/>
  <c r="J123" i="6" s="1"/>
  <c r="G40" i="6"/>
  <c r="G162" i="6" s="1"/>
  <c r="I117" i="6"/>
  <c r="J117" i="6" s="1"/>
  <c r="J52" i="6"/>
  <c r="G46" i="6" l="1"/>
  <c r="I40" i="6"/>
  <c r="J40" i="6" s="1"/>
  <c r="G125" i="6" l="1"/>
  <c r="I125" i="6" s="1"/>
  <c r="I46" i="6"/>
  <c r="J46" i="6" s="1"/>
  <c r="G166" i="6"/>
  <c r="I162" i="6"/>
  <c r="I166" i="6" l="1"/>
  <c r="I168" i="6" s="1"/>
  <c r="G168" i="6"/>
  <c r="H159" i="6" l="1"/>
  <c r="H168" i="6" s="1"/>
</calcChain>
</file>

<file path=xl/sharedStrings.xml><?xml version="1.0" encoding="utf-8"?>
<sst xmlns="http://schemas.openxmlformats.org/spreadsheetml/2006/main" count="317" uniqueCount="260">
  <si>
    <t>Exercício:</t>
  </si>
  <si>
    <t>Contrato de Gestão nº:</t>
  </si>
  <si>
    <t>Orçamento
Anual</t>
  </si>
  <si>
    <t>1º Tri</t>
  </si>
  <si>
    <t>2º Tri</t>
  </si>
  <si>
    <t>3º Tri</t>
  </si>
  <si>
    <t>4º Tri</t>
  </si>
  <si>
    <t>Realizado</t>
  </si>
  <si>
    <t>2.1</t>
  </si>
  <si>
    <t>Trabalho Voluntário e Parcerias</t>
  </si>
  <si>
    <t>TOTAL DE RECEITAS VINCULADAS AO PLANO DE TRABALHO</t>
  </si>
  <si>
    <t>1.1</t>
  </si>
  <si>
    <t>Diretoria</t>
  </si>
  <si>
    <t>Área Meio</t>
  </si>
  <si>
    <t>Área Fim</t>
  </si>
  <si>
    <t>Demais Funcionários</t>
  </si>
  <si>
    <t>Estagiários</t>
  </si>
  <si>
    <t>Aprendizes</t>
  </si>
  <si>
    <t>Prestadores de serviços (Consultorias/Assessorias/Pessoas Jurídicas) - Área Meio</t>
  </si>
  <si>
    <t>Limpeza</t>
  </si>
  <si>
    <t>Vigilância / portaria / segurança</t>
  </si>
  <si>
    <t>Jurídica</t>
  </si>
  <si>
    <t>Informática</t>
  </si>
  <si>
    <t>Administrativa / RH</t>
  </si>
  <si>
    <t>Contábil</t>
  </si>
  <si>
    <t>Auditoria</t>
  </si>
  <si>
    <t>Outras Despesas</t>
  </si>
  <si>
    <t>Custos Administrativos e Institucionais</t>
  </si>
  <si>
    <t>3.1</t>
  </si>
  <si>
    <t>Locação de imóveis</t>
  </si>
  <si>
    <t>Uniformes e EPIs</t>
  </si>
  <si>
    <t>Viagens e Estadias</t>
  </si>
  <si>
    <t>Material de consumo, escritório e limpeza</t>
  </si>
  <si>
    <t>Despesas tributárias e financeiras</t>
  </si>
  <si>
    <t>Despesas diversas (correio, xerox, motoboy, etc.)</t>
  </si>
  <si>
    <t>Treinamento de Funcionários</t>
  </si>
  <si>
    <t>Programa de Edificações: Conservação, Manutenção e Segurança</t>
  </si>
  <si>
    <t>4.1</t>
  </si>
  <si>
    <t>4.2</t>
  </si>
  <si>
    <t>Sistema de Monitoramento de Segurança e AVCB</t>
  </si>
  <si>
    <t>4.3</t>
  </si>
  <si>
    <t>Equipamentos / Implementos</t>
  </si>
  <si>
    <t>Seguros (predial, incêndio, etc.)</t>
  </si>
  <si>
    <t>Programas de Trabalho da Área Fim</t>
  </si>
  <si>
    <t>5.1</t>
  </si>
  <si>
    <t>TOTAL GERAL</t>
  </si>
  <si>
    <t>SUPERÁVIT OU DÉFICIT DO EXERCÍCIO  (RECEITA-DESPESA)</t>
  </si>
  <si>
    <t>EQUIPAMENTOS DE INFORMÁTICA</t>
  </si>
  <si>
    <t>1.2</t>
  </si>
  <si>
    <t>1.3</t>
  </si>
  <si>
    <t>SOFTWARE</t>
  </si>
  <si>
    <t>BENFEITORIAS</t>
  </si>
  <si>
    <t>AQUISIÇÃO DE ACERVO</t>
  </si>
  <si>
    <t>INVESTIMENTOS ATRAVÉS DE RECURSOS INCENTIVADOS</t>
  </si>
  <si>
    <t>I - REPASSES PÚBLICOS</t>
  </si>
  <si>
    <t>DESPESAS TOTAIS</t>
  </si>
  <si>
    <t>III - INVESTIMENTOS/IMOBILIZADO</t>
  </si>
  <si>
    <t>DESPESAS DO CONTRATO DE GESTÃO</t>
  </si>
  <si>
    <t>PROJETOS A EXECUTAR</t>
  </si>
  <si>
    <t>Projetos Incentivados</t>
  </si>
  <si>
    <t>4.2.1</t>
  </si>
  <si>
    <t>4.2.2</t>
  </si>
  <si>
    <t>4.2.3</t>
  </si>
  <si>
    <t>Depreciação/Amortização/Exaustão/Baixa de Imobilizado</t>
  </si>
  <si>
    <t>RESTITUIÇÃO DE RECURSOS A SEC</t>
  </si>
  <si>
    <t>13.1</t>
  </si>
  <si>
    <t>13.2</t>
  </si>
  <si>
    <t>SALDO PROJETOS A EXECUTAR</t>
  </si>
  <si>
    <t>RECURSOS PÚBLICOS VINCULADOS AO CONTRATO DE GESTÃO</t>
  </si>
  <si>
    <t>Objeto Contratual:</t>
  </si>
  <si>
    <t>5</t>
  </si>
  <si>
    <t>TOTAL DE RECEITAS PARA METAS CONDICIONADAS</t>
  </si>
  <si>
    <t>17.1</t>
  </si>
  <si>
    <t>17.2</t>
  </si>
  <si>
    <t>17.3</t>
  </si>
  <si>
    <t>17.4</t>
  </si>
  <si>
    <t>17.5</t>
  </si>
  <si>
    <t>17.6</t>
  </si>
  <si>
    <t>INVESTIMENTOS COM RECURSOS VINCULADOS AO CONTRATOS DE GESTÃO</t>
  </si>
  <si>
    <t>INVESTIMENTOS COM RECURSOS INCENTIVADOS</t>
  </si>
  <si>
    <t>18.1</t>
  </si>
  <si>
    <t>18.2</t>
  </si>
  <si>
    <t>18.3</t>
  </si>
  <si>
    <t>18.4</t>
  </si>
  <si>
    <t>18.5</t>
  </si>
  <si>
    <t>18.6</t>
  </si>
  <si>
    <t>19.1</t>
  </si>
  <si>
    <t>19.2</t>
  </si>
  <si>
    <t>19.3</t>
  </si>
  <si>
    <t>19.4</t>
  </si>
  <si>
    <t>19.5</t>
  </si>
  <si>
    <t>19.6</t>
  </si>
  <si>
    <t>19.7</t>
  </si>
  <si>
    <t>19</t>
  </si>
  <si>
    <t>20.1</t>
  </si>
  <si>
    <t>20.2</t>
  </si>
  <si>
    <t>20.3</t>
  </si>
  <si>
    <t>20.4</t>
  </si>
  <si>
    <t>Demais Saldos (especificar)</t>
  </si>
  <si>
    <t>OUTRAS RESERVAS: SALDOS</t>
  </si>
  <si>
    <t>VARIAÇÃO NO PERÍODO</t>
  </si>
  <si>
    <t>RECEITAS DE REPASSE APROPRIADAS</t>
  </si>
  <si>
    <t>INVESTIMENTOS COM RECURSOS VINCULADOS AO CG</t>
  </si>
  <si>
    <t>Receita de Captação Apropriada</t>
  </si>
  <si>
    <t>16.1</t>
  </si>
  <si>
    <t>16.2</t>
  </si>
  <si>
    <t>16.3</t>
  </si>
  <si>
    <t>16.4</t>
  </si>
  <si>
    <t>16.5</t>
  </si>
  <si>
    <t>16.6</t>
  </si>
  <si>
    <t>MÓVEIS E UTENSÍLIOS</t>
  </si>
  <si>
    <t>MÁQUINAS E EQUIPAMENTOS</t>
  </si>
  <si>
    <t>SALDO INÍCIO EXERCÍCIO</t>
  </si>
  <si>
    <t>Total das Receitas Financeiras</t>
  </si>
  <si>
    <t>II - DEMONSTRAÇÃO DE RESULTADO</t>
  </si>
  <si>
    <t>SUBTOTAL DESPESAS</t>
  </si>
  <si>
    <t>Conservação e manutenção de edificações (reparos, pinturas,  limpeza  de  caixa  de  água,  limpeza  de calhas, etc.)</t>
  </si>
  <si>
    <t>REPASSES LÍQUIDOS DISPONÍVEIS</t>
  </si>
  <si>
    <t>Repasse Contrato de Gestão</t>
  </si>
  <si>
    <t xml:space="preserve">Constituição Recursos de Reserva </t>
  </si>
  <si>
    <t>Constituição Recursos de Contingência</t>
  </si>
  <si>
    <t>Movimentação de Recursos Reservados</t>
  </si>
  <si>
    <t>UGE:</t>
  </si>
  <si>
    <t>IV - PROJETOS A EXECUTAR E SALDOS DE RECURSOS VINCULADOS AO CONTRATO DE GESTÃO</t>
  </si>
  <si>
    <t>Recurso de Reserva</t>
  </si>
  <si>
    <t>Recurso de Contingência</t>
  </si>
  <si>
    <t>RECEITAS FINANCEIRAS DOS RECURSOS DE RESERVAS E CONTINGÊNCIA</t>
  </si>
  <si>
    <t>1. RELATÓRIO GERENCIAL DE ORÇAMENTO PREVISTO x REALIZADO</t>
  </si>
  <si>
    <t>Organização Social:   Poiesis Organização Social de Cultura</t>
  </si>
  <si>
    <t>1.2.1</t>
  </si>
  <si>
    <t>1.2.2</t>
  </si>
  <si>
    <t>1.2.3</t>
  </si>
  <si>
    <t>UPPM</t>
  </si>
  <si>
    <t>Clovis Carvalho</t>
  </si>
  <si>
    <t>Plinio Correa</t>
  </si>
  <si>
    <t>Diretor Executivo</t>
  </si>
  <si>
    <t>Diretor Administrativo Financeiro</t>
  </si>
  <si>
    <t>%</t>
  </si>
  <si>
    <t xml:space="preserve">Receita de Repasse Apropriada                                        </t>
  </si>
  <si>
    <t>RECURSOS PÚBLICOS ESPECÍFICOS PARA INVESTIMENTO NO CONTRATO DE GESTÃO</t>
  </si>
  <si>
    <t>RECEITAS APROPRIADAS VINCULADAS AO CONTRATO DE GESTÃO</t>
  </si>
  <si>
    <t xml:space="preserve">Orçamento
Anual </t>
  </si>
  <si>
    <r>
      <t>Captação de Recursos Operacionais</t>
    </r>
    <r>
      <rPr>
        <sz val="10"/>
        <rFont val="Calibri"/>
        <family val="2"/>
        <scheme val="minor"/>
      </rPr>
      <t xml:space="preserve"> (bilheteria, cessão onerosa de espaço, loja, café, doações, estacionamento, etc)</t>
    </r>
  </si>
  <si>
    <t>Saldo</t>
  </si>
  <si>
    <t>________________________________________</t>
  </si>
  <si>
    <t>_________________________________________</t>
  </si>
  <si>
    <t>01/2017</t>
  </si>
  <si>
    <t>1.2.4</t>
  </si>
  <si>
    <t>1.2.6</t>
  </si>
  <si>
    <t>1.2.5</t>
  </si>
  <si>
    <t>6.1</t>
  </si>
  <si>
    <t>Apresentações Artísticas</t>
  </si>
  <si>
    <t>Ações Educativas</t>
  </si>
  <si>
    <t>Eventos</t>
  </si>
  <si>
    <t>Encontro de Museus Casa</t>
  </si>
  <si>
    <t>Comunicação Visual</t>
  </si>
  <si>
    <t>Repasse Líquidos para o Contrato de Gestão</t>
  </si>
  <si>
    <t xml:space="preserve">Reversão de Recursos de Reserva </t>
  </si>
  <si>
    <t>Reversão de Recursos de  Contingência</t>
  </si>
  <si>
    <t>Reversão de Recursos de Reserva - Outros</t>
  </si>
  <si>
    <t>Constituição de Recursos de Reserva - Outros</t>
  </si>
  <si>
    <t>Outras Receitas</t>
  </si>
  <si>
    <t>1.3.1</t>
  </si>
  <si>
    <t>Saldos anteriores para utilização no exercício</t>
  </si>
  <si>
    <t>1.3.2</t>
  </si>
  <si>
    <t>Outros saldos</t>
  </si>
  <si>
    <t>Recursos de Investimentos do Contrato de Gestão</t>
  </si>
  <si>
    <t>Investimento do CG</t>
  </si>
  <si>
    <t>Recursos de Captação</t>
  </si>
  <si>
    <t>Recursos de Captação voltados a custeio</t>
  </si>
  <si>
    <t>3.1.1</t>
  </si>
  <si>
    <t>Captação de Recursos Operacionais (bilheteria, cessão onerosa de espaço, loja, café, doações, estacionamento, etc)</t>
  </si>
  <si>
    <t>Captação de Recursos Incentivados e Não Incentivados</t>
  </si>
  <si>
    <t>3.1.2</t>
  </si>
  <si>
    <t>3.1.3</t>
  </si>
  <si>
    <t>4</t>
  </si>
  <si>
    <t>Receitas para realização de metas condicionadas</t>
  </si>
  <si>
    <t>Total das Despesas</t>
  </si>
  <si>
    <t>Subtotal das Despesas</t>
  </si>
  <si>
    <t>Recursos Humanos - Salários, encargos e beneficios</t>
  </si>
  <si>
    <t>6.1.1</t>
  </si>
  <si>
    <t>6.1.1.1</t>
  </si>
  <si>
    <t>6.1.1.1.1</t>
  </si>
  <si>
    <t>6.1.1.1.2</t>
  </si>
  <si>
    <t>6.1.1.2</t>
  </si>
  <si>
    <t>6.1.1.2.1</t>
  </si>
  <si>
    <t>6.1.1.2.2</t>
  </si>
  <si>
    <t>6.1.1.3</t>
  </si>
  <si>
    <t>6.1.1.3.1</t>
  </si>
  <si>
    <t>6.1.1.3.2</t>
  </si>
  <si>
    <t>6.1.1.4</t>
  </si>
  <si>
    <t>6.1.1.4.1</t>
  </si>
  <si>
    <t>6.1.1.4.2</t>
  </si>
  <si>
    <t>6.1.2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</si>
  <si>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</si>
  <si>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</si>
  <si>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</si>
  <si>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</si>
  <si>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</si>
  <si>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</si>
  <si>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</si>
  <si>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</si>
  <si>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6.1.3</t>
  </si>
  <si>
    <t>6.1.3.1</t>
  </si>
  <si>
    <t>Energia Elétrica</t>
  </si>
  <si>
    <t>Gás</t>
  </si>
  <si>
    <t>Telefonia</t>
  </si>
  <si>
    <t>Plano Museológico</t>
  </si>
  <si>
    <t>Planejamento Estratégico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</si>
  <si>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</si>
  <si>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</si>
  <si>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</si>
  <si>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</si>
  <si>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</si>
  <si>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</si>
  <si>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</si>
  <si>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</si>
  <si>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6.1.3.10</t>
  </si>
  <si>
    <t>6.1.3.11</t>
  </si>
  <si>
    <t>6.1.3.12</t>
  </si>
  <si>
    <t>Utilidades Públicas</t>
  </si>
  <si>
    <t>6.1.3.2.1</t>
  </si>
  <si>
    <t>6.1.3.3.2</t>
  </si>
  <si>
    <t>6.1.3.4.3</t>
  </si>
  <si>
    <t>6.1.3.5.4</t>
  </si>
  <si>
    <t>6.1.3.6.5</t>
  </si>
  <si>
    <t>Pesquisa de Público</t>
  </si>
  <si>
    <t>6.1.4</t>
  </si>
  <si>
    <t>6.1.4.1</t>
  </si>
  <si>
    <t>6.1.4.2</t>
  </si>
  <si>
    <t>6.1.4.3</t>
  </si>
  <si>
    <t>6.1.4.4</t>
  </si>
  <si>
    <t>6.1.4.5</t>
  </si>
  <si>
    <t>6.1.5</t>
  </si>
  <si>
    <t>6.1.5.1</t>
  </si>
  <si>
    <t>Programa 2 - Acervo</t>
  </si>
  <si>
    <t>6.1.5.1.1</t>
  </si>
  <si>
    <t>Acções Centro de Referências</t>
  </si>
  <si>
    <t>61.5.2</t>
  </si>
  <si>
    <t>Programa 3 -Exposições e Programações Cultural</t>
  </si>
  <si>
    <t>6.1.5.2.1</t>
  </si>
  <si>
    <t xml:space="preserve">Exposições </t>
  </si>
  <si>
    <t xml:space="preserve">Festivais </t>
  </si>
  <si>
    <t>6.1.5.2.2</t>
  </si>
  <si>
    <t>6.1.5.2.3</t>
  </si>
  <si>
    <t>6.1.5.2.4</t>
  </si>
  <si>
    <t>6.1.5.2.5</t>
  </si>
  <si>
    <t>6.1.5.3</t>
  </si>
  <si>
    <t>Programa 4 -Programa de Integração SISEM</t>
  </si>
  <si>
    <t>6.1.5.3.1</t>
  </si>
  <si>
    <t>6.1.6</t>
  </si>
  <si>
    <t>Comunicação e Imprensa</t>
  </si>
  <si>
    <t>6.1.6.1</t>
  </si>
  <si>
    <t>6.1.6.2</t>
  </si>
  <si>
    <t>6.1.6.3</t>
  </si>
  <si>
    <t>Impressão e Materiais Gráficos</t>
  </si>
  <si>
    <t>Difusão e Plataformas Eletrônicas (site)</t>
  </si>
  <si>
    <t>Água e Esgoto</t>
  </si>
  <si>
    <t>Internet</t>
  </si>
  <si>
    <t>São Paulo, 01 de Janeiro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</si>
</sst>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#,##0.00_ ;\-#,##0.00\ "/>
    <numFmt numFmtId="167" formatCode="#,##0.00_ ;[Red]\-#,##0.00\ "/>
    <numFmt numFmtId="168" formatCode="#,##0_ ;[Red]\-#,##0\ "/>
    <numFmt numFmtId="169" formatCode="#,##0_ ;\-#,##0\ "/>
    <numFmt numFmtId="170" formatCode="_([$€-2]* #,##0.00_);_([$€-2]* \(#,##0.00\);_([$€-2]* &quot;-&quot;??_)"/>
    <numFmt numFmtId="171" formatCode="_(&quot;R$ &quot;* #,##0.00_);_(&quot;R$ &quot;* \(#,##0.00\);_(&quot;R$ &quot;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.05"/>
      <color indexed="8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8"/>
      <color indexed="9"/>
      <name val="Calibri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sz val="8"/>
      <color indexed="17"/>
      <name val="Calibri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1"/>
      <color indexed="52"/>
      <name val="Calibri"/>
      <family val="2"/>
    </font>
    <font>
      <b/>
      <sz val="8"/>
      <color rgb="FFFA7D00"/>
      <name val="Calibri"/>
      <family val="2"/>
    </font>
    <font>
      <b/>
      <sz val="8"/>
      <color indexed="52"/>
      <name val="Calibri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52"/>
      <name val="Calibri"/>
      <family val="2"/>
    </font>
    <font>
      <sz val="8"/>
      <color rgb="FFFA7D00"/>
      <name val="Calibri"/>
      <family val="2"/>
    </font>
    <font>
      <sz val="8"/>
      <color indexed="52"/>
      <name val="Calibri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8"/>
      <color indexed="62"/>
      <name val="Calibri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sz val="8"/>
      <color rgb="FF9C0006"/>
      <name val="Calibri"/>
      <family val="2"/>
    </font>
    <font>
      <sz val="8"/>
      <color indexed="20"/>
      <name val="Calibri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8"/>
      <color indexed="60"/>
      <name val="Calibri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Swis721 BT"/>
    </font>
    <font>
      <sz val="8"/>
      <name val="Arial"/>
      <family val="2"/>
    </font>
    <font>
      <sz val="11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4549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3" fillId="0" borderId="0"/>
    <xf numFmtId="43" fontId="14" fillId="0" borderId="0" applyFont="0" applyFill="0" applyBorder="0" applyAlignment="0" applyProtection="0"/>
    <xf numFmtId="0" fontId="1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1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1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2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2" fillId="2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2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1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36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1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2" fillId="2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2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36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8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2" fillId="3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1" fillId="38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2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2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2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2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6" borderId="30" applyNumberFormat="0" applyAlignment="0" applyProtection="0"/>
    <xf numFmtId="0" fontId="33" fillId="36" borderId="30" applyNumberFormat="0" applyAlignment="0" applyProtection="0"/>
    <xf numFmtId="0" fontId="34" fillId="8" borderId="26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4" fillId="8" borderId="26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4" fillId="8" borderId="26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4" fillId="8" borderId="26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5" fillId="36" borderId="30" applyNumberFormat="0" applyAlignment="0" applyProtection="0"/>
    <xf numFmtId="0" fontId="36" fillId="8" borderId="26" applyNumberFormat="0" applyAlignment="0" applyProtection="0"/>
    <xf numFmtId="0" fontId="37" fillId="36" borderId="30" applyNumberFormat="0" applyAlignment="0" applyProtection="0"/>
    <xf numFmtId="0" fontId="37" fillId="36" borderId="30" applyNumberFormat="0" applyAlignment="0" applyProtection="0"/>
    <xf numFmtId="0" fontId="37" fillId="36" borderId="30" applyNumberFormat="0" applyAlignment="0" applyProtection="0"/>
    <xf numFmtId="0" fontId="37" fillId="36" borderId="30" applyNumberFormat="0" applyAlignment="0" applyProtection="0"/>
    <xf numFmtId="0" fontId="37" fillId="36" borderId="3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8" fillId="52" borderId="31" applyNumberFormat="0" applyAlignment="0" applyProtection="0"/>
    <xf numFmtId="0" fontId="38" fillId="52" borderId="31" applyNumberFormat="0" applyAlignment="0" applyProtection="0"/>
    <xf numFmtId="0" fontId="39" fillId="9" borderId="28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39" fillId="9" borderId="28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39" fillId="9" borderId="28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39" fillId="9" borderId="28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40" fillId="52" borderId="31" applyNumberFormat="0" applyAlignment="0" applyProtection="0"/>
    <xf numFmtId="0" fontId="41" fillId="9" borderId="28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16" fillId="9" borderId="28" applyNumberFormat="0" applyAlignment="0" applyProtection="0"/>
    <xf numFmtId="0" fontId="38" fillId="52" borderId="31" applyNumberFormat="0" applyAlignment="0" applyProtection="0"/>
    <xf numFmtId="0" fontId="38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27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4" fillId="0" borderId="27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4" fillId="0" borderId="27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4" fillId="0" borderId="27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6" fillId="0" borderId="27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11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11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11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11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11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1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1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1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1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1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3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3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48" fillId="38" borderId="30" applyNumberFormat="0" applyAlignment="0" applyProtection="0"/>
    <xf numFmtId="0" fontId="48" fillId="38" borderId="30" applyNumberFormat="0" applyAlignment="0" applyProtection="0"/>
    <xf numFmtId="0" fontId="49" fillId="7" borderId="26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49" fillId="7" borderId="26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49" fillId="7" borderId="26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49" fillId="7" borderId="26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50" fillId="38" borderId="30" applyNumberFormat="0" applyAlignment="0" applyProtection="0"/>
    <xf numFmtId="0" fontId="51" fillId="7" borderId="26" applyNumberFormat="0" applyAlignment="0" applyProtection="0"/>
    <xf numFmtId="0" fontId="52" fillId="38" borderId="30" applyNumberFormat="0" applyAlignment="0" applyProtection="0"/>
    <xf numFmtId="0" fontId="52" fillId="38" borderId="30" applyNumberFormat="0" applyAlignment="0" applyProtection="0"/>
    <xf numFmtId="0" fontId="52" fillId="38" borderId="30" applyNumberFormat="0" applyAlignment="0" applyProtection="0"/>
    <xf numFmtId="0" fontId="15" fillId="7" borderId="26" applyNumberFormat="0" applyAlignment="0" applyProtection="0"/>
    <xf numFmtId="0" fontId="52" fillId="38" borderId="30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4" fillId="5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6" fillId="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9" fillId="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59" fillId="6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1" fillId="6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3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65" fillId="0" borderId="0"/>
    <xf numFmtId="0" fontId="65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21" fillId="0" borderId="0"/>
    <xf numFmtId="0" fontId="2" fillId="0" borderId="0"/>
    <xf numFmtId="0" fontId="2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4" fillId="0" borderId="0"/>
    <xf numFmtId="0" fontId="21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8" fillId="40" borderId="33" applyNumberFormat="0" applyFont="0" applyAlignment="0" applyProtection="0"/>
    <xf numFmtId="0" fontId="19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10" borderId="29" applyNumberFormat="0" applyFont="0" applyAlignment="0" applyProtection="0"/>
    <xf numFmtId="0" fontId="21" fillId="40" borderId="33" applyNumberFormat="0" applyFont="0" applyAlignment="0" applyProtection="0"/>
    <xf numFmtId="0" fontId="21" fillId="40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48">
    <xf numFmtId="0" fontId="0" fillId="0" borderId="0" xfId="0"/>
    <xf numFmtId="0" fontId="3" fillId="2" borderId="0" xfId="3" applyFont="1" applyFill="1"/>
    <xf numFmtId="0" fontId="3" fillId="0" borderId="0" xfId="3" applyFont="1" applyFill="1"/>
    <xf numFmtId="167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/>
    <xf numFmtId="0" fontId="3" fillId="2" borderId="0" xfId="3" applyFont="1" applyFill="1" applyBorder="1"/>
    <xf numFmtId="0" fontId="3" fillId="2" borderId="0" xfId="3" applyFont="1" applyFill="1" applyAlignment="1"/>
    <xf numFmtId="0" fontId="5" fillId="0" borderId="0" xfId="3" applyFont="1" applyFill="1" applyBorder="1" applyAlignment="1">
      <alignment vertical="center"/>
    </xf>
    <xf numFmtId="0" fontId="5" fillId="2" borderId="0" xfId="3" applyFont="1" applyFill="1" applyBorder="1"/>
    <xf numFmtId="0" fontId="3" fillId="2" borderId="0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horizontal="left" vertical="center"/>
    </xf>
    <xf numFmtId="0" fontId="3" fillId="2" borderId="5" xfId="3" applyFont="1" applyFill="1" applyBorder="1" applyAlignment="1">
      <alignment horizontal="left"/>
    </xf>
    <xf numFmtId="0" fontId="4" fillId="2" borderId="0" xfId="3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6" xfId="3" applyFont="1" applyFill="1" applyBorder="1"/>
    <xf numFmtId="0" fontId="3" fillId="2" borderId="3" xfId="3" applyFont="1" applyFill="1" applyBorder="1"/>
    <xf numFmtId="0" fontId="8" fillId="2" borderId="6" xfId="0" applyFont="1" applyFill="1" applyBorder="1"/>
    <xf numFmtId="0" fontId="8" fillId="2" borderId="3" xfId="0" applyFont="1" applyFill="1" applyBorder="1"/>
    <xf numFmtId="0" fontId="5" fillId="2" borderId="0" xfId="3" applyFont="1" applyFill="1" applyAlignment="1"/>
    <xf numFmtId="0" fontId="6" fillId="0" borderId="0" xfId="0" applyFont="1" applyBorder="1" applyAlignment="1"/>
    <xf numFmtId="0" fontId="3" fillId="0" borderId="4" xfId="3" applyFont="1" applyFill="1" applyBorder="1"/>
    <xf numFmtId="0" fontId="3" fillId="0" borderId="3" xfId="3" applyFont="1" applyFill="1" applyBorder="1"/>
    <xf numFmtId="166" fontId="3" fillId="0" borderId="3" xfId="1" applyNumberFormat="1" applyFont="1" applyFill="1" applyBorder="1"/>
    <xf numFmtId="0" fontId="8" fillId="2" borderId="5" xfId="0" applyFont="1" applyFill="1" applyBorder="1" applyAlignment="1">
      <alignment horizontal="left"/>
    </xf>
    <xf numFmtId="0" fontId="3" fillId="2" borderId="4" xfId="3" applyFont="1" applyFill="1" applyBorder="1"/>
    <xf numFmtId="0" fontId="6" fillId="0" borderId="6" xfId="0" applyFont="1" applyBorder="1" applyAlignment="1"/>
    <xf numFmtId="0" fontId="5" fillId="0" borderId="5" xfId="3" applyFont="1" applyFill="1" applyBorder="1" applyAlignment="1">
      <alignment horizontal="center"/>
    </xf>
    <xf numFmtId="0" fontId="5" fillId="0" borderId="18" xfId="3" applyFont="1" applyFill="1" applyBorder="1" applyAlignment="1">
      <alignment horizontal="center"/>
    </xf>
    <xf numFmtId="166" fontId="7" fillId="0" borderId="0" xfId="1" applyNumberFormat="1" applyFont="1" applyFill="1"/>
    <xf numFmtId="165" fontId="3" fillId="0" borderId="4" xfId="1" applyNumberFormat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/>
    </xf>
    <xf numFmtId="169" fontId="6" fillId="0" borderId="10" xfId="1" applyNumberFormat="1" applyFont="1" applyFill="1" applyBorder="1" applyAlignment="1">
      <alignment horizontal="center" vertical="center" wrapText="1"/>
    </xf>
    <xf numFmtId="169" fontId="6" fillId="0" borderId="3" xfId="1" applyNumberFormat="1" applyFont="1" applyFill="1" applyBorder="1" applyAlignment="1">
      <alignment horizontal="center" vertical="center"/>
    </xf>
    <xf numFmtId="169" fontId="5" fillId="0" borderId="5" xfId="1" applyNumberFormat="1" applyFont="1" applyFill="1" applyBorder="1" applyAlignment="1">
      <alignment horizontal="center" vertical="center"/>
    </xf>
    <xf numFmtId="169" fontId="6" fillId="0" borderId="5" xfId="1" applyNumberFormat="1" applyFont="1" applyFill="1" applyBorder="1" applyAlignment="1">
      <alignment horizontal="center" vertical="center"/>
    </xf>
    <xf numFmtId="169" fontId="5" fillId="0" borderId="10" xfId="1" applyNumberFormat="1" applyFont="1" applyFill="1" applyBorder="1" applyAlignment="1">
      <alignment horizontal="center" vertical="center"/>
    </xf>
    <xf numFmtId="169" fontId="8" fillId="0" borderId="10" xfId="1" applyNumberFormat="1" applyFont="1" applyFill="1" applyBorder="1"/>
    <xf numFmtId="169" fontId="6" fillId="0" borderId="0" xfId="1" applyNumberFormat="1" applyFont="1" applyFill="1" applyBorder="1" applyAlignment="1">
      <alignment horizontal="center" vertical="center"/>
    </xf>
    <xf numFmtId="169" fontId="3" fillId="0" borderId="0" xfId="1" applyNumberFormat="1" applyFont="1" applyFill="1" applyBorder="1" applyAlignment="1">
      <alignment vertical="center"/>
    </xf>
    <xf numFmtId="169" fontId="8" fillId="0" borderId="0" xfId="1" applyNumberFormat="1" applyFont="1" applyFill="1"/>
    <xf numFmtId="169" fontId="3" fillId="0" borderId="0" xfId="1" applyNumberFormat="1" applyFont="1" applyFill="1" applyAlignment="1"/>
    <xf numFmtId="16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/>
    <xf numFmtId="169" fontId="8" fillId="0" borderId="6" xfId="1" applyNumberFormat="1" applyFont="1" applyFill="1" applyBorder="1"/>
    <xf numFmtId="169" fontId="3" fillId="0" borderId="4" xfId="1" applyNumberFormat="1" applyFont="1" applyFill="1" applyBorder="1" applyAlignment="1"/>
    <xf numFmtId="169" fontId="5" fillId="0" borderId="7" xfId="1" applyNumberFormat="1" applyFont="1" applyFill="1" applyBorder="1"/>
    <xf numFmtId="169" fontId="8" fillId="0" borderId="0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169" fontId="3" fillId="0" borderId="4" xfId="1" applyNumberFormat="1" applyFont="1" applyFill="1" applyBorder="1"/>
    <xf numFmtId="169" fontId="8" fillId="0" borderId="0" xfId="1" applyNumberFormat="1" applyFont="1" applyFill="1" applyAlignment="1">
      <alignment horizontal="center"/>
    </xf>
    <xf numFmtId="9" fontId="5" fillId="3" borderId="5" xfId="2" applyFont="1" applyFill="1" applyBorder="1" applyAlignment="1">
      <alignment horizontal="center" vertical="center"/>
    </xf>
    <xf numFmtId="169" fontId="6" fillId="3" borderId="10" xfId="1" applyNumberFormat="1" applyFont="1" applyFill="1" applyBorder="1"/>
    <xf numFmtId="169" fontId="5" fillId="3" borderId="4" xfId="1" applyNumberFormat="1" applyFont="1" applyFill="1" applyBorder="1"/>
    <xf numFmtId="169" fontId="5" fillId="3" borderId="5" xfId="1" applyNumberFormat="1" applyFont="1" applyFill="1" applyBorder="1"/>
    <xf numFmtId="169" fontId="5" fillId="3" borderId="6" xfId="1" applyNumberFormat="1" applyFont="1" applyFill="1" applyBorder="1"/>
    <xf numFmtId="49" fontId="5" fillId="0" borderId="5" xfId="3" applyNumberFormat="1" applyFont="1" applyFill="1" applyBorder="1" applyAlignment="1">
      <alignment horizontal="center"/>
    </xf>
    <xf numFmtId="0" fontId="9" fillId="0" borderId="0" xfId="3" applyFont="1" applyFill="1"/>
    <xf numFmtId="0" fontId="5" fillId="2" borderId="0" xfId="0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4" fillId="2" borderId="0" xfId="3" applyFont="1" applyFill="1" applyAlignment="1"/>
    <xf numFmtId="0" fontId="5" fillId="0" borderId="0" xfId="3" applyFont="1" applyFill="1"/>
    <xf numFmtId="0" fontId="3" fillId="2" borderId="0" xfId="3" applyFont="1" applyFill="1" applyBorder="1" applyAlignment="1"/>
    <xf numFmtId="165" fontId="5" fillId="3" borderId="10" xfId="1" applyNumberFormat="1" applyFont="1" applyFill="1" applyBorder="1" applyAlignment="1">
      <alignment horizontal="center" vertical="center" wrapText="1"/>
    </xf>
    <xf numFmtId="167" fontId="6" fillId="3" borderId="3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167" fontId="5" fillId="0" borderId="1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vertical="center"/>
    </xf>
    <xf numFmtId="0" fontId="4" fillId="0" borderId="6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168" fontId="6" fillId="0" borderId="10" xfId="1" applyNumberFormat="1" applyFont="1" applyFill="1" applyBorder="1" applyAlignment="1">
      <alignment horizontal="right" vertical="center"/>
    </xf>
    <xf numFmtId="168" fontId="6" fillId="0" borderId="2" xfId="1" applyNumberFormat="1" applyFont="1" applyFill="1" applyBorder="1" applyAlignment="1">
      <alignment horizontal="right" vertical="center"/>
    </xf>
    <xf numFmtId="168" fontId="5" fillId="0" borderId="5" xfId="1" applyNumberFormat="1" applyFont="1" applyFill="1" applyBorder="1" applyAlignment="1">
      <alignment horizontal="right" vertical="center"/>
    </xf>
    <xf numFmtId="9" fontId="5" fillId="0" borderId="5" xfId="2" applyFont="1" applyFill="1" applyBorder="1" applyAlignment="1">
      <alignment horizontal="center" vertical="center"/>
    </xf>
    <xf numFmtId="168" fontId="6" fillId="0" borderId="5" xfId="1" applyNumberFormat="1" applyFont="1" applyFill="1" applyBorder="1" applyAlignment="1">
      <alignment horizontal="right" vertical="center"/>
    </xf>
    <xf numFmtId="168" fontId="9" fillId="0" borderId="10" xfId="1" applyNumberFormat="1" applyFont="1" applyFill="1" applyBorder="1" applyAlignment="1">
      <alignment horizontal="right" vertical="center"/>
    </xf>
    <xf numFmtId="0" fontId="3" fillId="0" borderId="6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8" fontId="8" fillId="0" borderId="10" xfId="1" applyNumberFormat="1" applyFont="1" applyFill="1" applyBorder="1" applyAlignment="1">
      <alignment vertical="center"/>
    </xf>
    <xf numFmtId="168" fontId="8" fillId="0" borderId="2" xfId="1" applyNumberFormat="1" applyFont="1" applyFill="1" applyBorder="1" applyAlignment="1">
      <alignment horizontal="right" vertical="center"/>
    </xf>
    <xf numFmtId="168" fontId="8" fillId="0" borderId="5" xfId="1" applyNumberFormat="1" applyFont="1" applyFill="1" applyBorder="1" applyAlignment="1">
      <alignment horizontal="right" vertical="center"/>
    </xf>
    <xf numFmtId="9" fontId="3" fillId="0" borderId="5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168" fontId="6" fillId="0" borderId="19" xfId="1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168" fontId="6" fillId="0" borderId="12" xfId="1" applyNumberFormat="1" applyFont="1" applyFill="1" applyBorder="1" applyAlignment="1">
      <alignment vertical="center"/>
    </xf>
    <xf numFmtId="168" fontId="9" fillId="0" borderId="5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168" fontId="8" fillId="0" borderId="19" xfId="1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7" fontId="8" fillId="0" borderId="0" xfId="3" applyNumberFormat="1" applyFont="1" applyFill="1"/>
    <xf numFmtId="167" fontId="6" fillId="3" borderId="10" xfId="1" applyNumberFormat="1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center" vertical="center"/>
    </xf>
    <xf numFmtId="49" fontId="5" fillId="2" borderId="5" xfId="3" applyNumberFormat="1" applyFont="1" applyFill="1" applyBorder="1" applyAlignment="1">
      <alignment vertical="center"/>
    </xf>
    <xf numFmtId="168" fontId="6" fillId="3" borderId="19" xfId="1" applyNumberFormat="1" applyFont="1" applyFill="1" applyBorder="1" applyAlignment="1">
      <alignment vertical="center"/>
    </xf>
    <xf numFmtId="168" fontId="5" fillId="3" borderId="13" xfId="1" applyNumberFormat="1" applyFont="1" applyFill="1" applyBorder="1" applyAlignment="1">
      <alignment horizontal="right" vertical="center"/>
    </xf>
    <xf numFmtId="168" fontId="5" fillId="3" borderId="15" xfId="1" applyNumberFormat="1" applyFont="1" applyFill="1" applyBorder="1" applyAlignment="1">
      <alignment horizontal="right" vertical="center"/>
    </xf>
    <xf numFmtId="168" fontId="5" fillId="3" borderId="20" xfId="1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68" fontId="5" fillId="3" borderId="5" xfId="1" applyNumberFormat="1" applyFont="1" applyFill="1" applyBorder="1" applyAlignment="1">
      <alignment horizontal="right" vertical="center"/>
    </xf>
    <xf numFmtId="168" fontId="5" fillId="3" borderId="6" xfId="1" applyNumberFormat="1" applyFont="1" applyFill="1" applyBorder="1" applyAlignment="1">
      <alignment horizontal="right" vertical="center"/>
    </xf>
    <xf numFmtId="49" fontId="3" fillId="2" borderId="5" xfId="3" applyNumberFormat="1" applyFont="1" applyFill="1" applyBorder="1" applyAlignment="1">
      <alignment vertical="center"/>
    </xf>
    <xf numFmtId="0" fontId="4" fillId="2" borderId="6" xfId="3" applyFont="1" applyFill="1" applyBorder="1" applyAlignment="1">
      <alignment vertical="center" wrapText="1"/>
    </xf>
    <xf numFmtId="0" fontId="10" fillId="2" borderId="3" xfId="3" applyFont="1" applyFill="1" applyBorder="1" applyAlignment="1">
      <alignment vertical="center" wrapText="1"/>
    </xf>
    <xf numFmtId="168" fontId="3" fillId="0" borderId="5" xfId="1" applyNumberFormat="1" applyFont="1" applyFill="1" applyBorder="1" applyAlignment="1">
      <alignment horizontal="right" vertical="center"/>
    </xf>
    <xf numFmtId="168" fontId="3" fillId="0" borderId="20" xfId="1" applyNumberFormat="1" applyFont="1" applyFill="1" applyBorder="1" applyAlignment="1">
      <alignment horizontal="right" vertical="center"/>
    </xf>
    <xf numFmtId="0" fontId="5" fillId="2" borderId="0" xfId="3" applyFont="1" applyFill="1" applyAlignment="1">
      <alignment vertical="center"/>
    </xf>
    <xf numFmtId="0" fontId="10" fillId="2" borderId="6" xfId="3" applyFont="1" applyFill="1" applyBorder="1" applyAlignment="1">
      <alignment vertical="center" wrapText="1"/>
    </xf>
    <xf numFmtId="0" fontId="9" fillId="0" borderId="0" xfId="3" applyFont="1" applyFill="1" applyAlignment="1">
      <alignment vertical="center"/>
    </xf>
    <xf numFmtId="0" fontId="5" fillId="3" borderId="6" xfId="3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left" vertical="center"/>
    </xf>
    <xf numFmtId="168" fontId="6" fillId="3" borderId="10" xfId="1" applyNumberFormat="1" applyFont="1" applyFill="1" applyBorder="1" applyAlignment="1">
      <alignment vertical="center"/>
    </xf>
    <xf numFmtId="0" fontId="11" fillId="2" borderId="0" xfId="3" applyFont="1" applyFill="1" applyAlignment="1">
      <alignment vertical="center"/>
    </xf>
    <xf numFmtId="49" fontId="3" fillId="2" borderId="0" xfId="3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horizontal="left" vertical="center"/>
    </xf>
    <xf numFmtId="168" fontId="6" fillId="0" borderId="0" xfId="1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horizontal="right" vertical="center"/>
    </xf>
    <xf numFmtId="49" fontId="3" fillId="2" borderId="6" xfId="3" applyNumberFormat="1" applyFont="1" applyFill="1" applyBorder="1" applyAlignment="1">
      <alignment vertical="center"/>
    </xf>
    <xf numFmtId="168" fontId="5" fillId="3" borderId="8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vertical="center"/>
    </xf>
    <xf numFmtId="0" fontId="6" fillId="3" borderId="6" xfId="3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/>
    </xf>
    <xf numFmtId="169" fontId="5" fillId="3" borderId="19" xfId="1" applyNumberFormat="1" applyFont="1" applyFill="1" applyBorder="1" applyAlignment="1">
      <alignment vertical="center" wrapText="1"/>
    </xf>
    <xf numFmtId="169" fontId="5" fillId="3" borderId="13" xfId="1" applyNumberFormat="1" applyFont="1" applyFill="1" applyBorder="1" applyAlignment="1">
      <alignment vertical="center" wrapText="1"/>
    </xf>
    <xf numFmtId="169" fontId="5" fillId="3" borderId="15" xfId="1" applyNumberFormat="1" applyFont="1" applyFill="1" applyBorder="1" applyAlignment="1">
      <alignment vertical="center" wrapText="1"/>
    </xf>
    <xf numFmtId="169" fontId="5" fillId="3" borderId="8" xfId="1" applyNumberFormat="1" applyFont="1" applyFill="1" applyBorder="1" applyAlignment="1">
      <alignment horizontal="right" vertical="center"/>
    </xf>
    <xf numFmtId="0" fontId="5" fillId="2" borderId="6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 wrapText="1"/>
    </xf>
    <xf numFmtId="169" fontId="5" fillId="0" borderId="10" xfId="1" applyNumberFormat="1" applyFont="1" applyFill="1" applyBorder="1" applyAlignment="1">
      <alignment vertical="center"/>
    </xf>
    <xf numFmtId="169" fontId="5" fillId="0" borderId="5" xfId="1" applyNumberFormat="1" applyFont="1" applyFill="1" applyBorder="1" applyAlignment="1">
      <alignment vertical="center" wrapText="1"/>
    </xf>
    <xf numFmtId="169" fontId="5" fillId="0" borderId="10" xfId="1" applyNumberFormat="1" applyFont="1" applyFill="1" applyBorder="1" applyAlignment="1">
      <alignment vertical="center" wrapText="1"/>
    </xf>
    <xf numFmtId="169" fontId="5" fillId="0" borderId="7" xfId="1" applyNumberFormat="1" applyFont="1" applyFill="1" applyBorder="1" applyAlignment="1">
      <alignment horizontal="right" vertical="center"/>
    </xf>
    <xf numFmtId="0" fontId="3" fillId="2" borderId="6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169" fontId="3" fillId="0" borderId="10" xfId="1" applyNumberFormat="1" applyFont="1" applyFill="1" applyBorder="1" applyAlignment="1">
      <alignment vertical="center"/>
    </xf>
    <xf numFmtId="169" fontId="3" fillId="0" borderId="2" xfId="1" applyNumberFormat="1" applyFont="1" applyFill="1" applyBorder="1" applyAlignment="1">
      <alignment vertical="center"/>
    </xf>
    <xf numFmtId="169" fontId="3" fillId="0" borderId="5" xfId="1" applyNumberFormat="1" applyFont="1" applyFill="1" applyBorder="1" applyAlignment="1">
      <alignment vertical="center" wrapText="1"/>
    </xf>
    <xf numFmtId="169" fontId="3" fillId="0" borderId="7" xfId="1" applyNumberFormat="1" applyFont="1" applyFill="1" applyBorder="1" applyAlignment="1">
      <alignment vertical="center"/>
    </xf>
    <xf numFmtId="168" fontId="3" fillId="0" borderId="25" xfId="1" applyNumberFormat="1" applyFont="1" applyFill="1" applyBorder="1" applyAlignment="1">
      <alignment horizontal="right" vertical="center"/>
    </xf>
    <xf numFmtId="169" fontId="5" fillId="3" borderId="10" xfId="1" applyNumberFormat="1" applyFont="1" applyFill="1" applyBorder="1" applyAlignment="1">
      <alignment vertical="center"/>
    </xf>
    <xf numFmtId="169" fontId="5" fillId="3" borderId="2" xfId="1" applyNumberFormat="1" applyFont="1" applyFill="1" applyBorder="1" applyAlignment="1">
      <alignment vertical="center"/>
    </xf>
    <xf numFmtId="169" fontId="5" fillId="3" borderId="5" xfId="1" applyNumberFormat="1" applyFont="1" applyFill="1" applyBorder="1" applyAlignment="1">
      <alignment vertical="center" wrapText="1"/>
    </xf>
    <xf numFmtId="169" fontId="5" fillId="3" borderId="10" xfId="1" applyNumberFormat="1" applyFont="1" applyFill="1" applyBorder="1" applyAlignment="1">
      <alignment vertical="center" wrapText="1"/>
    </xf>
    <xf numFmtId="169" fontId="5" fillId="3" borderId="7" xfId="1" applyNumberFormat="1" applyFont="1" applyFill="1" applyBorder="1" applyAlignment="1">
      <alignment horizontal="right" vertical="center"/>
    </xf>
    <xf numFmtId="169" fontId="8" fillId="0" borderId="10" xfId="1" applyNumberFormat="1" applyFont="1" applyFill="1" applyBorder="1" applyAlignment="1">
      <alignment vertical="center"/>
    </xf>
    <xf numFmtId="0" fontId="5" fillId="3" borderId="6" xfId="3" applyFont="1" applyFill="1" applyBorder="1" applyAlignment="1">
      <alignment vertical="center"/>
    </xf>
    <xf numFmtId="0" fontId="5" fillId="3" borderId="3" xfId="3" applyFont="1" applyFill="1" applyBorder="1" applyAlignment="1">
      <alignment vertical="center"/>
    </xf>
    <xf numFmtId="0" fontId="3" fillId="2" borderId="5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/>
    </xf>
    <xf numFmtId="169" fontId="6" fillId="0" borderId="6" xfId="1" applyNumberFormat="1" applyFont="1" applyFill="1" applyBorder="1" applyAlignment="1">
      <alignment vertical="center"/>
    </xf>
    <xf numFmtId="169" fontId="6" fillId="0" borderId="3" xfId="1" applyNumberFormat="1" applyFont="1" applyFill="1" applyBorder="1" applyAlignment="1">
      <alignment vertical="center"/>
    </xf>
    <xf numFmtId="169" fontId="5" fillId="0" borderId="3" xfId="1" applyNumberFormat="1" applyFont="1" applyFill="1" applyBorder="1" applyAlignment="1">
      <alignment vertical="center" wrapText="1"/>
    </xf>
    <xf numFmtId="169" fontId="5" fillId="0" borderId="9" xfId="1" applyNumberFormat="1" applyFont="1" applyFill="1" applyBorder="1" applyAlignment="1">
      <alignment vertical="center" wrapText="1"/>
    </xf>
    <xf numFmtId="169" fontId="5" fillId="3" borderId="5" xfId="1" applyNumberFormat="1" applyFont="1" applyFill="1" applyBorder="1" applyAlignment="1">
      <alignment vertical="center"/>
    </xf>
    <xf numFmtId="169" fontId="5" fillId="3" borderId="9" xfId="1" applyNumberFormat="1" applyFont="1" applyFill="1" applyBorder="1" applyAlignment="1">
      <alignment vertical="center"/>
    </xf>
    <xf numFmtId="169" fontId="3" fillId="0" borderId="5" xfId="1" applyNumberFormat="1" applyFont="1" applyFill="1" applyBorder="1" applyAlignment="1">
      <alignment vertical="center"/>
    </xf>
    <xf numFmtId="169" fontId="5" fillId="0" borderId="9" xfId="1" applyNumberFormat="1" applyFont="1" applyFill="1" applyBorder="1" applyAlignment="1">
      <alignment vertical="center"/>
    </xf>
    <xf numFmtId="169" fontId="5" fillId="0" borderId="5" xfId="1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left"/>
    </xf>
    <xf numFmtId="169" fontId="8" fillId="0" borderId="0" xfId="1" applyNumberFormat="1" applyFont="1" applyFill="1" applyBorder="1"/>
    <xf numFmtId="169" fontId="5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5" fillId="0" borderId="6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  <xf numFmtId="169" fontId="6" fillId="0" borderId="10" xfId="1" applyNumberFormat="1" applyFont="1" applyFill="1" applyBorder="1" applyAlignment="1">
      <alignment vertical="center"/>
    </xf>
    <xf numFmtId="169" fontId="6" fillId="0" borderId="2" xfId="1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horizontal="left"/>
    </xf>
    <xf numFmtId="0" fontId="5" fillId="0" borderId="6" xfId="3" applyFont="1" applyFill="1" applyBorder="1" applyAlignment="1">
      <alignment vertical="center" wrapText="1"/>
    </xf>
    <xf numFmtId="169" fontId="8" fillId="0" borderId="2" xfId="1" applyNumberFormat="1" applyFont="1" applyFill="1" applyBorder="1"/>
    <xf numFmtId="169" fontId="3" fillId="0" borderId="0" xfId="1" applyNumberFormat="1" applyFont="1" applyFill="1" applyBorder="1" applyAlignment="1">
      <alignment horizontal="center"/>
    </xf>
    <xf numFmtId="169" fontId="3" fillId="0" borderId="0" xfId="1" applyNumberFormat="1" applyFont="1" applyFill="1" applyBorder="1"/>
    <xf numFmtId="169" fontId="3" fillId="0" borderId="18" xfId="1" applyNumberFormat="1" applyFont="1" applyFill="1" applyBorder="1"/>
    <xf numFmtId="165" fontId="5" fillId="0" borderId="23" xfId="1" applyNumberFormat="1" applyFont="1" applyFill="1" applyBorder="1" applyAlignment="1">
      <alignment horizontal="center" vertical="center"/>
    </xf>
    <xf numFmtId="169" fontId="6" fillId="3" borderId="9" xfId="1" applyNumberFormat="1" applyFont="1" applyFill="1" applyBorder="1" applyAlignment="1">
      <alignment vertical="center"/>
    </xf>
    <xf numFmtId="169" fontId="6" fillId="3" borderId="2" xfId="1" applyNumberFormat="1" applyFont="1" applyFill="1" applyBorder="1" applyAlignment="1">
      <alignment vertical="center"/>
    </xf>
    <xf numFmtId="0" fontId="3" fillId="2" borderId="11" xfId="3" applyFont="1" applyFill="1" applyBorder="1" applyAlignment="1">
      <alignment horizontal="left"/>
    </xf>
    <xf numFmtId="169" fontId="8" fillId="0" borderId="3" xfId="1" applyNumberFormat="1" applyFont="1" applyFill="1" applyBorder="1"/>
    <xf numFmtId="169" fontId="5" fillId="0" borderId="3" xfId="1" applyNumberFormat="1" applyFont="1" applyFill="1" applyBorder="1" applyAlignment="1"/>
    <xf numFmtId="169" fontId="3" fillId="0" borderId="3" xfId="1" applyNumberFormat="1" applyFont="1" applyFill="1" applyBorder="1"/>
    <xf numFmtId="0" fontId="5" fillId="2" borderId="2" xfId="3" applyFont="1" applyFill="1" applyBorder="1" applyAlignment="1">
      <alignment horizontal="left" vertical="center"/>
    </xf>
    <xf numFmtId="169" fontId="6" fillId="3" borderId="7" xfId="1" applyNumberFormat="1" applyFont="1" applyFill="1" applyBorder="1" applyAlignment="1">
      <alignment vertical="center"/>
    </xf>
    <xf numFmtId="0" fontId="3" fillId="2" borderId="11" xfId="3" applyFont="1" applyFill="1" applyBorder="1"/>
    <xf numFmtId="169" fontId="8" fillId="0" borderId="11" xfId="1" applyNumberFormat="1" applyFont="1" applyFill="1" applyBorder="1"/>
    <xf numFmtId="169" fontId="3" fillId="0" borderId="11" xfId="1" applyNumberFormat="1" applyFont="1" applyFill="1" applyBorder="1" applyAlignment="1"/>
    <xf numFmtId="169" fontId="3" fillId="0" borderId="11" xfId="1" applyNumberFormat="1" applyFont="1" applyFill="1" applyBorder="1" applyAlignment="1">
      <alignment horizontal="center"/>
    </xf>
    <xf numFmtId="169" fontId="3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center" vertical="center"/>
    </xf>
    <xf numFmtId="169" fontId="3" fillId="0" borderId="5" xfId="1" applyNumberFormat="1" applyFont="1" applyFill="1" applyBorder="1"/>
    <xf numFmtId="169" fontId="6" fillId="3" borderId="6" xfId="1" applyNumberFormat="1" applyFont="1" applyFill="1" applyBorder="1"/>
    <xf numFmtId="169" fontId="3" fillId="0" borderId="5" xfId="1" applyNumberFormat="1" applyFont="1" applyFill="1" applyBorder="1" applyAlignment="1"/>
    <xf numFmtId="0" fontId="3" fillId="2" borderId="0" xfId="3" applyFont="1" applyFill="1" applyAlignment="1">
      <alignment horizontal="center"/>
    </xf>
    <xf numFmtId="169" fontId="8" fillId="0" borderId="5" xfId="1" applyNumberFormat="1" applyFont="1" applyFill="1" applyBorder="1"/>
    <xf numFmtId="169" fontId="8" fillId="3" borderId="10" xfId="1" applyNumberFormat="1" applyFont="1" applyFill="1" applyBorder="1" applyAlignment="1">
      <alignment horizontal="center" vertical="center" wrapText="1"/>
    </xf>
    <xf numFmtId="169" fontId="6" fillId="3" borderId="7" xfId="1" applyNumberFormat="1" applyFont="1" applyFill="1" applyBorder="1" applyAlignment="1">
      <alignment horizontal="center" vertical="center"/>
    </xf>
    <xf numFmtId="169" fontId="5" fillId="3" borderId="4" xfId="1" applyNumberFormat="1" applyFont="1" applyFill="1" applyBorder="1" applyAlignment="1">
      <alignment horizontal="center" vertical="center"/>
    </xf>
    <xf numFmtId="169" fontId="6" fillId="3" borderId="5" xfId="1" applyNumberFormat="1" applyFont="1" applyFill="1" applyBorder="1" applyAlignment="1">
      <alignment horizontal="center" vertical="center"/>
    </xf>
    <xf numFmtId="169" fontId="5" fillId="3" borderId="10" xfId="1" applyNumberFormat="1" applyFont="1" applyFill="1" applyBorder="1" applyAlignment="1">
      <alignment horizontal="center" vertical="center"/>
    </xf>
    <xf numFmtId="169" fontId="6" fillId="3" borderId="3" xfId="1" applyNumberFormat="1" applyFont="1" applyFill="1" applyBorder="1" applyAlignment="1">
      <alignment horizontal="center" vertical="center"/>
    </xf>
    <xf numFmtId="0" fontId="3" fillId="2" borderId="15" xfId="3" applyFont="1" applyFill="1" applyBorder="1"/>
    <xf numFmtId="0" fontId="3" fillId="2" borderId="1" xfId="3" applyFont="1" applyFill="1" applyBorder="1"/>
    <xf numFmtId="169" fontId="8" fillId="0" borderId="19" xfId="1" applyNumberFormat="1" applyFont="1" applyFill="1" applyBorder="1"/>
    <xf numFmtId="169" fontId="3" fillId="0" borderId="25" xfId="1" applyNumberFormat="1" applyFont="1" applyFill="1" applyBorder="1" applyAlignment="1"/>
    <xf numFmtId="169" fontId="3" fillId="0" borderId="17" xfId="1" applyNumberFormat="1" applyFont="1" applyFill="1" applyBorder="1"/>
    <xf numFmtId="169" fontId="3" fillId="0" borderId="7" xfId="1" applyNumberFormat="1" applyFont="1" applyFill="1" applyBorder="1" applyAlignment="1"/>
    <xf numFmtId="169" fontId="3" fillId="0" borderId="4" xfId="1" applyNumberFormat="1" applyFont="1" applyFill="1" applyBorder="1" applyAlignment="1">
      <alignment horizontal="center"/>
    </xf>
    <xf numFmtId="169" fontId="3" fillId="0" borderId="4" xfId="1" applyNumberFormat="1" applyFont="1" applyFill="1" applyBorder="1" applyAlignment="1">
      <alignment horizontal="right"/>
    </xf>
    <xf numFmtId="169" fontId="3" fillId="0" borderId="6" xfId="1" applyNumberFormat="1" applyFont="1" applyFill="1" applyBorder="1" applyAlignment="1">
      <alignment horizontal="right"/>
    </xf>
    <xf numFmtId="169" fontId="3" fillId="0" borderId="8" xfId="1" applyNumberFormat="1" applyFont="1" applyFill="1" applyBorder="1"/>
    <xf numFmtId="169" fontId="3" fillId="0" borderId="8" xfId="1" applyNumberFormat="1" applyFont="1" applyFill="1" applyBorder="1" applyAlignment="1">
      <alignment horizontal="right" vertical="center"/>
    </xf>
    <xf numFmtId="169" fontId="8" fillId="0" borderId="7" xfId="1" applyNumberFormat="1" applyFont="1" applyFill="1" applyBorder="1"/>
    <xf numFmtId="0" fontId="8" fillId="2" borderId="14" xfId="0" applyFont="1" applyFill="1" applyBorder="1" applyAlignment="1">
      <alignment horizontal="left"/>
    </xf>
    <xf numFmtId="0" fontId="3" fillId="2" borderId="16" xfId="3" applyFont="1" applyFill="1" applyBorder="1"/>
    <xf numFmtId="169" fontId="8" fillId="0" borderId="21" xfId="1" applyNumberFormat="1" applyFont="1" applyFill="1" applyBorder="1"/>
    <xf numFmtId="169" fontId="5" fillId="0" borderId="11" xfId="1" applyNumberFormat="1" applyFont="1" applyFill="1" applyBorder="1"/>
    <xf numFmtId="165" fontId="3" fillId="0" borderId="5" xfId="1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/>
    </xf>
    <xf numFmtId="0" fontId="3" fillId="2" borderId="23" xfId="3" applyFont="1" applyFill="1" applyBorder="1"/>
    <xf numFmtId="169" fontId="8" fillId="0" borderId="24" xfId="1" applyNumberFormat="1" applyFont="1" applyFill="1" applyBorder="1"/>
    <xf numFmtId="169" fontId="3" fillId="0" borderId="0" xfId="1" applyNumberFormat="1" applyFont="1" applyFill="1" applyBorder="1" applyAlignment="1"/>
    <xf numFmtId="169" fontId="3" fillId="0" borderId="18" xfId="1" applyNumberFormat="1" applyFont="1" applyFill="1" applyBorder="1" applyAlignment="1">
      <alignment horizontal="right"/>
    </xf>
    <xf numFmtId="169" fontId="3" fillId="0" borderId="0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center" vertical="center"/>
    </xf>
    <xf numFmtId="49" fontId="3" fillId="2" borderId="6" xfId="3" applyNumberFormat="1" applyFont="1" applyFill="1" applyBorder="1" applyAlignment="1">
      <alignment horizontal="left" vertical="center"/>
    </xf>
    <xf numFmtId="169" fontId="6" fillId="3" borderId="10" xfId="1" applyNumberFormat="1" applyFont="1" applyFill="1" applyBorder="1" applyAlignment="1">
      <alignment horizontal="center" vertical="center"/>
    </xf>
    <xf numFmtId="169" fontId="5" fillId="3" borderId="5" xfId="1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left" vertical="center"/>
    </xf>
    <xf numFmtId="169" fontId="6" fillId="3" borderId="10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/>
    </xf>
    <xf numFmtId="169" fontId="3" fillId="0" borderId="25" xfId="1" applyNumberFormat="1" applyFont="1" applyFill="1" applyBorder="1"/>
    <xf numFmtId="169" fontId="3" fillId="0" borderId="1" xfId="1" applyNumberFormat="1" applyFont="1" applyFill="1" applyBorder="1"/>
    <xf numFmtId="169" fontId="3" fillId="0" borderId="7" xfId="1" applyNumberFormat="1" applyFont="1" applyFill="1" applyBorder="1"/>
    <xf numFmtId="0" fontId="12" fillId="0" borderId="0" xfId="3" applyFont="1" applyFill="1"/>
    <xf numFmtId="168" fontId="12" fillId="0" borderId="0" xfId="1" applyNumberFormat="1" applyFont="1" applyFill="1" applyAlignment="1"/>
    <xf numFmtId="0" fontId="8" fillId="0" borderId="0" xfId="0" applyFont="1"/>
    <xf numFmtId="169" fontId="5" fillId="3" borderId="8" xfId="1" applyNumberFormat="1" applyFont="1" applyFill="1" applyBorder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168" fontId="3" fillId="0" borderId="10" xfId="1" applyNumberFormat="1" applyFont="1" applyFill="1" applyBorder="1" applyAlignment="1">
      <alignment horizontal="right" vertical="center"/>
    </xf>
    <xf numFmtId="168" fontId="5" fillId="0" borderId="10" xfId="1" applyNumberFormat="1" applyFont="1" applyFill="1" applyBorder="1" applyAlignment="1">
      <alignment horizontal="right" vertical="center"/>
    </xf>
    <xf numFmtId="168" fontId="3" fillId="0" borderId="6" xfId="1" applyNumberFormat="1" applyFont="1" applyFill="1" applyBorder="1" applyAlignment="1">
      <alignment horizontal="right" vertical="center"/>
    </xf>
    <xf numFmtId="169" fontId="3" fillId="0" borderId="10" xfId="1" applyNumberFormat="1" applyFont="1" applyFill="1" applyBorder="1" applyAlignment="1">
      <alignment vertical="center" wrapText="1"/>
    </xf>
    <xf numFmtId="169" fontId="3" fillId="0" borderId="9" xfId="1" applyNumberFormat="1" applyFont="1" applyFill="1" applyBorder="1" applyAlignment="1">
      <alignment vertical="center"/>
    </xf>
    <xf numFmtId="169" fontId="5" fillId="3" borderId="7" xfId="1" applyNumberFormat="1" applyFont="1" applyFill="1" applyBorder="1" applyAlignment="1">
      <alignment vertical="center"/>
    </xf>
    <xf numFmtId="169" fontId="3" fillId="0" borderId="10" xfId="1" applyNumberFormat="1" applyFont="1" applyFill="1" applyBorder="1"/>
    <xf numFmtId="169" fontId="3" fillId="0" borderId="6" xfId="1" applyNumberFormat="1" applyFont="1" applyFill="1" applyBorder="1"/>
    <xf numFmtId="169" fontId="5" fillId="3" borderId="7" xfId="1" applyNumberFormat="1" applyFont="1" applyFill="1" applyBorder="1" applyAlignment="1">
      <alignment horizontal="right"/>
    </xf>
    <xf numFmtId="169" fontId="3" fillId="0" borderId="0" xfId="1" applyNumberFormat="1" applyFont="1" applyFill="1" applyAlignment="1">
      <alignment horizontal="right"/>
    </xf>
    <xf numFmtId="168" fontId="3" fillId="0" borderId="8" xfId="1" applyNumberFormat="1" applyFont="1" applyFill="1" applyBorder="1" applyAlignment="1">
      <alignment horizontal="right" vertical="center"/>
    </xf>
    <xf numFmtId="169" fontId="3" fillId="2" borderId="10" xfId="1" applyNumberFormat="1" applyFont="1" applyFill="1" applyBorder="1" applyAlignment="1">
      <alignment vertical="center"/>
    </xf>
    <xf numFmtId="169" fontId="3" fillId="0" borderId="7" xfId="1" applyNumberFormat="1" applyFont="1" applyFill="1" applyBorder="1" applyAlignment="1">
      <alignment horizontal="right" vertical="center"/>
    </xf>
    <xf numFmtId="169" fontId="5" fillId="3" borderId="7" xfId="1" applyNumberFormat="1" applyFont="1" applyFill="1" applyBorder="1"/>
    <xf numFmtId="0" fontId="5" fillId="0" borderId="6" xfId="3" applyFont="1" applyFill="1" applyBorder="1" applyAlignment="1">
      <alignment horizontal="center"/>
    </xf>
    <xf numFmtId="169" fontId="3" fillId="2" borderId="0" xfId="3" applyNumberFormat="1" applyFont="1" applyFill="1" applyAlignment="1">
      <alignment vertical="center"/>
    </xf>
    <xf numFmtId="169" fontId="5" fillId="0" borderId="7" xfId="1" applyNumberFormat="1" applyFont="1" applyFill="1" applyBorder="1" applyAlignment="1">
      <alignment vertical="center"/>
    </xf>
    <xf numFmtId="169" fontId="3" fillId="0" borderId="7" xfId="1" applyNumberFormat="1" applyFont="1" applyFill="1" applyBorder="1" applyAlignment="1">
      <alignment horizontal="right"/>
    </xf>
    <xf numFmtId="169" fontId="5" fillId="3" borderId="3" xfId="1" applyNumberFormat="1" applyFont="1" applyFill="1" applyBorder="1" applyAlignment="1">
      <alignment horizontal="right"/>
    </xf>
    <xf numFmtId="167" fontId="6" fillId="3" borderId="7" xfId="1" applyNumberFormat="1" applyFont="1" applyFill="1" applyBorder="1" applyAlignment="1">
      <alignment horizontal="center" vertical="center"/>
    </xf>
    <xf numFmtId="169" fontId="5" fillId="3" borderId="25" xfId="1" applyNumberFormat="1" applyFont="1" applyFill="1" applyBorder="1" applyAlignment="1">
      <alignment vertical="center" wrapText="1"/>
    </xf>
    <xf numFmtId="168" fontId="6" fillId="3" borderId="6" xfId="1" applyNumberFormat="1" applyFont="1" applyFill="1" applyBorder="1" applyAlignment="1">
      <alignment vertical="center"/>
    </xf>
    <xf numFmtId="168" fontId="5" fillId="3" borderId="7" xfId="1" applyNumberFormat="1" applyFont="1" applyFill="1" applyBorder="1" applyAlignment="1">
      <alignment horizontal="right" vertical="center"/>
    </xf>
    <xf numFmtId="169" fontId="3" fillId="0" borderId="3" xfId="1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3" borderId="6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6" fillId="3" borderId="6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left" vertical="center" wrapText="1"/>
    </xf>
    <xf numFmtId="168" fontId="8" fillId="0" borderId="1" xfId="1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vertical="center" wrapText="1"/>
    </xf>
    <xf numFmtId="168" fontId="6" fillId="0" borderId="1" xfId="1" applyNumberFormat="1" applyFont="1" applyFill="1" applyBorder="1" applyAlignment="1">
      <alignment vertical="center"/>
    </xf>
    <xf numFmtId="168" fontId="6" fillId="0" borderId="7" xfId="1" applyNumberFormat="1" applyFont="1" applyFill="1" applyBorder="1" applyAlignment="1">
      <alignment horizontal="right" vertical="center"/>
    </xf>
    <xf numFmtId="168" fontId="8" fillId="0" borderId="15" xfId="1" applyNumberFormat="1" applyFont="1" applyFill="1" applyBorder="1" applyAlignment="1">
      <alignment vertical="center"/>
    </xf>
    <xf numFmtId="0" fontId="10" fillId="2" borderId="4" xfId="3" applyFont="1" applyFill="1" applyBorder="1" applyAlignment="1">
      <alignment vertical="center" wrapText="1"/>
    </xf>
    <xf numFmtId="0" fontId="3" fillId="3" borderId="4" xfId="3" applyFont="1" applyFill="1" applyBorder="1" applyAlignment="1">
      <alignment horizontal="left" vertical="center" wrapText="1"/>
    </xf>
    <xf numFmtId="169" fontId="5" fillId="0" borderId="2" xfId="1" applyNumberFormat="1" applyFont="1" applyFill="1" applyBorder="1" applyAlignment="1">
      <alignment vertical="center"/>
    </xf>
    <xf numFmtId="169" fontId="3" fillId="0" borderId="34" xfId="1" applyNumberFormat="1" applyFont="1" applyFill="1" applyBorder="1" applyAlignment="1">
      <alignment vertical="center"/>
    </xf>
    <xf numFmtId="169" fontId="5" fillId="0" borderId="34" xfId="1" applyNumberFormat="1" applyFont="1" applyFill="1" applyBorder="1" applyAlignment="1">
      <alignment horizontal="right" vertical="center"/>
    </xf>
    <xf numFmtId="169" fontId="5" fillId="3" borderId="34" xfId="1" applyNumberFormat="1" applyFont="1" applyFill="1" applyBorder="1" applyAlignment="1">
      <alignment horizontal="right" vertical="center"/>
    </xf>
    <xf numFmtId="169" fontId="5" fillId="3" borderId="34" xfId="1" applyNumberFormat="1" applyFont="1" applyFill="1" applyBorder="1" applyAlignment="1">
      <alignment vertical="center"/>
    </xf>
    <xf numFmtId="9" fontId="5" fillId="0" borderId="13" xfId="2" applyFont="1" applyFill="1" applyBorder="1" applyAlignment="1">
      <alignment horizontal="center" vertical="center"/>
    </xf>
    <xf numFmtId="169" fontId="8" fillId="0" borderId="8" xfId="1" applyNumberFormat="1" applyFont="1" applyFill="1" applyBorder="1"/>
    <xf numFmtId="169" fontId="3" fillId="0" borderId="35" xfId="1" applyNumberFormat="1" applyFont="1" applyFill="1" applyBorder="1"/>
    <xf numFmtId="169" fontId="3" fillId="0" borderId="8" xfId="1" applyNumberFormat="1" applyFont="1" applyFill="1" applyBorder="1" applyAlignment="1"/>
    <xf numFmtId="169" fontId="3" fillId="0" borderId="14" xfId="1" applyNumberFormat="1" applyFont="1" applyFill="1" applyBorder="1"/>
    <xf numFmtId="169" fontId="3" fillId="0" borderId="16" xfId="1" applyNumberFormat="1" applyFont="1" applyFill="1" applyBorder="1"/>
    <xf numFmtId="169" fontId="3" fillId="0" borderId="6" xfId="1" applyNumberFormat="1" applyFont="1" applyFill="1" applyBorder="1" applyAlignment="1"/>
    <xf numFmtId="3" fontId="5" fillId="0" borderId="10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166" fontId="6" fillId="3" borderId="34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vertical="center"/>
    </xf>
    <xf numFmtId="168" fontId="6" fillId="0" borderId="34" xfId="1" applyNumberFormat="1" applyFont="1" applyFill="1" applyBorder="1" applyAlignment="1">
      <alignment vertical="center"/>
    </xf>
    <xf numFmtId="3" fontId="5" fillId="0" borderId="34" xfId="1" applyNumberFormat="1" applyFont="1" applyFill="1" applyBorder="1" applyAlignment="1">
      <alignment horizontal="right" vertical="center"/>
    </xf>
    <xf numFmtId="3" fontId="3" fillId="0" borderId="34" xfId="1" applyNumberFormat="1" applyFont="1" applyFill="1" applyBorder="1" applyAlignment="1">
      <alignment horizontal="right" vertical="center"/>
    </xf>
    <xf numFmtId="168" fontId="8" fillId="0" borderId="34" xfId="1" applyNumberFormat="1" applyFont="1" applyFill="1" applyBorder="1" applyAlignment="1">
      <alignment horizontal="right" vertical="center"/>
    </xf>
    <xf numFmtId="165" fontId="6" fillId="0" borderId="34" xfId="1" applyNumberFormat="1" applyFont="1" applyFill="1" applyBorder="1" applyAlignment="1">
      <alignment horizontal="center" vertical="center"/>
    </xf>
    <xf numFmtId="168" fontId="6" fillId="0" borderId="34" xfId="1" applyNumberFormat="1" applyFont="1" applyFill="1" applyBorder="1" applyAlignment="1">
      <alignment horizontal="right" vertical="center"/>
    </xf>
    <xf numFmtId="169" fontId="8" fillId="2" borderId="3" xfId="1" applyNumberFormat="1" applyFont="1" applyFill="1" applyBorder="1"/>
    <xf numFmtId="3" fontId="3" fillId="2" borderId="10" xfId="1" applyNumberFormat="1" applyFont="1" applyFill="1" applyBorder="1" applyAlignment="1">
      <alignment horizontal="right" vertical="center"/>
    </xf>
    <xf numFmtId="168" fontId="8" fillId="0" borderId="7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3" borderId="6" xfId="3" applyFont="1" applyFill="1" applyBorder="1" applyAlignment="1">
      <alignment vertical="center" wrapText="1"/>
    </xf>
    <xf numFmtId="0" fontId="5" fillId="3" borderId="4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5" xfId="3" applyFont="1" applyFill="1" applyBorder="1" applyAlignment="1">
      <alignment vertical="center" wrapText="1"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3" xfId="3" applyFont="1" applyFill="1" applyBorder="1" applyAlignment="1">
      <alignment vertical="center" wrapText="1"/>
    </xf>
    <xf numFmtId="0" fontId="5" fillId="3" borderId="15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6" fillId="3" borderId="6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</cellXfs>
  <cellStyles count="4549">
    <cellStyle name="20% - Ênfase1 10" xfId="7"/>
    <cellStyle name="20% - Ênfase1 10 2" xfId="8"/>
    <cellStyle name="20% - Ênfase1 10 2 2" xfId="9"/>
    <cellStyle name="20% - Ênfase1 10 2 2 2" xfId="10"/>
    <cellStyle name="20% - Ênfase1 10 2 3" xfId="11"/>
    <cellStyle name="20% - Ênfase1 10 2 3 2" xfId="12"/>
    <cellStyle name="20% - Ênfase1 10 2 4" xfId="13"/>
    <cellStyle name="20% - Ênfase1 10 3" xfId="14"/>
    <cellStyle name="20% - Ênfase1 10 3 2" xfId="15"/>
    <cellStyle name="20% - Ênfase1 10 4" xfId="16"/>
    <cellStyle name="20% - Ênfase1 10 4 2" xfId="17"/>
    <cellStyle name="20% - Ênfase1 10 5" xfId="18"/>
    <cellStyle name="20% - Ênfase1 10_RXO 2011" xfId="19"/>
    <cellStyle name="20% - Ênfase1 11" xfId="20"/>
    <cellStyle name="20% - Ênfase1 12" xfId="21"/>
    <cellStyle name="20% - Ênfase1 2" xfId="22"/>
    <cellStyle name="20% - Ênfase1 2 2" xfId="23"/>
    <cellStyle name="20% - Ênfase1 2 2 2" xfId="24"/>
    <cellStyle name="20% - Ênfase1 2 2 2 2" xfId="25"/>
    <cellStyle name="20% - Ênfase1 2 2_RXO 2011" xfId="26"/>
    <cellStyle name="20% - Ênfase1 2 3" xfId="27"/>
    <cellStyle name="20% - Ênfase1 2 3 2" xfId="28"/>
    <cellStyle name="20% - Ênfase1 2 3 2 2" xfId="29"/>
    <cellStyle name="20% - Ênfase1 2 3_RXO 2011" xfId="30"/>
    <cellStyle name="20% - Ênfase1 2 4" xfId="31"/>
    <cellStyle name="20% - Ênfase1 2 4 2" xfId="32"/>
    <cellStyle name="20% - Ênfase1 2 4 2 2" xfId="33"/>
    <cellStyle name="20% - Ênfase1 2 4_RXO 2011" xfId="34"/>
    <cellStyle name="20% - Ênfase1 2 5" xfId="35"/>
    <cellStyle name="20% - Ênfase1 2 5 2" xfId="36"/>
    <cellStyle name="20% - Ênfase1 2 5 2 2" xfId="37"/>
    <cellStyle name="20% - Ênfase1 2 5_RXO 2011" xfId="38"/>
    <cellStyle name="20% - Ênfase1 2 6" xfId="39"/>
    <cellStyle name="20% - Ênfase1 2 6 2" xfId="40"/>
    <cellStyle name="20% - Ênfase1 2 7" xfId="41"/>
    <cellStyle name="20% - Ênfase1 2 7 2" xfId="42"/>
    <cellStyle name="20% - Ênfase1 2_AG-41 000" xfId="43"/>
    <cellStyle name="20% - Ênfase1 3" xfId="44"/>
    <cellStyle name="20% - Ênfase1 3 2" xfId="45"/>
    <cellStyle name="20% - Ênfase1 3 2 2" xfId="46"/>
    <cellStyle name="20% - Ênfase1 3 2 2 2" xfId="47"/>
    <cellStyle name="20% - Ênfase1 3 2_RXO 2011" xfId="48"/>
    <cellStyle name="20% - Ênfase1 3 3" xfId="49"/>
    <cellStyle name="20% - Ênfase1 3 3 2" xfId="50"/>
    <cellStyle name="20% - Ênfase1 3 3 2 2" xfId="51"/>
    <cellStyle name="20% - Ênfase1 3 3_RXO 2011" xfId="52"/>
    <cellStyle name="20% - Ênfase1 3 4" xfId="53"/>
    <cellStyle name="20% - Ênfase1 3 4 2" xfId="54"/>
    <cellStyle name="20% - Ênfase1 3 4 2 2" xfId="55"/>
    <cellStyle name="20% - Ênfase1 3 4_RXO 2011" xfId="56"/>
    <cellStyle name="20% - Ênfase1 3 5" xfId="57"/>
    <cellStyle name="20% - Ênfase1 3 5 2" xfId="58"/>
    <cellStyle name="20% - Ênfase1 3 5 2 2" xfId="59"/>
    <cellStyle name="20% - Ênfase1 3 5_RXO 2011" xfId="60"/>
    <cellStyle name="20% - Ênfase1 3 6" xfId="61"/>
    <cellStyle name="20% - Ênfase1 3 6 2" xfId="62"/>
    <cellStyle name="20% - Ênfase1 3_AG-41 000" xfId="63"/>
    <cellStyle name="20% - Ênfase1 4" xfId="64"/>
    <cellStyle name="20% - Ênfase1 4 2" xfId="65"/>
    <cellStyle name="20% - Ênfase1 4 2 2" xfId="66"/>
    <cellStyle name="20% - Ênfase1 4 2 2 2" xfId="67"/>
    <cellStyle name="20% - Ênfase1 4 2_RXO 2011" xfId="68"/>
    <cellStyle name="20% - Ênfase1 4 3" xfId="69"/>
    <cellStyle name="20% - Ênfase1 4 3 2" xfId="70"/>
    <cellStyle name="20% - Ênfase1 4 3 2 2" xfId="71"/>
    <cellStyle name="20% - Ênfase1 4 3_RXO 2011" xfId="72"/>
    <cellStyle name="20% - Ênfase1 4 4" xfId="73"/>
    <cellStyle name="20% - Ênfase1 4 4 2" xfId="74"/>
    <cellStyle name="20% - Ênfase1 4 4 2 2" xfId="75"/>
    <cellStyle name="20% - Ênfase1 4 4_RXO 2011" xfId="76"/>
    <cellStyle name="20% - Ênfase1 4 5" xfId="77"/>
    <cellStyle name="20% - Ênfase1 4 5 2" xfId="78"/>
    <cellStyle name="20% - Ênfase1 4 5 2 2" xfId="79"/>
    <cellStyle name="20% - Ênfase1 4 5_RXO 2011" xfId="80"/>
    <cellStyle name="20% - Ênfase1 4 6" xfId="81"/>
    <cellStyle name="20% - Ênfase1 4 6 2" xfId="82"/>
    <cellStyle name="20% - Ênfase1 4_AG-41 000" xfId="83"/>
    <cellStyle name="20% - Ênfase1 5" xfId="84"/>
    <cellStyle name="20% - Ênfase1 5 2" xfId="85"/>
    <cellStyle name="20% - Ênfase1 5 2 2" xfId="86"/>
    <cellStyle name="20% - Ênfase1 5 2 2 2" xfId="87"/>
    <cellStyle name="20% - Ênfase1 5 2_RXO 2011" xfId="88"/>
    <cellStyle name="20% - Ênfase1 5 3" xfId="89"/>
    <cellStyle name="20% - Ênfase1 5 3 2" xfId="90"/>
    <cellStyle name="20% - Ênfase1 5 3 2 2" xfId="91"/>
    <cellStyle name="20% - Ênfase1 5 3_RXO 2011" xfId="92"/>
    <cellStyle name="20% - Ênfase1 5 4" xfId="93"/>
    <cellStyle name="20% - Ênfase1 5 4 2" xfId="94"/>
    <cellStyle name="20% - Ênfase1 5 4 2 2" xfId="95"/>
    <cellStyle name="20% - Ênfase1 5 4_RXO 2011" xfId="96"/>
    <cellStyle name="20% - Ênfase1 5 5" xfId="97"/>
    <cellStyle name="20% - Ênfase1 5 5 2" xfId="98"/>
    <cellStyle name="20% - Ênfase1 5 5 2 2" xfId="99"/>
    <cellStyle name="20% - Ênfase1 5 5_RXO 2011" xfId="100"/>
    <cellStyle name="20% - Ênfase1 5 6" xfId="101"/>
    <cellStyle name="20% - Ênfase1 5 6 2" xfId="102"/>
    <cellStyle name="20% - Ênfase1 5_AG-41 000" xfId="103"/>
    <cellStyle name="20% - Ênfase1 6" xfId="104"/>
    <cellStyle name="20% - Ênfase1 6 2" xfId="105"/>
    <cellStyle name="20% - Ênfase1 6 2 2" xfId="106"/>
    <cellStyle name="20% - Ênfase1 6_RXO 2011" xfId="107"/>
    <cellStyle name="20% - Ênfase1 7" xfId="108"/>
    <cellStyle name="20% - Ênfase1 7 10" xfId="109"/>
    <cellStyle name="20% - Ênfase1 7 10 2" xfId="110"/>
    <cellStyle name="20% - Ênfase1 7 10 2 2" xfId="111"/>
    <cellStyle name="20% - Ênfase1 7 10 2 2 2" xfId="112"/>
    <cellStyle name="20% - Ênfase1 7 10 2 2 2 2" xfId="113"/>
    <cellStyle name="20% - Ênfase1 7 10 2 2 3" xfId="114"/>
    <cellStyle name="20% - Ênfase1 7 10 2 2 3 2" xfId="115"/>
    <cellStyle name="20% - Ênfase1 7 10 2 2 4" xfId="116"/>
    <cellStyle name="20% - Ênfase1 7 10 2 3" xfId="117"/>
    <cellStyle name="20% - Ênfase1 7 10 2 3 2" xfId="118"/>
    <cellStyle name="20% - Ênfase1 7 10 2 4" xfId="119"/>
    <cellStyle name="20% - Ênfase1 7 10 2 4 2" xfId="120"/>
    <cellStyle name="20% - Ênfase1 7 10 2 5" xfId="121"/>
    <cellStyle name="20% - Ênfase1 7 10 2_RXO 2011" xfId="122"/>
    <cellStyle name="20% - Ênfase1 7 10_24100" xfId="123"/>
    <cellStyle name="20% - Ênfase1 7 11" xfId="124"/>
    <cellStyle name="20% - Ênfase1 7 11 2" xfId="125"/>
    <cellStyle name="20% - Ênfase1 7 11 2 2" xfId="126"/>
    <cellStyle name="20% - Ênfase1 7 11 2 2 2" xfId="127"/>
    <cellStyle name="20% - Ênfase1 7 11 2 2 2 2" xfId="128"/>
    <cellStyle name="20% - Ênfase1 7 11 2 2 3" xfId="129"/>
    <cellStyle name="20% - Ênfase1 7 11 2 2 3 2" xfId="130"/>
    <cellStyle name="20% - Ênfase1 7 11 2 2 4" xfId="131"/>
    <cellStyle name="20% - Ênfase1 7 11 2 3" xfId="132"/>
    <cellStyle name="20% - Ênfase1 7 11 2 3 2" xfId="133"/>
    <cellStyle name="20% - Ênfase1 7 11 2 4" xfId="134"/>
    <cellStyle name="20% - Ênfase1 7 11 2 4 2" xfId="135"/>
    <cellStyle name="20% - Ênfase1 7 11 2 5" xfId="136"/>
    <cellStyle name="20% - Ênfase1 7 11 2_RXO 2011" xfId="137"/>
    <cellStyle name="20% - Ênfase1 7 11_24100" xfId="138"/>
    <cellStyle name="20% - Ênfase1 7 12" xfId="139"/>
    <cellStyle name="20% - Ênfase1 7 12 2" xfId="140"/>
    <cellStyle name="20% - Ênfase1 7 2" xfId="141"/>
    <cellStyle name="20% - Ênfase1 7 2 2" xfId="142"/>
    <cellStyle name="20% - Ênfase1 7 2 2 2" xfId="143"/>
    <cellStyle name="20% - Ênfase1 7 2 2 2 2" xfId="144"/>
    <cellStyle name="20% - Ênfase1 7 2 2 2 2 2" xfId="145"/>
    <cellStyle name="20% - Ênfase1 7 2 2 2 3" xfId="146"/>
    <cellStyle name="20% - Ênfase1 7 2 2 2 3 2" xfId="147"/>
    <cellStyle name="20% - Ênfase1 7 2 2 2 4" xfId="148"/>
    <cellStyle name="20% - Ênfase1 7 2 2 3" xfId="149"/>
    <cellStyle name="20% - Ênfase1 7 2 2 3 2" xfId="150"/>
    <cellStyle name="20% - Ênfase1 7 2 2 4" xfId="151"/>
    <cellStyle name="20% - Ênfase1 7 2 2 4 2" xfId="152"/>
    <cellStyle name="20% - Ênfase1 7 2 2 5" xfId="153"/>
    <cellStyle name="20% - Ênfase1 7 2 2_RXO 2011" xfId="154"/>
    <cellStyle name="20% - Ênfase1 7 2_24100" xfId="155"/>
    <cellStyle name="20% - Ênfase1 7 3" xfId="156"/>
    <cellStyle name="20% - Ênfase1 7 3 2" xfId="157"/>
    <cellStyle name="20% - Ênfase1 7 3 2 2" xfId="158"/>
    <cellStyle name="20% - Ênfase1 7 3 2 2 2" xfId="159"/>
    <cellStyle name="20% - Ênfase1 7 3 2 2 2 2" xfId="160"/>
    <cellStyle name="20% - Ênfase1 7 3 2 2 3" xfId="161"/>
    <cellStyle name="20% - Ênfase1 7 3 2 2 3 2" xfId="162"/>
    <cellStyle name="20% - Ênfase1 7 3 2 2 4" xfId="163"/>
    <cellStyle name="20% - Ênfase1 7 3 2 3" xfId="164"/>
    <cellStyle name="20% - Ênfase1 7 3 2 3 2" xfId="165"/>
    <cellStyle name="20% - Ênfase1 7 3 2 4" xfId="166"/>
    <cellStyle name="20% - Ênfase1 7 3 2 4 2" xfId="167"/>
    <cellStyle name="20% - Ênfase1 7 3 2 5" xfId="168"/>
    <cellStyle name="20% - Ênfase1 7 3 2_RXO 2011" xfId="169"/>
    <cellStyle name="20% - Ênfase1 7 3_24100" xfId="170"/>
    <cellStyle name="20% - Ênfase1 7 4" xfId="171"/>
    <cellStyle name="20% - Ênfase1 7 4 2" xfId="172"/>
    <cellStyle name="20% - Ênfase1 7 4 2 2" xfId="173"/>
    <cellStyle name="20% - Ênfase1 7 4 2 2 2" xfId="174"/>
    <cellStyle name="20% - Ênfase1 7 4 2 2 2 2" xfId="175"/>
    <cellStyle name="20% - Ênfase1 7 4 2 2 3" xfId="176"/>
    <cellStyle name="20% - Ênfase1 7 4 2 2 3 2" xfId="177"/>
    <cellStyle name="20% - Ênfase1 7 4 2 2 4" xfId="178"/>
    <cellStyle name="20% - Ênfase1 7 4 2 3" xfId="179"/>
    <cellStyle name="20% - Ênfase1 7 4 2 3 2" xfId="180"/>
    <cellStyle name="20% - Ênfase1 7 4 2 4" xfId="181"/>
    <cellStyle name="20% - Ênfase1 7 4 2 4 2" xfId="182"/>
    <cellStyle name="20% - Ênfase1 7 4 2 5" xfId="183"/>
    <cellStyle name="20% - Ênfase1 7 4 2_RXO 2011" xfId="184"/>
    <cellStyle name="20% - Ênfase1 7 4_24100" xfId="185"/>
    <cellStyle name="20% - Ênfase1 7 5" xfId="186"/>
    <cellStyle name="20% - Ênfase1 7 5 2" xfId="187"/>
    <cellStyle name="20% - Ênfase1 7 5 2 2" xfId="188"/>
    <cellStyle name="20% - Ênfase1 7 5 2 2 2" xfId="189"/>
    <cellStyle name="20% - Ênfase1 7 5 2 2 2 2" xfId="190"/>
    <cellStyle name="20% - Ênfase1 7 5 2 2 3" xfId="191"/>
    <cellStyle name="20% - Ênfase1 7 5 2 2 3 2" xfId="192"/>
    <cellStyle name="20% - Ênfase1 7 5 2 2 4" xfId="193"/>
    <cellStyle name="20% - Ênfase1 7 5 2 3" xfId="194"/>
    <cellStyle name="20% - Ênfase1 7 5 2 3 2" xfId="195"/>
    <cellStyle name="20% - Ênfase1 7 5 2 4" xfId="196"/>
    <cellStyle name="20% - Ênfase1 7 5 2 4 2" xfId="197"/>
    <cellStyle name="20% - Ênfase1 7 5 2 5" xfId="198"/>
    <cellStyle name="20% - Ênfase1 7 5 2_RXO 2011" xfId="199"/>
    <cellStyle name="20% - Ênfase1 7 5_24100" xfId="200"/>
    <cellStyle name="20% - Ênfase1 7 6" xfId="201"/>
    <cellStyle name="20% - Ênfase1 7 6 2" xfId="202"/>
    <cellStyle name="20% - Ênfase1 7 6 2 2" xfId="203"/>
    <cellStyle name="20% - Ênfase1 7 6 2 2 2" xfId="204"/>
    <cellStyle name="20% - Ênfase1 7 6 2 2 2 2" xfId="205"/>
    <cellStyle name="20% - Ênfase1 7 6 2 2 3" xfId="206"/>
    <cellStyle name="20% - Ênfase1 7 6 2 2 3 2" xfId="207"/>
    <cellStyle name="20% - Ênfase1 7 6 2 2 4" xfId="208"/>
    <cellStyle name="20% - Ênfase1 7 6 2 3" xfId="209"/>
    <cellStyle name="20% - Ênfase1 7 6 2 3 2" xfId="210"/>
    <cellStyle name="20% - Ênfase1 7 6 2 4" xfId="211"/>
    <cellStyle name="20% - Ênfase1 7 6 2 4 2" xfId="212"/>
    <cellStyle name="20% - Ênfase1 7 6 2 5" xfId="213"/>
    <cellStyle name="20% - Ênfase1 7 6 2_RXO 2011" xfId="214"/>
    <cellStyle name="20% - Ênfase1 7 6_24100" xfId="215"/>
    <cellStyle name="20% - Ênfase1 7 7" xfId="216"/>
    <cellStyle name="20% - Ênfase1 7 7 2" xfId="217"/>
    <cellStyle name="20% - Ênfase1 7 7 2 2" xfId="218"/>
    <cellStyle name="20% - Ênfase1 7 7 2 2 2" xfId="219"/>
    <cellStyle name="20% - Ênfase1 7 7 2 2 2 2" xfId="220"/>
    <cellStyle name="20% - Ênfase1 7 7 2 2 3" xfId="221"/>
    <cellStyle name="20% - Ênfase1 7 7 2 2 3 2" xfId="222"/>
    <cellStyle name="20% - Ênfase1 7 7 2 2 4" xfId="223"/>
    <cellStyle name="20% - Ênfase1 7 7 2 3" xfId="224"/>
    <cellStyle name="20% - Ênfase1 7 7 2 3 2" xfId="225"/>
    <cellStyle name="20% - Ênfase1 7 7 2 4" xfId="226"/>
    <cellStyle name="20% - Ênfase1 7 7 2 4 2" xfId="227"/>
    <cellStyle name="20% - Ênfase1 7 7 2 5" xfId="228"/>
    <cellStyle name="20% - Ênfase1 7 7 2_RXO 2011" xfId="229"/>
    <cellStyle name="20% - Ênfase1 7 7_24100" xfId="230"/>
    <cellStyle name="20% - Ênfase1 7 8" xfId="231"/>
    <cellStyle name="20% - Ênfase1 7 8 2" xfId="232"/>
    <cellStyle name="20% - Ênfase1 7 8 2 2" xfId="233"/>
    <cellStyle name="20% - Ênfase1 7 8 2 2 2" xfId="234"/>
    <cellStyle name="20% - Ênfase1 7 8 2 2 2 2" xfId="235"/>
    <cellStyle name="20% - Ênfase1 7 8 2 2 3" xfId="236"/>
    <cellStyle name="20% - Ênfase1 7 8 2 2 3 2" xfId="237"/>
    <cellStyle name="20% - Ênfase1 7 8 2 2 4" xfId="238"/>
    <cellStyle name="20% - Ênfase1 7 8 2 3" xfId="239"/>
    <cellStyle name="20% - Ênfase1 7 8 2 3 2" xfId="240"/>
    <cellStyle name="20% - Ênfase1 7 8 2 4" xfId="241"/>
    <cellStyle name="20% - Ênfase1 7 8 2 4 2" xfId="242"/>
    <cellStyle name="20% - Ênfase1 7 8 2 5" xfId="243"/>
    <cellStyle name="20% - Ênfase1 7 8 2_RXO 2011" xfId="244"/>
    <cellStyle name="20% - Ênfase1 7 8_24100" xfId="245"/>
    <cellStyle name="20% - Ênfase1 7 9" xfId="246"/>
    <cellStyle name="20% - Ênfase1 7 9 2" xfId="247"/>
    <cellStyle name="20% - Ênfase1 7 9 2 2" xfId="248"/>
    <cellStyle name="20% - Ênfase1 7 9 2 2 2" xfId="249"/>
    <cellStyle name="20% - Ênfase1 7 9 2 2 2 2" xfId="250"/>
    <cellStyle name="20% - Ênfase1 7 9 2 2 3" xfId="251"/>
    <cellStyle name="20% - Ênfase1 7 9 2 2 3 2" xfId="252"/>
    <cellStyle name="20% - Ênfase1 7 9 2 2 4" xfId="253"/>
    <cellStyle name="20% - Ênfase1 7 9 2 3" xfId="254"/>
    <cellStyle name="20% - Ênfase1 7 9 2 3 2" xfId="255"/>
    <cellStyle name="20% - Ênfase1 7 9 2 4" xfId="256"/>
    <cellStyle name="20% - Ênfase1 7 9 2 4 2" xfId="257"/>
    <cellStyle name="20% - Ênfase1 7 9 2 5" xfId="258"/>
    <cellStyle name="20% - Ênfase1 7 9 2_RXO 2011" xfId="259"/>
    <cellStyle name="20% - Ênfase1 7 9_24100" xfId="260"/>
    <cellStyle name="20% - Ênfase1 7_AG-41 000" xfId="261"/>
    <cellStyle name="20% - Ênfase1 8" xfId="262"/>
    <cellStyle name="20% - Ênfase1 8 2" xfId="263"/>
    <cellStyle name="20% - Ênfase1 8 2 2" xfId="264"/>
    <cellStyle name="20% - Ênfase1 8_RXO 2011" xfId="265"/>
    <cellStyle name="20% - Ênfase1 9" xfId="266"/>
    <cellStyle name="20% - Ênfase1 9 2" xfId="267"/>
    <cellStyle name="20% - Ênfase1 9 2 2" xfId="268"/>
    <cellStyle name="20% - Ênfase1 9_RXO 2011" xfId="269"/>
    <cellStyle name="20% - Ênfase2 10" xfId="270"/>
    <cellStyle name="20% - Ênfase2 10 2" xfId="271"/>
    <cellStyle name="20% - Ênfase2 10 2 2" xfId="272"/>
    <cellStyle name="20% - Ênfase2 10 2 2 2" xfId="273"/>
    <cellStyle name="20% - Ênfase2 10 2 3" xfId="274"/>
    <cellStyle name="20% - Ênfase2 10 2 3 2" xfId="275"/>
    <cellStyle name="20% - Ênfase2 10 2 4" xfId="276"/>
    <cellStyle name="20% - Ênfase2 10 3" xfId="277"/>
    <cellStyle name="20% - Ênfase2 10 3 2" xfId="278"/>
    <cellStyle name="20% - Ênfase2 10 4" xfId="279"/>
    <cellStyle name="20% - Ênfase2 10 4 2" xfId="280"/>
    <cellStyle name="20% - Ênfase2 10 5" xfId="281"/>
    <cellStyle name="20% - Ênfase2 10_RXO 2011" xfId="282"/>
    <cellStyle name="20% - Ênfase2 11" xfId="283"/>
    <cellStyle name="20% - Ênfase2 12" xfId="284"/>
    <cellStyle name="20% - Ênfase2 2" xfId="285"/>
    <cellStyle name="20% - Ênfase2 2 2" xfId="286"/>
    <cellStyle name="20% - Ênfase2 2 2 2" xfId="287"/>
    <cellStyle name="20% - Ênfase2 2 2 2 2" xfId="288"/>
    <cellStyle name="20% - Ênfase2 2 2_RXO 2011" xfId="289"/>
    <cellStyle name="20% - Ênfase2 2 3" xfId="290"/>
    <cellStyle name="20% - Ênfase2 2 3 2" xfId="291"/>
    <cellStyle name="20% - Ênfase2 2 3 2 2" xfId="292"/>
    <cellStyle name="20% - Ênfase2 2 3_RXO 2011" xfId="293"/>
    <cellStyle name="20% - Ênfase2 2 4" xfId="294"/>
    <cellStyle name="20% - Ênfase2 2 4 2" xfId="295"/>
    <cellStyle name="20% - Ênfase2 2 4 2 2" xfId="296"/>
    <cellStyle name="20% - Ênfase2 2 4_RXO 2011" xfId="297"/>
    <cellStyle name="20% - Ênfase2 2 5" xfId="298"/>
    <cellStyle name="20% - Ênfase2 2 5 2" xfId="299"/>
    <cellStyle name="20% - Ênfase2 2 5 2 2" xfId="300"/>
    <cellStyle name="20% - Ênfase2 2 5_RXO 2011" xfId="301"/>
    <cellStyle name="20% - Ênfase2 2 6" xfId="302"/>
    <cellStyle name="20% - Ênfase2 2 6 2" xfId="303"/>
    <cellStyle name="20% - Ênfase2 2 7" xfId="304"/>
    <cellStyle name="20% - Ênfase2 2 7 2" xfId="305"/>
    <cellStyle name="20% - Ênfase2 2_AG-41 000" xfId="306"/>
    <cellStyle name="20% - Ênfase2 3" xfId="307"/>
    <cellStyle name="20% - Ênfase2 3 2" xfId="308"/>
    <cellStyle name="20% - Ênfase2 3 2 2" xfId="309"/>
    <cellStyle name="20% - Ênfase2 3 2 2 2" xfId="310"/>
    <cellStyle name="20% - Ênfase2 3 2_RXO 2011" xfId="311"/>
    <cellStyle name="20% - Ênfase2 3 3" xfId="312"/>
    <cellStyle name="20% - Ênfase2 3 3 2" xfId="313"/>
    <cellStyle name="20% - Ênfase2 3 3 2 2" xfId="314"/>
    <cellStyle name="20% - Ênfase2 3 3_RXO 2011" xfId="315"/>
    <cellStyle name="20% - Ênfase2 3 4" xfId="316"/>
    <cellStyle name="20% - Ênfase2 3 4 2" xfId="317"/>
    <cellStyle name="20% - Ênfase2 3 4 2 2" xfId="318"/>
    <cellStyle name="20% - Ênfase2 3 4_RXO 2011" xfId="319"/>
    <cellStyle name="20% - Ênfase2 3 5" xfId="320"/>
    <cellStyle name="20% - Ênfase2 3 5 2" xfId="321"/>
    <cellStyle name="20% - Ênfase2 3 5 2 2" xfId="322"/>
    <cellStyle name="20% - Ênfase2 3 5_RXO 2011" xfId="323"/>
    <cellStyle name="20% - Ênfase2 3 6" xfId="324"/>
    <cellStyle name="20% - Ênfase2 3 6 2" xfId="325"/>
    <cellStyle name="20% - Ênfase2 3_AG-41 000" xfId="326"/>
    <cellStyle name="20% - Ênfase2 4" xfId="327"/>
    <cellStyle name="20% - Ênfase2 4 2" xfId="328"/>
    <cellStyle name="20% - Ênfase2 4 2 2" xfId="329"/>
    <cellStyle name="20% - Ênfase2 4 2 2 2" xfId="330"/>
    <cellStyle name="20% - Ênfase2 4 2_RXO 2011" xfId="331"/>
    <cellStyle name="20% - Ênfase2 4 3" xfId="332"/>
    <cellStyle name="20% - Ênfase2 4 3 2" xfId="333"/>
    <cellStyle name="20% - Ênfase2 4 3 2 2" xfId="334"/>
    <cellStyle name="20% - Ênfase2 4 3_RXO 2011" xfId="335"/>
    <cellStyle name="20% - Ênfase2 4 4" xfId="336"/>
    <cellStyle name="20% - Ênfase2 4 4 2" xfId="337"/>
    <cellStyle name="20% - Ênfase2 4 4 2 2" xfId="338"/>
    <cellStyle name="20% - Ênfase2 4 4_RXO 2011" xfId="339"/>
    <cellStyle name="20% - Ênfase2 4 5" xfId="340"/>
    <cellStyle name="20% - Ênfase2 4 5 2" xfId="341"/>
    <cellStyle name="20% - Ênfase2 4 5 2 2" xfId="342"/>
    <cellStyle name="20% - Ênfase2 4 5_RXO 2011" xfId="343"/>
    <cellStyle name="20% - Ênfase2 4 6" xfId="344"/>
    <cellStyle name="20% - Ênfase2 4 6 2" xfId="345"/>
    <cellStyle name="20% - Ênfase2 4_AG-41 000" xfId="346"/>
    <cellStyle name="20% - Ênfase2 5" xfId="347"/>
    <cellStyle name="20% - Ênfase2 5 2" xfId="348"/>
    <cellStyle name="20% - Ênfase2 5 2 2" xfId="349"/>
    <cellStyle name="20% - Ênfase2 5 2 2 2" xfId="350"/>
    <cellStyle name="20% - Ênfase2 5 2_RXO 2011" xfId="351"/>
    <cellStyle name="20% - Ênfase2 5 3" xfId="352"/>
    <cellStyle name="20% - Ênfase2 5 3 2" xfId="353"/>
    <cellStyle name="20% - Ênfase2 5 3 2 2" xfId="354"/>
    <cellStyle name="20% - Ênfase2 5 3_RXO 2011" xfId="355"/>
    <cellStyle name="20% - Ênfase2 5 4" xfId="356"/>
    <cellStyle name="20% - Ênfase2 5 4 2" xfId="357"/>
    <cellStyle name="20% - Ênfase2 5 4 2 2" xfId="358"/>
    <cellStyle name="20% - Ênfase2 5 4_RXO 2011" xfId="359"/>
    <cellStyle name="20% - Ênfase2 5 5" xfId="360"/>
    <cellStyle name="20% - Ênfase2 5 5 2" xfId="361"/>
    <cellStyle name="20% - Ênfase2 5 5 2 2" xfId="362"/>
    <cellStyle name="20% - Ênfase2 5 5_RXO 2011" xfId="363"/>
    <cellStyle name="20% - Ênfase2 5 6" xfId="364"/>
    <cellStyle name="20% - Ênfase2 5 6 2" xfId="365"/>
    <cellStyle name="20% - Ênfase2 5_AG-41 000" xfId="366"/>
    <cellStyle name="20% - Ênfase2 6" xfId="367"/>
    <cellStyle name="20% - Ênfase2 6 2" xfId="368"/>
    <cellStyle name="20% - Ênfase2 6 2 2" xfId="369"/>
    <cellStyle name="20% - Ênfase2 6_RXO 2011" xfId="370"/>
    <cellStyle name="20% - Ênfase2 7" xfId="371"/>
    <cellStyle name="20% - Ênfase2 7 10" xfId="372"/>
    <cellStyle name="20% - Ênfase2 7 10 2" xfId="373"/>
    <cellStyle name="20% - Ênfase2 7 10 2 2" xfId="374"/>
    <cellStyle name="20% - Ênfase2 7 10 2 2 2" xfId="375"/>
    <cellStyle name="20% - Ênfase2 7 10 2 2 2 2" xfId="376"/>
    <cellStyle name="20% - Ênfase2 7 10 2 2 3" xfId="377"/>
    <cellStyle name="20% - Ênfase2 7 10 2 2 3 2" xfId="378"/>
    <cellStyle name="20% - Ênfase2 7 10 2 2 4" xfId="379"/>
    <cellStyle name="20% - Ênfase2 7 10 2 3" xfId="380"/>
    <cellStyle name="20% - Ênfase2 7 10 2 3 2" xfId="381"/>
    <cellStyle name="20% - Ênfase2 7 10 2 4" xfId="382"/>
    <cellStyle name="20% - Ênfase2 7 10 2 4 2" xfId="383"/>
    <cellStyle name="20% - Ênfase2 7 10 2 5" xfId="384"/>
    <cellStyle name="20% - Ênfase2 7 10 2_RXO 2011" xfId="385"/>
    <cellStyle name="20% - Ênfase2 7 10_24100" xfId="386"/>
    <cellStyle name="20% - Ênfase2 7 11" xfId="387"/>
    <cellStyle name="20% - Ênfase2 7 11 2" xfId="388"/>
    <cellStyle name="20% - Ênfase2 7 11 2 2" xfId="389"/>
    <cellStyle name="20% - Ênfase2 7 11 2 2 2" xfId="390"/>
    <cellStyle name="20% - Ênfase2 7 11 2 2 2 2" xfId="391"/>
    <cellStyle name="20% - Ênfase2 7 11 2 2 3" xfId="392"/>
    <cellStyle name="20% - Ênfase2 7 11 2 2 3 2" xfId="393"/>
    <cellStyle name="20% - Ênfase2 7 11 2 2 4" xfId="394"/>
    <cellStyle name="20% - Ênfase2 7 11 2 3" xfId="395"/>
    <cellStyle name="20% - Ênfase2 7 11 2 3 2" xfId="396"/>
    <cellStyle name="20% - Ênfase2 7 11 2 4" xfId="397"/>
    <cellStyle name="20% - Ênfase2 7 11 2 4 2" xfId="398"/>
    <cellStyle name="20% - Ênfase2 7 11 2 5" xfId="399"/>
    <cellStyle name="20% - Ênfase2 7 11 2_RXO 2011" xfId="400"/>
    <cellStyle name="20% - Ênfase2 7 11_24100" xfId="401"/>
    <cellStyle name="20% - Ênfase2 7 12" xfId="402"/>
    <cellStyle name="20% - Ênfase2 7 12 2" xfId="403"/>
    <cellStyle name="20% - Ênfase2 7 2" xfId="404"/>
    <cellStyle name="20% - Ênfase2 7 2 2" xfId="405"/>
    <cellStyle name="20% - Ênfase2 7 2 2 2" xfId="406"/>
    <cellStyle name="20% - Ênfase2 7 2 2 2 2" xfId="407"/>
    <cellStyle name="20% - Ênfase2 7 2 2 2 2 2" xfId="408"/>
    <cellStyle name="20% - Ênfase2 7 2 2 2 3" xfId="409"/>
    <cellStyle name="20% - Ênfase2 7 2 2 2 3 2" xfId="410"/>
    <cellStyle name="20% - Ênfase2 7 2 2 2 4" xfId="411"/>
    <cellStyle name="20% - Ênfase2 7 2 2 3" xfId="412"/>
    <cellStyle name="20% - Ênfase2 7 2 2 3 2" xfId="413"/>
    <cellStyle name="20% - Ênfase2 7 2 2 4" xfId="414"/>
    <cellStyle name="20% - Ênfase2 7 2 2 4 2" xfId="415"/>
    <cellStyle name="20% - Ênfase2 7 2 2 5" xfId="416"/>
    <cellStyle name="20% - Ênfase2 7 2 2_RXO 2011" xfId="417"/>
    <cellStyle name="20% - Ênfase2 7 2_24100" xfId="418"/>
    <cellStyle name="20% - Ênfase2 7 3" xfId="419"/>
    <cellStyle name="20% - Ênfase2 7 3 2" xfId="420"/>
    <cellStyle name="20% - Ênfase2 7 3 2 2" xfId="421"/>
    <cellStyle name="20% - Ênfase2 7 3 2 2 2" xfId="422"/>
    <cellStyle name="20% - Ênfase2 7 3 2 2 2 2" xfId="423"/>
    <cellStyle name="20% - Ênfase2 7 3 2 2 3" xfId="424"/>
    <cellStyle name="20% - Ênfase2 7 3 2 2 3 2" xfId="425"/>
    <cellStyle name="20% - Ênfase2 7 3 2 2 4" xfId="426"/>
    <cellStyle name="20% - Ênfase2 7 3 2 3" xfId="427"/>
    <cellStyle name="20% - Ênfase2 7 3 2 3 2" xfId="428"/>
    <cellStyle name="20% - Ênfase2 7 3 2 4" xfId="429"/>
    <cellStyle name="20% - Ênfase2 7 3 2 4 2" xfId="430"/>
    <cellStyle name="20% - Ênfase2 7 3 2 5" xfId="431"/>
    <cellStyle name="20% - Ênfase2 7 3 2_RXO 2011" xfId="432"/>
    <cellStyle name="20% - Ênfase2 7 3_24100" xfId="433"/>
    <cellStyle name="20% - Ênfase2 7 4" xfId="434"/>
    <cellStyle name="20% - Ênfase2 7 4 2" xfId="435"/>
    <cellStyle name="20% - Ênfase2 7 4 2 2" xfId="436"/>
    <cellStyle name="20% - Ênfase2 7 4 2 2 2" xfId="437"/>
    <cellStyle name="20% - Ênfase2 7 4 2 2 2 2" xfId="438"/>
    <cellStyle name="20% - Ênfase2 7 4 2 2 3" xfId="439"/>
    <cellStyle name="20% - Ênfase2 7 4 2 2 3 2" xfId="440"/>
    <cellStyle name="20% - Ênfase2 7 4 2 2 4" xfId="441"/>
    <cellStyle name="20% - Ênfase2 7 4 2 3" xfId="442"/>
    <cellStyle name="20% - Ênfase2 7 4 2 3 2" xfId="443"/>
    <cellStyle name="20% - Ênfase2 7 4 2 4" xfId="444"/>
    <cellStyle name="20% - Ênfase2 7 4 2 4 2" xfId="445"/>
    <cellStyle name="20% - Ênfase2 7 4 2 5" xfId="446"/>
    <cellStyle name="20% - Ênfase2 7 4 2_RXO 2011" xfId="447"/>
    <cellStyle name="20% - Ênfase2 7 4_24100" xfId="448"/>
    <cellStyle name="20% - Ênfase2 7 5" xfId="449"/>
    <cellStyle name="20% - Ênfase2 7 5 2" xfId="450"/>
    <cellStyle name="20% - Ênfase2 7 5 2 2" xfId="451"/>
    <cellStyle name="20% - Ênfase2 7 5 2 2 2" xfId="452"/>
    <cellStyle name="20% - Ênfase2 7 5 2 2 2 2" xfId="453"/>
    <cellStyle name="20% - Ênfase2 7 5 2 2 3" xfId="454"/>
    <cellStyle name="20% - Ênfase2 7 5 2 2 3 2" xfId="455"/>
    <cellStyle name="20% - Ênfase2 7 5 2 2 4" xfId="456"/>
    <cellStyle name="20% - Ênfase2 7 5 2 3" xfId="457"/>
    <cellStyle name="20% - Ênfase2 7 5 2 3 2" xfId="458"/>
    <cellStyle name="20% - Ênfase2 7 5 2 4" xfId="459"/>
    <cellStyle name="20% - Ênfase2 7 5 2 4 2" xfId="460"/>
    <cellStyle name="20% - Ênfase2 7 5 2 5" xfId="461"/>
    <cellStyle name="20% - Ênfase2 7 5 2_RXO 2011" xfId="462"/>
    <cellStyle name="20% - Ênfase2 7 5_24100" xfId="463"/>
    <cellStyle name="20% - Ênfase2 7 6" xfId="464"/>
    <cellStyle name="20% - Ênfase2 7 6 2" xfId="465"/>
    <cellStyle name="20% - Ênfase2 7 6 2 2" xfId="466"/>
    <cellStyle name="20% - Ênfase2 7 6 2 2 2" xfId="467"/>
    <cellStyle name="20% - Ênfase2 7 6 2 2 2 2" xfId="468"/>
    <cellStyle name="20% - Ênfase2 7 6 2 2 3" xfId="469"/>
    <cellStyle name="20% - Ênfase2 7 6 2 2 3 2" xfId="470"/>
    <cellStyle name="20% - Ênfase2 7 6 2 2 4" xfId="471"/>
    <cellStyle name="20% - Ênfase2 7 6 2 3" xfId="472"/>
    <cellStyle name="20% - Ênfase2 7 6 2 3 2" xfId="473"/>
    <cellStyle name="20% - Ênfase2 7 6 2 4" xfId="474"/>
    <cellStyle name="20% - Ênfase2 7 6 2 4 2" xfId="475"/>
    <cellStyle name="20% - Ênfase2 7 6 2 5" xfId="476"/>
    <cellStyle name="20% - Ênfase2 7 6 2_RXO 2011" xfId="477"/>
    <cellStyle name="20% - Ênfase2 7 6_24100" xfId="478"/>
    <cellStyle name="20% - Ênfase2 7 7" xfId="479"/>
    <cellStyle name="20% - Ênfase2 7 7 2" xfId="480"/>
    <cellStyle name="20% - Ênfase2 7 7 2 2" xfId="481"/>
    <cellStyle name="20% - Ênfase2 7 7 2 2 2" xfId="482"/>
    <cellStyle name="20% - Ênfase2 7 7 2 2 2 2" xfId="483"/>
    <cellStyle name="20% - Ênfase2 7 7 2 2 3" xfId="484"/>
    <cellStyle name="20% - Ênfase2 7 7 2 2 3 2" xfId="485"/>
    <cellStyle name="20% - Ênfase2 7 7 2 2 4" xfId="486"/>
    <cellStyle name="20% - Ênfase2 7 7 2 3" xfId="487"/>
    <cellStyle name="20% - Ênfase2 7 7 2 3 2" xfId="488"/>
    <cellStyle name="20% - Ênfase2 7 7 2 4" xfId="489"/>
    <cellStyle name="20% - Ênfase2 7 7 2 4 2" xfId="490"/>
    <cellStyle name="20% - Ênfase2 7 7 2 5" xfId="491"/>
    <cellStyle name="20% - Ênfase2 7 7 2_RXO 2011" xfId="492"/>
    <cellStyle name="20% - Ênfase2 7 7_24100" xfId="493"/>
    <cellStyle name="20% - Ênfase2 7 8" xfId="494"/>
    <cellStyle name="20% - Ênfase2 7 8 2" xfId="495"/>
    <cellStyle name="20% - Ênfase2 7 8 2 2" xfId="496"/>
    <cellStyle name="20% - Ênfase2 7 8 2 2 2" xfId="497"/>
    <cellStyle name="20% - Ênfase2 7 8 2 2 2 2" xfId="498"/>
    <cellStyle name="20% - Ênfase2 7 8 2 2 3" xfId="499"/>
    <cellStyle name="20% - Ênfase2 7 8 2 2 3 2" xfId="500"/>
    <cellStyle name="20% - Ênfase2 7 8 2 2 4" xfId="501"/>
    <cellStyle name="20% - Ênfase2 7 8 2 3" xfId="502"/>
    <cellStyle name="20% - Ênfase2 7 8 2 3 2" xfId="503"/>
    <cellStyle name="20% - Ênfase2 7 8 2 4" xfId="504"/>
    <cellStyle name="20% - Ênfase2 7 8 2 4 2" xfId="505"/>
    <cellStyle name="20% - Ênfase2 7 8 2 5" xfId="506"/>
    <cellStyle name="20% - Ênfase2 7 8 2_RXO 2011" xfId="507"/>
    <cellStyle name="20% - Ênfase2 7 8_24100" xfId="508"/>
    <cellStyle name="20% - Ênfase2 7 9" xfId="509"/>
    <cellStyle name="20% - Ênfase2 7 9 2" xfId="510"/>
    <cellStyle name="20% - Ênfase2 7 9 2 2" xfId="511"/>
    <cellStyle name="20% - Ênfase2 7 9 2 2 2" xfId="512"/>
    <cellStyle name="20% - Ênfase2 7 9 2 2 2 2" xfId="513"/>
    <cellStyle name="20% - Ênfase2 7 9 2 2 3" xfId="514"/>
    <cellStyle name="20% - Ênfase2 7 9 2 2 3 2" xfId="515"/>
    <cellStyle name="20% - Ênfase2 7 9 2 2 4" xfId="516"/>
    <cellStyle name="20% - Ênfase2 7 9 2 3" xfId="517"/>
    <cellStyle name="20% - Ênfase2 7 9 2 3 2" xfId="518"/>
    <cellStyle name="20% - Ênfase2 7 9 2 4" xfId="519"/>
    <cellStyle name="20% - Ênfase2 7 9 2 4 2" xfId="520"/>
    <cellStyle name="20% - Ênfase2 7 9 2 5" xfId="521"/>
    <cellStyle name="20% - Ênfase2 7 9 2_RXO 2011" xfId="522"/>
    <cellStyle name="20% - Ênfase2 7 9_24100" xfId="523"/>
    <cellStyle name="20% - Ênfase2 7_AG-41 000" xfId="524"/>
    <cellStyle name="20% - Ênfase2 8" xfId="525"/>
    <cellStyle name="20% - Ênfase2 8 2" xfId="526"/>
    <cellStyle name="20% - Ênfase2 8 2 2" xfId="527"/>
    <cellStyle name="20% - Ênfase2 8_RXO 2011" xfId="528"/>
    <cellStyle name="20% - Ênfase2 9" xfId="529"/>
    <cellStyle name="20% - Ênfase2 9 2" xfId="530"/>
    <cellStyle name="20% - Ênfase2 9 2 2" xfId="531"/>
    <cellStyle name="20% - Ênfase2 9_RXO 2011" xfId="532"/>
    <cellStyle name="20% - Ênfase3 10" xfId="533"/>
    <cellStyle name="20% - Ênfase3 10 2" xfId="534"/>
    <cellStyle name="20% - Ênfase3 10 2 2" xfId="535"/>
    <cellStyle name="20% - Ênfase3 10_RXO 2011" xfId="536"/>
    <cellStyle name="20% - Ênfase3 11" xfId="537"/>
    <cellStyle name="20% - Ênfase3 11 2" xfId="538"/>
    <cellStyle name="20% - Ênfase3 11 2 2" xfId="539"/>
    <cellStyle name="20% - Ênfase3 11 2 2 2" xfId="540"/>
    <cellStyle name="20% - Ênfase3 11 2 3" xfId="541"/>
    <cellStyle name="20% - Ênfase3 11 2 3 2" xfId="542"/>
    <cellStyle name="20% - Ênfase3 11 2 4" xfId="543"/>
    <cellStyle name="20% - Ênfase3 11 3" xfId="544"/>
    <cellStyle name="20% - Ênfase3 11 3 2" xfId="545"/>
    <cellStyle name="20% - Ênfase3 11 4" xfId="546"/>
    <cellStyle name="20% - Ênfase3 11 4 2" xfId="547"/>
    <cellStyle name="20% - Ênfase3 11 5" xfId="548"/>
    <cellStyle name="20% - Ênfase3 11_RXO 2011" xfId="549"/>
    <cellStyle name="20% - Ênfase3 2" xfId="550"/>
    <cellStyle name="20% - Ênfase3 2 2" xfId="551"/>
    <cellStyle name="20% - Ênfase3 2 2 2" xfId="552"/>
    <cellStyle name="20% - Ênfase3 2 2 2 2" xfId="553"/>
    <cellStyle name="20% - Ênfase3 2 2_RXO 2011" xfId="554"/>
    <cellStyle name="20% - Ênfase3 2 3" xfId="555"/>
    <cellStyle name="20% - Ênfase3 2 3 2" xfId="556"/>
    <cellStyle name="20% - Ênfase3 2 3 2 2" xfId="557"/>
    <cellStyle name="20% - Ênfase3 2 3_RXO 2011" xfId="558"/>
    <cellStyle name="20% - Ênfase3 2 4" xfId="559"/>
    <cellStyle name="20% - Ênfase3 2 4 2" xfId="560"/>
    <cellStyle name="20% - Ênfase3 2 4 2 2" xfId="561"/>
    <cellStyle name="20% - Ênfase3 2 4_RXO 2011" xfId="562"/>
    <cellStyle name="20% - Ênfase3 2 5" xfId="563"/>
    <cellStyle name="20% - Ênfase3 2 5 2" xfId="564"/>
    <cellStyle name="20% - Ênfase3 2 5 2 2" xfId="565"/>
    <cellStyle name="20% - Ênfase3 2 5_RXO 2011" xfId="566"/>
    <cellStyle name="20% - Ênfase3 2 6" xfId="567"/>
    <cellStyle name="20% - Ênfase3 2 6 2" xfId="568"/>
    <cellStyle name="20% - Ênfase3 2 7" xfId="569"/>
    <cellStyle name="20% - Ênfase3 2 7 2" xfId="570"/>
    <cellStyle name="20% - Ênfase3 2_AG-41 000" xfId="571"/>
    <cellStyle name="20% - Ênfase3 3" xfId="572"/>
    <cellStyle name="20% - Ênfase3 3 2" xfId="573"/>
    <cellStyle name="20% - Ênfase3 3 2 2" xfId="574"/>
    <cellStyle name="20% - Ênfase3 3 2 2 2" xfId="575"/>
    <cellStyle name="20% - Ênfase3 3 2_RXO 2011" xfId="576"/>
    <cellStyle name="20% - Ênfase3 3 3" xfId="577"/>
    <cellStyle name="20% - Ênfase3 3 3 2" xfId="578"/>
    <cellStyle name="20% - Ênfase3 3 3 2 2" xfId="579"/>
    <cellStyle name="20% - Ênfase3 3 3_RXO 2011" xfId="580"/>
    <cellStyle name="20% - Ênfase3 3 4" xfId="581"/>
    <cellStyle name="20% - Ênfase3 3 4 2" xfId="582"/>
    <cellStyle name="20% - Ênfase3 3 4 2 2" xfId="583"/>
    <cellStyle name="20% - Ênfase3 3 4_RXO 2011" xfId="584"/>
    <cellStyle name="20% - Ênfase3 3 5" xfId="585"/>
    <cellStyle name="20% - Ênfase3 3 5 2" xfId="586"/>
    <cellStyle name="20% - Ênfase3 3 5 2 2" xfId="587"/>
    <cellStyle name="20% - Ênfase3 3 5_RXO 2011" xfId="588"/>
    <cellStyle name="20% - Ênfase3 3 6" xfId="589"/>
    <cellStyle name="20% - Ênfase3 3 6 2" xfId="590"/>
    <cellStyle name="20% - Ênfase3 3_AG-41 000" xfId="591"/>
    <cellStyle name="20% - Ênfase3 4" xfId="592"/>
    <cellStyle name="20% - Ênfase3 4 2" xfId="593"/>
    <cellStyle name="20% - Ênfase3 4 2 2" xfId="594"/>
    <cellStyle name="20% - Ênfase3 4 2 2 2" xfId="595"/>
    <cellStyle name="20% - Ênfase3 4 2_RXO 2011" xfId="596"/>
    <cellStyle name="20% - Ênfase3 4 3" xfId="597"/>
    <cellStyle name="20% - Ênfase3 4 3 2" xfId="598"/>
    <cellStyle name="20% - Ênfase3 4 3 2 2" xfId="599"/>
    <cellStyle name="20% - Ênfase3 4 3_RXO 2011" xfId="600"/>
    <cellStyle name="20% - Ênfase3 4 4" xfId="601"/>
    <cellStyle name="20% - Ênfase3 4 4 2" xfId="602"/>
    <cellStyle name="20% - Ênfase3 4 4 2 2" xfId="603"/>
    <cellStyle name="20% - Ênfase3 4 4_RXO 2011" xfId="604"/>
    <cellStyle name="20% - Ênfase3 4 5" xfId="605"/>
    <cellStyle name="20% - Ênfase3 4 5 2" xfId="606"/>
    <cellStyle name="20% - Ênfase3 4 5 2 2" xfId="607"/>
    <cellStyle name="20% - Ênfase3 4 5_RXO 2011" xfId="608"/>
    <cellStyle name="20% - Ênfase3 4 6" xfId="609"/>
    <cellStyle name="20% - Ênfase3 4 6 2" xfId="610"/>
    <cellStyle name="20% - Ênfase3 4_AG-41 000" xfId="611"/>
    <cellStyle name="20% - Ênfase3 5" xfId="612"/>
    <cellStyle name="20% - Ênfase3 5 2" xfId="613"/>
    <cellStyle name="20% - Ênfase3 5 2 2" xfId="614"/>
    <cellStyle name="20% - Ênfase3 5 2 2 2" xfId="615"/>
    <cellStyle name="20% - Ênfase3 5 2_RXO 2011" xfId="616"/>
    <cellStyle name="20% - Ênfase3 5 3" xfId="617"/>
    <cellStyle name="20% - Ênfase3 5 3 2" xfId="618"/>
    <cellStyle name="20% - Ênfase3 5 3 2 2" xfId="619"/>
    <cellStyle name="20% - Ênfase3 5 3_RXO 2011" xfId="620"/>
    <cellStyle name="20% - Ênfase3 5 4" xfId="621"/>
    <cellStyle name="20% - Ênfase3 5 4 2" xfId="622"/>
    <cellStyle name="20% - Ênfase3 5 4 2 2" xfId="623"/>
    <cellStyle name="20% - Ênfase3 5 4_RXO 2011" xfId="624"/>
    <cellStyle name="20% - Ênfase3 5 5" xfId="625"/>
    <cellStyle name="20% - Ênfase3 5 5 2" xfId="626"/>
    <cellStyle name="20% - Ênfase3 5 5 2 2" xfId="627"/>
    <cellStyle name="20% - Ênfase3 5 5_RXO 2011" xfId="628"/>
    <cellStyle name="20% - Ênfase3 5 6" xfId="629"/>
    <cellStyle name="20% - Ênfase3 5 6 2" xfId="630"/>
    <cellStyle name="20% - Ênfase3 5_AG-41 000" xfId="631"/>
    <cellStyle name="20% - Ênfase3 6" xfId="632"/>
    <cellStyle name="20% - Ênfase3 6 2" xfId="633"/>
    <cellStyle name="20% - Ênfase3 6 2 2" xfId="634"/>
    <cellStyle name="20% - Ênfase3 6_RXO 2011" xfId="635"/>
    <cellStyle name="20% - Ênfase3 7" xfId="636"/>
    <cellStyle name="20% - Ênfase3 7 10" xfId="637"/>
    <cellStyle name="20% - Ênfase3 7 10 2" xfId="638"/>
    <cellStyle name="20% - Ênfase3 7 10 2 2" xfId="639"/>
    <cellStyle name="20% - Ênfase3 7 10 2 2 2" xfId="640"/>
    <cellStyle name="20% - Ênfase3 7 10 2 2 2 2" xfId="641"/>
    <cellStyle name="20% - Ênfase3 7 10 2 2 3" xfId="642"/>
    <cellStyle name="20% - Ênfase3 7 10 2 2 3 2" xfId="643"/>
    <cellStyle name="20% - Ênfase3 7 10 2 2 4" xfId="644"/>
    <cellStyle name="20% - Ênfase3 7 10 2 3" xfId="645"/>
    <cellStyle name="20% - Ênfase3 7 10 2 3 2" xfId="646"/>
    <cellStyle name="20% - Ênfase3 7 10 2 4" xfId="647"/>
    <cellStyle name="20% - Ênfase3 7 10 2 4 2" xfId="648"/>
    <cellStyle name="20% - Ênfase3 7 10 2 5" xfId="649"/>
    <cellStyle name="20% - Ênfase3 7 10 2_RXO 2011" xfId="650"/>
    <cellStyle name="20% - Ênfase3 7 10_24100" xfId="651"/>
    <cellStyle name="20% - Ênfase3 7 11" xfId="652"/>
    <cellStyle name="20% - Ênfase3 7 11 2" xfId="653"/>
    <cellStyle name="20% - Ênfase3 7 11 2 2" xfId="654"/>
    <cellStyle name="20% - Ênfase3 7 11 2 2 2" xfId="655"/>
    <cellStyle name="20% - Ênfase3 7 11 2 2 2 2" xfId="656"/>
    <cellStyle name="20% - Ênfase3 7 11 2 2 3" xfId="657"/>
    <cellStyle name="20% - Ênfase3 7 11 2 2 3 2" xfId="658"/>
    <cellStyle name="20% - Ênfase3 7 11 2 2 4" xfId="659"/>
    <cellStyle name="20% - Ênfase3 7 11 2 3" xfId="660"/>
    <cellStyle name="20% - Ênfase3 7 11 2 3 2" xfId="661"/>
    <cellStyle name="20% - Ênfase3 7 11 2 4" xfId="662"/>
    <cellStyle name="20% - Ênfase3 7 11 2 4 2" xfId="663"/>
    <cellStyle name="20% - Ênfase3 7 11 2 5" xfId="664"/>
    <cellStyle name="20% - Ênfase3 7 11 2_RXO 2011" xfId="665"/>
    <cellStyle name="20% - Ênfase3 7 11_24100" xfId="666"/>
    <cellStyle name="20% - Ênfase3 7 12" xfId="667"/>
    <cellStyle name="20% - Ênfase3 7 12 2" xfId="668"/>
    <cellStyle name="20% - Ênfase3 7 2" xfId="669"/>
    <cellStyle name="20% - Ênfase3 7 2 2" xfId="670"/>
    <cellStyle name="20% - Ênfase3 7 2 2 2" xfId="671"/>
    <cellStyle name="20% - Ênfase3 7 2 2 2 2" xfId="672"/>
    <cellStyle name="20% - Ênfase3 7 2 2 2 2 2" xfId="673"/>
    <cellStyle name="20% - Ênfase3 7 2 2 2 3" xfId="674"/>
    <cellStyle name="20% - Ênfase3 7 2 2 2 3 2" xfId="675"/>
    <cellStyle name="20% - Ênfase3 7 2 2 2 4" xfId="676"/>
    <cellStyle name="20% - Ênfase3 7 2 2 3" xfId="677"/>
    <cellStyle name="20% - Ênfase3 7 2 2 3 2" xfId="678"/>
    <cellStyle name="20% - Ênfase3 7 2 2 4" xfId="679"/>
    <cellStyle name="20% - Ênfase3 7 2 2 4 2" xfId="680"/>
    <cellStyle name="20% - Ênfase3 7 2 2 5" xfId="681"/>
    <cellStyle name="20% - Ênfase3 7 2 2_RXO 2011" xfId="682"/>
    <cellStyle name="20% - Ênfase3 7 2_24100" xfId="683"/>
    <cellStyle name="20% - Ênfase3 7 3" xfId="684"/>
    <cellStyle name="20% - Ênfase3 7 3 2" xfId="685"/>
    <cellStyle name="20% - Ênfase3 7 3 2 2" xfId="686"/>
    <cellStyle name="20% - Ênfase3 7 3 2 2 2" xfId="687"/>
    <cellStyle name="20% - Ênfase3 7 3 2 2 2 2" xfId="688"/>
    <cellStyle name="20% - Ênfase3 7 3 2 2 3" xfId="689"/>
    <cellStyle name="20% - Ênfase3 7 3 2 2 3 2" xfId="690"/>
    <cellStyle name="20% - Ênfase3 7 3 2 2 4" xfId="691"/>
    <cellStyle name="20% - Ênfase3 7 3 2 3" xfId="692"/>
    <cellStyle name="20% - Ênfase3 7 3 2 3 2" xfId="693"/>
    <cellStyle name="20% - Ênfase3 7 3 2 4" xfId="694"/>
    <cellStyle name="20% - Ênfase3 7 3 2 4 2" xfId="695"/>
    <cellStyle name="20% - Ênfase3 7 3 2 5" xfId="696"/>
    <cellStyle name="20% - Ênfase3 7 3 2_RXO 2011" xfId="697"/>
    <cellStyle name="20% - Ênfase3 7 3_24100" xfId="698"/>
    <cellStyle name="20% - Ênfase3 7 4" xfId="699"/>
    <cellStyle name="20% - Ênfase3 7 4 2" xfId="700"/>
    <cellStyle name="20% - Ênfase3 7 4 2 2" xfId="701"/>
    <cellStyle name="20% - Ênfase3 7 4 2 2 2" xfId="702"/>
    <cellStyle name="20% - Ênfase3 7 4 2 2 2 2" xfId="703"/>
    <cellStyle name="20% - Ênfase3 7 4 2 2 3" xfId="704"/>
    <cellStyle name="20% - Ênfase3 7 4 2 2 3 2" xfId="705"/>
    <cellStyle name="20% - Ênfase3 7 4 2 2 4" xfId="706"/>
    <cellStyle name="20% - Ênfase3 7 4 2 3" xfId="707"/>
    <cellStyle name="20% - Ênfase3 7 4 2 3 2" xfId="708"/>
    <cellStyle name="20% - Ênfase3 7 4 2 4" xfId="709"/>
    <cellStyle name="20% - Ênfase3 7 4 2 4 2" xfId="710"/>
    <cellStyle name="20% - Ênfase3 7 4 2 5" xfId="711"/>
    <cellStyle name="20% - Ênfase3 7 4 2_RXO 2011" xfId="712"/>
    <cellStyle name="20% - Ênfase3 7 4_24100" xfId="713"/>
    <cellStyle name="20% - Ênfase3 7 5" xfId="714"/>
    <cellStyle name="20% - Ênfase3 7 5 2" xfId="715"/>
    <cellStyle name="20% - Ênfase3 7 5 2 2" xfId="716"/>
    <cellStyle name="20% - Ênfase3 7 5 2 2 2" xfId="717"/>
    <cellStyle name="20% - Ênfase3 7 5 2 2 2 2" xfId="718"/>
    <cellStyle name="20% - Ênfase3 7 5 2 2 3" xfId="719"/>
    <cellStyle name="20% - Ênfase3 7 5 2 2 3 2" xfId="720"/>
    <cellStyle name="20% - Ênfase3 7 5 2 2 4" xfId="721"/>
    <cellStyle name="20% - Ênfase3 7 5 2 3" xfId="722"/>
    <cellStyle name="20% - Ênfase3 7 5 2 3 2" xfId="723"/>
    <cellStyle name="20% - Ênfase3 7 5 2 4" xfId="724"/>
    <cellStyle name="20% - Ênfase3 7 5 2 4 2" xfId="725"/>
    <cellStyle name="20% - Ênfase3 7 5 2 5" xfId="726"/>
    <cellStyle name="20% - Ênfase3 7 5 2_RXO 2011" xfId="727"/>
    <cellStyle name="20% - Ênfase3 7 5_24100" xfId="728"/>
    <cellStyle name="20% - Ênfase3 7 6" xfId="729"/>
    <cellStyle name="20% - Ênfase3 7 6 2" xfId="730"/>
    <cellStyle name="20% - Ênfase3 7 6 2 2" xfId="731"/>
    <cellStyle name="20% - Ênfase3 7 6 2 2 2" xfId="732"/>
    <cellStyle name="20% - Ênfase3 7 6 2 2 2 2" xfId="733"/>
    <cellStyle name="20% - Ênfase3 7 6 2 2 3" xfId="734"/>
    <cellStyle name="20% - Ênfase3 7 6 2 2 3 2" xfId="735"/>
    <cellStyle name="20% - Ênfase3 7 6 2 2 4" xfId="736"/>
    <cellStyle name="20% - Ênfase3 7 6 2 3" xfId="737"/>
    <cellStyle name="20% - Ênfase3 7 6 2 3 2" xfId="738"/>
    <cellStyle name="20% - Ênfase3 7 6 2 4" xfId="739"/>
    <cellStyle name="20% - Ênfase3 7 6 2 4 2" xfId="740"/>
    <cellStyle name="20% - Ênfase3 7 6 2 5" xfId="741"/>
    <cellStyle name="20% - Ênfase3 7 6 2_RXO 2011" xfId="742"/>
    <cellStyle name="20% - Ênfase3 7 6_24100" xfId="743"/>
    <cellStyle name="20% - Ênfase3 7 7" xfId="744"/>
    <cellStyle name="20% - Ênfase3 7 7 2" xfId="745"/>
    <cellStyle name="20% - Ênfase3 7 7 2 2" xfId="746"/>
    <cellStyle name="20% - Ênfase3 7 7 2 2 2" xfId="747"/>
    <cellStyle name="20% - Ênfase3 7 7 2 2 2 2" xfId="748"/>
    <cellStyle name="20% - Ênfase3 7 7 2 2 3" xfId="749"/>
    <cellStyle name="20% - Ênfase3 7 7 2 2 3 2" xfId="750"/>
    <cellStyle name="20% - Ênfase3 7 7 2 2 4" xfId="751"/>
    <cellStyle name="20% - Ênfase3 7 7 2 3" xfId="752"/>
    <cellStyle name="20% - Ênfase3 7 7 2 3 2" xfId="753"/>
    <cellStyle name="20% - Ênfase3 7 7 2 4" xfId="754"/>
    <cellStyle name="20% - Ênfase3 7 7 2 4 2" xfId="755"/>
    <cellStyle name="20% - Ênfase3 7 7 2 5" xfId="756"/>
    <cellStyle name="20% - Ênfase3 7 7 2_RXO 2011" xfId="757"/>
    <cellStyle name="20% - Ênfase3 7 7_24100" xfId="758"/>
    <cellStyle name="20% - Ênfase3 7 8" xfId="759"/>
    <cellStyle name="20% - Ênfase3 7 8 2" xfId="760"/>
    <cellStyle name="20% - Ênfase3 7 8 2 2" xfId="761"/>
    <cellStyle name="20% - Ênfase3 7 8 2 2 2" xfId="762"/>
    <cellStyle name="20% - Ênfase3 7 8 2 2 2 2" xfId="763"/>
    <cellStyle name="20% - Ênfase3 7 8 2 2 3" xfId="764"/>
    <cellStyle name="20% - Ênfase3 7 8 2 2 3 2" xfId="765"/>
    <cellStyle name="20% - Ênfase3 7 8 2 2 4" xfId="766"/>
    <cellStyle name="20% - Ênfase3 7 8 2 3" xfId="767"/>
    <cellStyle name="20% - Ênfase3 7 8 2 3 2" xfId="768"/>
    <cellStyle name="20% - Ênfase3 7 8 2 4" xfId="769"/>
    <cellStyle name="20% - Ênfase3 7 8 2 4 2" xfId="770"/>
    <cellStyle name="20% - Ênfase3 7 8 2 5" xfId="771"/>
    <cellStyle name="20% - Ênfase3 7 8 2_RXO 2011" xfId="772"/>
    <cellStyle name="20% - Ênfase3 7 8_24100" xfId="773"/>
    <cellStyle name="20% - Ênfase3 7 9" xfId="774"/>
    <cellStyle name="20% - Ênfase3 7 9 2" xfId="775"/>
    <cellStyle name="20% - Ênfase3 7 9 2 2" xfId="776"/>
    <cellStyle name="20% - Ênfase3 7 9 2 2 2" xfId="777"/>
    <cellStyle name="20% - Ênfase3 7 9 2 2 2 2" xfId="778"/>
    <cellStyle name="20% - Ênfase3 7 9 2 2 3" xfId="779"/>
    <cellStyle name="20% - Ênfase3 7 9 2 2 3 2" xfId="780"/>
    <cellStyle name="20% - Ênfase3 7 9 2 2 4" xfId="781"/>
    <cellStyle name="20% - Ênfase3 7 9 2 3" xfId="782"/>
    <cellStyle name="20% - Ênfase3 7 9 2 3 2" xfId="783"/>
    <cellStyle name="20% - Ênfase3 7 9 2 4" xfId="784"/>
    <cellStyle name="20% - Ênfase3 7 9 2 4 2" xfId="785"/>
    <cellStyle name="20% - Ênfase3 7 9 2 5" xfId="786"/>
    <cellStyle name="20% - Ênfase3 7 9 2_RXO 2011" xfId="787"/>
    <cellStyle name="20% - Ênfase3 7 9_24100" xfId="788"/>
    <cellStyle name="20% - Ênfase3 7_AG-41 000" xfId="789"/>
    <cellStyle name="20% - Ênfase3 8" xfId="790"/>
    <cellStyle name="20% - Ênfase3 8 2" xfId="791"/>
    <cellStyle name="20% - Ênfase3 8 2 2" xfId="792"/>
    <cellStyle name="20% - Ênfase3 8_RXO 2011" xfId="793"/>
    <cellStyle name="20% - Ênfase3 9" xfId="794"/>
    <cellStyle name="20% - Ênfase3 9 2" xfId="795"/>
    <cellStyle name="20% - Ênfase3 9 2 2" xfId="796"/>
    <cellStyle name="20% - Ênfase3 9_RXO 2011" xfId="797"/>
    <cellStyle name="20% - Ênfase4 10" xfId="798"/>
    <cellStyle name="20% - Ênfase4 10 2" xfId="799"/>
    <cellStyle name="20% - Ênfase4 10 2 2" xfId="800"/>
    <cellStyle name="20% - Ênfase4 10 2 2 2" xfId="801"/>
    <cellStyle name="20% - Ênfase4 10 2 3" xfId="802"/>
    <cellStyle name="20% - Ênfase4 10 2 3 2" xfId="803"/>
    <cellStyle name="20% - Ênfase4 10 2 4" xfId="804"/>
    <cellStyle name="20% - Ênfase4 10 3" xfId="805"/>
    <cellStyle name="20% - Ênfase4 10 3 2" xfId="806"/>
    <cellStyle name="20% - Ênfase4 10 4" xfId="807"/>
    <cellStyle name="20% - Ênfase4 10 4 2" xfId="808"/>
    <cellStyle name="20% - Ênfase4 10 5" xfId="809"/>
    <cellStyle name="20% - Ênfase4 10_RXO 2011" xfId="810"/>
    <cellStyle name="20% - Ênfase4 11" xfId="811"/>
    <cellStyle name="20% - Ênfase4 12" xfId="812"/>
    <cellStyle name="20% - Ênfase4 2" xfId="813"/>
    <cellStyle name="20% - Ênfase4 2 2" xfId="814"/>
    <cellStyle name="20% - Ênfase4 2 2 2" xfId="815"/>
    <cellStyle name="20% - Ênfase4 2 2 2 2" xfId="816"/>
    <cellStyle name="20% - Ênfase4 2 2_RXO 2011" xfId="817"/>
    <cellStyle name="20% - Ênfase4 2 3" xfId="818"/>
    <cellStyle name="20% - Ênfase4 2 3 2" xfId="819"/>
    <cellStyle name="20% - Ênfase4 2 3 2 2" xfId="820"/>
    <cellStyle name="20% - Ênfase4 2 3_RXO 2011" xfId="821"/>
    <cellStyle name="20% - Ênfase4 2 4" xfId="822"/>
    <cellStyle name="20% - Ênfase4 2 4 2" xfId="823"/>
    <cellStyle name="20% - Ênfase4 2 4 2 2" xfId="824"/>
    <cellStyle name="20% - Ênfase4 2 4_RXO 2011" xfId="825"/>
    <cellStyle name="20% - Ênfase4 2 5" xfId="826"/>
    <cellStyle name="20% - Ênfase4 2 5 2" xfId="827"/>
    <cellStyle name="20% - Ênfase4 2 5 2 2" xfId="828"/>
    <cellStyle name="20% - Ênfase4 2 5_RXO 2011" xfId="829"/>
    <cellStyle name="20% - Ênfase4 2 6" xfId="830"/>
    <cellStyle name="20% - Ênfase4 2 6 2" xfId="831"/>
    <cellStyle name="20% - Ênfase4 2 7" xfId="832"/>
    <cellStyle name="20% - Ênfase4 2 7 2" xfId="833"/>
    <cellStyle name="20% - Ênfase4 2_AG-41 000" xfId="834"/>
    <cellStyle name="20% - Ênfase4 3" xfId="835"/>
    <cellStyle name="20% - Ênfase4 3 2" xfId="836"/>
    <cellStyle name="20% - Ênfase4 3 2 2" xfId="837"/>
    <cellStyle name="20% - Ênfase4 3 2 2 2" xfId="838"/>
    <cellStyle name="20% - Ênfase4 3 2_RXO 2011" xfId="839"/>
    <cellStyle name="20% - Ênfase4 3 3" xfId="840"/>
    <cellStyle name="20% - Ênfase4 3 3 2" xfId="841"/>
    <cellStyle name="20% - Ênfase4 3 3 2 2" xfId="842"/>
    <cellStyle name="20% - Ênfase4 3 3_RXO 2011" xfId="843"/>
    <cellStyle name="20% - Ênfase4 3 4" xfId="844"/>
    <cellStyle name="20% - Ênfase4 3 4 2" xfId="845"/>
    <cellStyle name="20% - Ênfase4 3 4 2 2" xfId="846"/>
    <cellStyle name="20% - Ênfase4 3 4_RXO 2011" xfId="847"/>
    <cellStyle name="20% - Ênfase4 3 5" xfId="848"/>
    <cellStyle name="20% - Ênfase4 3 5 2" xfId="849"/>
    <cellStyle name="20% - Ênfase4 3 5 2 2" xfId="850"/>
    <cellStyle name="20% - Ênfase4 3 5_RXO 2011" xfId="851"/>
    <cellStyle name="20% - Ênfase4 3 6" xfId="852"/>
    <cellStyle name="20% - Ênfase4 3 6 2" xfId="853"/>
    <cellStyle name="20% - Ênfase4 3_AG-41 000" xfId="854"/>
    <cellStyle name="20% - Ênfase4 4" xfId="855"/>
    <cellStyle name="20% - Ênfase4 4 2" xfId="856"/>
    <cellStyle name="20% - Ênfase4 4 2 2" xfId="857"/>
    <cellStyle name="20% - Ênfase4 4 2 2 2" xfId="858"/>
    <cellStyle name="20% - Ênfase4 4 2_RXO 2011" xfId="859"/>
    <cellStyle name="20% - Ênfase4 4 3" xfId="860"/>
    <cellStyle name="20% - Ênfase4 4 3 2" xfId="861"/>
    <cellStyle name="20% - Ênfase4 4 3 2 2" xfId="862"/>
    <cellStyle name="20% - Ênfase4 4 3_RXO 2011" xfId="863"/>
    <cellStyle name="20% - Ênfase4 4 4" xfId="864"/>
    <cellStyle name="20% - Ênfase4 4 4 2" xfId="865"/>
    <cellStyle name="20% - Ênfase4 4 4 2 2" xfId="866"/>
    <cellStyle name="20% - Ênfase4 4 4_RXO 2011" xfId="867"/>
    <cellStyle name="20% - Ênfase4 4 5" xfId="868"/>
    <cellStyle name="20% - Ênfase4 4 5 2" xfId="869"/>
    <cellStyle name="20% - Ênfase4 4 5 2 2" xfId="870"/>
    <cellStyle name="20% - Ênfase4 4 5_RXO 2011" xfId="871"/>
    <cellStyle name="20% - Ênfase4 4 6" xfId="872"/>
    <cellStyle name="20% - Ênfase4 4 6 2" xfId="873"/>
    <cellStyle name="20% - Ênfase4 4_AG-41 000" xfId="874"/>
    <cellStyle name="20% - Ênfase4 5" xfId="875"/>
    <cellStyle name="20% - Ênfase4 5 2" xfId="876"/>
    <cellStyle name="20% - Ênfase4 5 2 2" xfId="877"/>
    <cellStyle name="20% - Ênfase4 5 2 2 2" xfId="878"/>
    <cellStyle name="20% - Ênfase4 5 2_RXO 2011" xfId="879"/>
    <cellStyle name="20% - Ênfase4 5 3" xfId="880"/>
    <cellStyle name="20% - Ênfase4 5 3 2" xfId="881"/>
    <cellStyle name="20% - Ênfase4 5 3 2 2" xfId="882"/>
    <cellStyle name="20% - Ênfase4 5 3_RXO 2011" xfId="883"/>
    <cellStyle name="20% - Ênfase4 5 4" xfId="884"/>
    <cellStyle name="20% - Ênfase4 5 4 2" xfId="885"/>
    <cellStyle name="20% - Ênfase4 5 4 2 2" xfId="886"/>
    <cellStyle name="20% - Ênfase4 5 4_RXO 2011" xfId="887"/>
    <cellStyle name="20% - Ênfase4 5 5" xfId="888"/>
    <cellStyle name="20% - Ênfase4 5 5 2" xfId="889"/>
    <cellStyle name="20% - Ênfase4 5 5 2 2" xfId="890"/>
    <cellStyle name="20% - Ênfase4 5 5_RXO 2011" xfId="891"/>
    <cellStyle name="20% - Ênfase4 5 6" xfId="892"/>
    <cellStyle name="20% - Ênfase4 5 6 2" xfId="893"/>
    <cellStyle name="20% - Ênfase4 5_AG-41 000" xfId="894"/>
    <cellStyle name="20% - Ênfase4 6" xfId="895"/>
    <cellStyle name="20% - Ênfase4 6 2" xfId="896"/>
    <cellStyle name="20% - Ênfase4 6 2 2" xfId="897"/>
    <cellStyle name="20% - Ênfase4 6_RXO 2011" xfId="898"/>
    <cellStyle name="20% - Ênfase4 7" xfId="899"/>
    <cellStyle name="20% - Ênfase4 7 10" xfId="900"/>
    <cellStyle name="20% - Ênfase4 7 10 2" xfId="901"/>
    <cellStyle name="20% - Ênfase4 7 10 2 2" xfId="902"/>
    <cellStyle name="20% - Ênfase4 7 10 2 2 2" xfId="903"/>
    <cellStyle name="20% - Ênfase4 7 10 2 2 2 2" xfId="904"/>
    <cellStyle name="20% - Ênfase4 7 10 2 2 3" xfId="905"/>
    <cellStyle name="20% - Ênfase4 7 10 2 2 3 2" xfId="906"/>
    <cellStyle name="20% - Ênfase4 7 10 2 2 4" xfId="907"/>
    <cellStyle name="20% - Ênfase4 7 10 2 3" xfId="908"/>
    <cellStyle name="20% - Ênfase4 7 10 2 3 2" xfId="909"/>
    <cellStyle name="20% - Ênfase4 7 10 2 4" xfId="910"/>
    <cellStyle name="20% - Ênfase4 7 10 2 4 2" xfId="911"/>
    <cellStyle name="20% - Ênfase4 7 10 2 5" xfId="912"/>
    <cellStyle name="20% - Ênfase4 7 10 2_RXO 2011" xfId="913"/>
    <cellStyle name="20% - Ênfase4 7 10_24100" xfId="914"/>
    <cellStyle name="20% - Ênfase4 7 11" xfId="915"/>
    <cellStyle name="20% - Ênfase4 7 11 2" xfId="916"/>
    <cellStyle name="20% - Ênfase4 7 11 2 2" xfId="917"/>
    <cellStyle name="20% - Ênfase4 7 11 2 2 2" xfId="918"/>
    <cellStyle name="20% - Ênfase4 7 11 2 2 2 2" xfId="919"/>
    <cellStyle name="20% - Ênfase4 7 11 2 2 3" xfId="920"/>
    <cellStyle name="20% - Ênfase4 7 11 2 2 3 2" xfId="921"/>
    <cellStyle name="20% - Ênfase4 7 11 2 2 4" xfId="922"/>
    <cellStyle name="20% - Ênfase4 7 11 2 3" xfId="923"/>
    <cellStyle name="20% - Ênfase4 7 11 2 3 2" xfId="924"/>
    <cellStyle name="20% - Ênfase4 7 11 2 4" xfId="925"/>
    <cellStyle name="20% - Ênfase4 7 11 2 4 2" xfId="926"/>
    <cellStyle name="20% - Ênfase4 7 11 2 5" xfId="927"/>
    <cellStyle name="20% - Ênfase4 7 11 2_RXO 2011" xfId="928"/>
    <cellStyle name="20% - Ênfase4 7 11_24100" xfId="929"/>
    <cellStyle name="20% - Ênfase4 7 12" xfId="930"/>
    <cellStyle name="20% - Ênfase4 7 12 2" xfId="931"/>
    <cellStyle name="20% - Ênfase4 7 2" xfId="932"/>
    <cellStyle name="20% - Ênfase4 7 2 2" xfId="933"/>
    <cellStyle name="20% - Ênfase4 7 2 2 2" xfId="934"/>
    <cellStyle name="20% - Ênfase4 7 2 2 2 2" xfId="935"/>
    <cellStyle name="20% - Ênfase4 7 2 2 2 2 2" xfId="936"/>
    <cellStyle name="20% - Ênfase4 7 2 2 2 3" xfId="937"/>
    <cellStyle name="20% - Ênfase4 7 2 2 2 3 2" xfId="938"/>
    <cellStyle name="20% - Ênfase4 7 2 2 2 4" xfId="939"/>
    <cellStyle name="20% - Ênfase4 7 2 2 3" xfId="940"/>
    <cellStyle name="20% - Ênfase4 7 2 2 3 2" xfId="941"/>
    <cellStyle name="20% - Ênfase4 7 2 2 4" xfId="942"/>
    <cellStyle name="20% - Ênfase4 7 2 2 4 2" xfId="943"/>
    <cellStyle name="20% - Ênfase4 7 2 2 5" xfId="944"/>
    <cellStyle name="20% - Ênfase4 7 2 2_RXO 2011" xfId="945"/>
    <cellStyle name="20% - Ênfase4 7 2_24100" xfId="946"/>
    <cellStyle name="20% - Ênfase4 7 3" xfId="947"/>
    <cellStyle name="20% - Ênfase4 7 3 2" xfId="948"/>
    <cellStyle name="20% - Ênfase4 7 3 2 2" xfId="949"/>
    <cellStyle name="20% - Ênfase4 7 3 2 2 2" xfId="950"/>
    <cellStyle name="20% - Ênfase4 7 3 2 2 2 2" xfId="951"/>
    <cellStyle name="20% - Ênfase4 7 3 2 2 3" xfId="952"/>
    <cellStyle name="20% - Ênfase4 7 3 2 2 3 2" xfId="953"/>
    <cellStyle name="20% - Ênfase4 7 3 2 2 4" xfId="954"/>
    <cellStyle name="20% - Ênfase4 7 3 2 3" xfId="955"/>
    <cellStyle name="20% - Ênfase4 7 3 2 3 2" xfId="956"/>
    <cellStyle name="20% - Ênfase4 7 3 2 4" xfId="957"/>
    <cellStyle name="20% - Ênfase4 7 3 2 4 2" xfId="958"/>
    <cellStyle name="20% - Ênfase4 7 3 2 5" xfId="959"/>
    <cellStyle name="20% - Ênfase4 7 3 2_RXO 2011" xfId="960"/>
    <cellStyle name="20% - Ênfase4 7 3_24100" xfId="961"/>
    <cellStyle name="20% - Ênfase4 7 4" xfId="962"/>
    <cellStyle name="20% - Ênfase4 7 4 2" xfId="963"/>
    <cellStyle name="20% - Ênfase4 7 4 2 2" xfId="964"/>
    <cellStyle name="20% - Ênfase4 7 4 2 2 2" xfId="965"/>
    <cellStyle name="20% - Ênfase4 7 4 2 2 2 2" xfId="966"/>
    <cellStyle name="20% - Ênfase4 7 4 2 2 3" xfId="967"/>
    <cellStyle name="20% - Ênfase4 7 4 2 2 3 2" xfId="968"/>
    <cellStyle name="20% - Ênfase4 7 4 2 2 4" xfId="969"/>
    <cellStyle name="20% - Ênfase4 7 4 2 3" xfId="970"/>
    <cellStyle name="20% - Ênfase4 7 4 2 3 2" xfId="971"/>
    <cellStyle name="20% - Ênfase4 7 4 2 4" xfId="972"/>
    <cellStyle name="20% - Ênfase4 7 4 2 4 2" xfId="973"/>
    <cellStyle name="20% - Ênfase4 7 4 2 5" xfId="974"/>
    <cellStyle name="20% - Ênfase4 7 4 2_RXO 2011" xfId="975"/>
    <cellStyle name="20% - Ênfase4 7 4_24100" xfId="976"/>
    <cellStyle name="20% - Ênfase4 7 5" xfId="977"/>
    <cellStyle name="20% - Ênfase4 7 5 2" xfId="978"/>
    <cellStyle name="20% - Ênfase4 7 5 2 2" xfId="979"/>
    <cellStyle name="20% - Ênfase4 7 5 2 2 2" xfId="980"/>
    <cellStyle name="20% - Ênfase4 7 5 2 2 2 2" xfId="981"/>
    <cellStyle name="20% - Ênfase4 7 5 2 2 3" xfId="982"/>
    <cellStyle name="20% - Ênfase4 7 5 2 2 3 2" xfId="983"/>
    <cellStyle name="20% - Ênfase4 7 5 2 2 4" xfId="984"/>
    <cellStyle name="20% - Ênfase4 7 5 2 3" xfId="985"/>
    <cellStyle name="20% - Ênfase4 7 5 2 3 2" xfId="986"/>
    <cellStyle name="20% - Ênfase4 7 5 2 4" xfId="987"/>
    <cellStyle name="20% - Ênfase4 7 5 2 4 2" xfId="988"/>
    <cellStyle name="20% - Ênfase4 7 5 2 5" xfId="989"/>
    <cellStyle name="20% - Ênfase4 7 5 2_RXO 2011" xfId="990"/>
    <cellStyle name="20% - Ênfase4 7 5_24100" xfId="991"/>
    <cellStyle name="20% - Ênfase4 7 6" xfId="992"/>
    <cellStyle name="20% - Ênfase4 7 6 2" xfId="993"/>
    <cellStyle name="20% - Ênfase4 7 6 2 2" xfId="994"/>
    <cellStyle name="20% - Ênfase4 7 6 2 2 2" xfId="995"/>
    <cellStyle name="20% - Ênfase4 7 6 2 2 2 2" xfId="996"/>
    <cellStyle name="20% - Ênfase4 7 6 2 2 3" xfId="997"/>
    <cellStyle name="20% - Ênfase4 7 6 2 2 3 2" xfId="998"/>
    <cellStyle name="20% - Ênfase4 7 6 2 2 4" xfId="999"/>
    <cellStyle name="20% - Ênfase4 7 6 2 3" xfId="1000"/>
    <cellStyle name="20% - Ênfase4 7 6 2 3 2" xfId="1001"/>
    <cellStyle name="20% - Ênfase4 7 6 2 4" xfId="1002"/>
    <cellStyle name="20% - Ênfase4 7 6 2 4 2" xfId="1003"/>
    <cellStyle name="20% - Ênfase4 7 6 2 5" xfId="1004"/>
    <cellStyle name="20% - Ênfase4 7 6 2_RXO 2011" xfId="1005"/>
    <cellStyle name="20% - Ênfase4 7 6_24100" xfId="1006"/>
    <cellStyle name="20% - Ênfase4 7 7" xfId="1007"/>
    <cellStyle name="20% - Ênfase4 7 7 2" xfId="1008"/>
    <cellStyle name="20% - Ênfase4 7 7 2 2" xfId="1009"/>
    <cellStyle name="20% - Ênfase4 7 7 2 2 2" xfId="1010"/>
    <cellStyle name="20% - Ênfase4 7 7 2 2 2 2" xfId="1011"/>
    <cellStyle name="20% - Ênfase4 7 7 2 2 3" xfId="1012"/>
    <cellStyle name="20% - Ênfase4 7 7 2 2 3 2" xfId="1013"/>
    <cellStyle name="20% - Ênfase4 7 7 2 2 4" xfId="1014"/>
    <cellStyle name="20% - Ênfase4 7 7 2 3" xfId="1015"/>
    <cellStyle name="20% - Ênfase4 7 7 2 3 2" xfId="1016"/>
    <cellStyle name="20% - Ênfase4 7 7 2 4" xfId="1017"/>
    <cellStyle name="20% - Ênfase4 7 7 2 4 2" xfId="1018"/>
    <cellStyle name="20% - Ênfase4 7 7 2 5" xfId="1019"/>
    <cellStyle name="20% - Ênfase4 7 7 2_RXO 2011" xfId="1020"/>
    <cellStyle name="20% - Ênfase4 7 7_24100" xfId="1021"/>
    <cellStyle name="20% - Ênfase4 7 8" xfId="1022"/>
    <cellStyle name="20% - Ênfase4 7 8 2" xfId="1023"/>
    <cellStyle name="20% - Ênfase4 7 8 2 2" xfId="1024"/>
    <cellStyle name="20% - Ênfase4 7 8 2 2 2" xfId="1025"/>
    <cellStyle name="20% - Ênfase4 7 8 2 2 2 2" xfId="1026"/>
    <cellStyle name="20% - Ênfase4 7 8 2 2 3" xfId="1027"/>
    <cellStyle name="20% - Ênfase4 7 8 2 2 3 2" xfId="1028"/>
    <cellStyle name="20% - Ênfase4 7 8 2 2 4" xfId="1029"/>
    <cellStyle name="20% - Ênfase4 7 8 2 3" xfId="1030"/>
    <cellStyle name="20% - Ênfase4 7 8 2 3 2" xfId="1031"/>
    <cellStyle name="20% - Ênfase4 7 8 2 4" xfId="1032"/>
    <cellStyle name="20% - Ênfase4 7 8 2 4 2" xfId="1033"/>
    <cellStyle name="20% - Ênfase4 7 8 2 5" xfId="1034"/>
    <cellStyle name="20% - Ênfase4 7 8 2_RXO 2011" xfId="1035"/>
    <cellStyle name="20% - Ênfase4 7 8_24100" xfId="1036"/>
    <cellStyle name="20% - Ênfase4 7 9" xfId="1037"/>
    <cellStyle name="20% - Ênfase4 7 9 2" xfId="1038"/>
    <cellStyle name="20% - Ênfase4 7 9 2 2" xfId="1039"/>
    <cellStyle name="20% - Ênfase4 7 9 2 2 2" xfId="1040"/>
    <cellStyle name="20% - Ênfase4 7 9 2 2 2 2" xfId="1041"/>
    <cellStyle name="20% - Ênfase4 7 9 2 2 3" xfId="1042"/>
    <cellStyle name="20% - Ênfase4 7 9 2 2 3 2" xfId="1043"/>
    <cellStyle name="20% - Ênfase4 7 9 2 2 4" xfId="1044"/>
    <cellStyle name="20% - Ênfase4 7 9 2 3" xfId="1045"/>
    <cellStyle name="20% - Ênfase4 7 9 2 3 2" xfId="1046"/>
    <cellStyle name="20% - Ênfase4 7 9 2 4" xfId="1047"/>
    <cellStyle name="20% - Ênfase4 7 9 2 4 2" xfId="1048"/>
    <cellStyle name="20% - Ênfase4 7 9 2 5" xfId="1049"/>
    <cellStyle name="20% - Ênfase4 7 9 2_RXO 2011" xfId="1050"/>
    <cellStyle name="20% - Ênfase4 7 9_24100" xfId="1051"/>
    <cellStyle name="20% - Ênfase4 7_AG-41 000" xfId="1052"/>
    <cellStyle name="20% - Ênfase4 8" xfId="1053"/>
    <cellStyle name="20% - Ênfase4 8 2" xfId="1054"/>
    <cellStyle name="20% - Ênfase4 8 2 2" xfId="1055"/>
    <cellStyle name="20% - Ênfase4 8_RXO 2011" xfId="1056"/>
    <cellStyle name="20% - Ênfase4 9" xfId="1057"/>
    <cellStyle name="20% - Ênfase4 9 2" xfId="1058"/>
    <cellStyle name="20% - Ênfase4 9 2 2" xfId="1059"/>
    <cellStyle name="20% - Ênfase4 9_RXO 2011" xfId="1060"/>
    <cellStyle name="20% - Ênfase5 10" xfId="1061"/>
    <cellStyle name="20% - Ênfase5 10 2" xfId="1062"/>
    <cellStyle name="20% - Ênfase5 10 2 2" xfId="1063"/>
    <cellStyle name="20% - Ênfase5 10 2 2 2" xfId="1064"/>
    <cellStyle name="20% - Ênfase5 10 2 3" xfId="1065"/>
    <cellStyle name="20% - Ênfase5 10 2 3 2" xfId="1066"/>
    <cellStyle name="20% - Ênfase5 10 2 4" xfId="1067"/>
    <cellStyle name="20% - Ênfase5 10 3" xfId="1068"/>
    <cellStyle name="20% - Ênfase5 10 3 2" xfId="1069"/>
    <cellStyle name="20% - Ênfase5 10 4" xfId="1070"/>
    <cellStyle name="20% - Ênfase5 10 4 2" xfId="1071"/>
    <cellStyle name="20% - Ênfase5 10 5" xfId="1072"/>
    <cellStyle name="20% - Ênfase5 10_RXO 2011" xfId="1073"/>
    <cellStyle name="20% - Ênfase5 11" xfId="1074"/>
    <cellStyle name="20% - Ênfase5 12" xfId="1075"/>
    <cellStyle name="20% - Ênfase5 2" xfId="1076"/>
    <cellStyle name="20% - Ênfase5 2 2" xfId="1077"/>
    <cellStyle name="20% - Ênfase5 2 2 2" xfId="1078"/>
    <cellStyle name="20% - Ênfase5 2 2 2 2" xfId="1079"/>
    <cellStyle name="20% - Ênfase5 2 2_RXO 2011" xfId="1080"/>
    <cellStyle name="20% - Ênfase5 2 3" xfId="1081"/>
    <cellStyle name="20% - Ênfase5 2 3 2" xfId="1082"/>
    <cellStyle name="20% - Ênfase5 2 3 2 2" xfId="1083"/>
    <cellStyle name="20% - Ênfase5 2 3_RXO 2011" xfId="1084"/>
    <cellStyle name="20% - Ênfase5 2 4" xfId="1085"/>
    <cellStyle name="20% - Ênfase5 2 4 2" xfId="1086"/>
    <cellStyle name="20% - Ênfase5 2 4 2 2" xfId="1087"/>
    <cellStyle name="20% - Ênfase5 2 4_RXO 2011" xfId="1088"/>
    <cellStyle name="20% - Ênfase5 2 5" xfId="1089"/>
    <cellStyle name="20% - Ênfase5 2 5 2" xfId="1090"/>
    <cellStyle name="20% - Ênfase5 2 5 2 2" xfId="1091"/>
    <cellStyle name="20% - Ênfase5 2 5_RXO 2011" xfId="1092"/>
    <cellStyle name="20% - Ênfase5 2 6" xfId="1093"/>
    <cellStyle name="20% - Ênfase5 2 6 2" xfId="1094"/>
    <cellStyle name="20% - Ênfase5 2 7" xfId="1095"/>
    <cellStyle name="20% - Ênfase5 2 7 2" xfId="1096"/>
    <cellStyle name="20% - Ênfase5 2_AG-41 000" xfId="1097"/>
    <cellStyle name="20% - Ênfase5 3" xfId="1098"/>
    <cellStyle name="20% - Ênfase5 3 2" xfId="1099"/>
    <cellStyle name="20% - Ênfase5 3 2 2" xfId="1100"/>
    <cellStyle name="20% - Ênfase5 3 2 2 2" xfId="1101"/>
    <cellStyle name="20% - Ênfase5 3 2_RXO 2011" xfId="1102"/>
    <cellStyle name="20% - Ênfase5 3 3" xfId="1103"/>
    <cellStyle name="20% - Ênfase5 3 3 2" xfId="1104"/>
    <cellStyle name="20% - Ênfase5 3 3 2 2" xfId="1105"/>
    <cellStyle name="20% - Ênfase5 3 3_RXO 2011" xfId="1106"/>
    <cellStyle name="20% - Ênfase5 3 4" xfId="1107"/>
    <cellStyle name="20% - Ênfase5 3 4 2" xfId="1108"/>
    <cellStyle name="20% - Ênfase5 3 4 2 2" xfId="1109"/>
    <cellStyle name="20% - Ênfase5 3 4_RXO 2011" xfId="1110"/>
    <cellStyle name="20% - Ênfase5 3 5" xfId="1111"/>
    <cellStyle name="20% - Ênfase5 3 5 2" xfId="1112"/>
    <cellStyle name="20% - Ênfase5 3 5 2 2" xfId="1113"/>
    <cellStyle name="20% - Ênfase5 3 5_RXO 2011" xfId="1114"/>
    <cellStyle name="20% - Ênfase5 3 6" xfId="1115"/>
    <cellStyle name="20% - Ênfase5 3 6 2" xfId="1116"/>
    <cellStyle name="20% - Ênfase5 3_AG-41 000" xfId="1117"/>
    <cellStyle name="20% - Ênfase5 4" xfId="1118"/>
    <cellStyle name="20% - Ênfase5 4 2" xfId="1119"/>
    <cellStyle name="20% - Ênfase5 4 2 2" xfId="1120"/>
    <cellStyle name="20% - Ênfase5 4 2 2 2" xfId="1121"/>
    <cellStyle name="20% - Ênfase5 4 2_RXO 2011" xfId="1122"/>
    <cellStyle name="20% - Ênfase5 4 3" xfId="1123"/>
    <cellStyle name="20% - Ênfase5 4 3 2" xfId="1124"/>
    <cellStyle name="20% - Ênfase5 4 3 2 2" xfId="1125"/>
    <cellStyle name="20% - Ênfase5 4 3_RXO 2011" xfId="1126"/>
    <cellStyle name="20% - Ênfase5 4 4" xfId="1127"/>
    <cellStyle name="20% - Ênfase5 4 4 2" xfId="1128"/>
    <cellStyle name="20% - Ênfase5 4 4 2 2" xfId="1129"/>
    <cellStyle name="20% - Ênfase5 4 4_RXO 2011" xfId="1130"/>
    <cellStyle name="20% - Ênfase5 4 5" xfId="1131"/>
    <cellStyle name="20% - Ênfase5 4 5 2" xfId="1132"/>
    <cellStyle name="20% - Ênfase5 4 5 2 2" xfId="1133"/>
    <cellStyle name="20% - Ênfase5 4 5_RXO 2011" xfId="1134"/>
    <cellStyle name="20% - Ênfase5 4 6" xfId="1135"/>
    <cellStyle name="20% - Ênfase5 4 6 2" xfId="1136"/>
    <cellStyle name="20% - Ênfase5 4_AG-41 000" xfId="1137"/>
    <cellStyle name="20% - Ênfase5 5" xfId="1138"/>
    <cellStyle name="20% - Ênfase5 5 2" xfId="1139"/>
    <cellStyle name="20% - Ênfase5 5 2 2" xfId="1140"/>
    <cellStyle name="20% - Ênfase5 5 2 2 2" xfId="1141"/>
    <cellStyle name="20% - Ênfase5 5 2_RXO 2011" xfId="1142"/>
    <cellStyle name="20% - Ênfase5 5 3" xfId="1143"/>
    <cellStyle name="20% - Ênfase5 5 3 2" xfId="1144"/>
    <cellStyle name="20% - Ênfase5 5 3 2 2" xfId="1145"/>
    <cellStyle name="20% - Ênfase5 5 3_RXO 2011" xfId="1146"/>
    <cellStyle name="20% - Ênfase5 5 4" xfId="1147"/>
    <cellStyle name="20% - Ênfase5 5 4 2" xfId="1148"/>
    <cellStyle name="20% - Ênfase5 5 4 2 2" xfId="1149"/>
    <cellStyle name="20% - Ênfase5 5 4_RXO 2011" xfId="1150"/>
    <cellStyle name="20% - Ênfase5 5 5" xfId="1151"/>
    <cellStyle name="20% - Ênfase5 5 5 2" xfId="1152"/>
    <cellStyle name="20% - Ênfase5 5 5 2 2" xfId="1153"/>
    <cellStyle name="20% - Ênfase5 5 5_RXO 2011" xfId="1154"/>
    <cellStyle name="20% - Ênfase5 5 6" xfId="1155"/>
    <cellStyle name="20% - Ênfase5 5 6 2" xfId="1156"/>
    <cellStyle name="20% - Ênfase5 5_AG-41 000" xfId="1157"/>
    <cellStyle name="20% - Ênfase5 6" xfId="1158"/>
    <cellStyle name="20% - Ênfase5 6 2" xfId="1159"/>
    <cellStyle name="20% - Ênfase5 6 2 2" xfId="1160"/>
    <cellStyle name="20% - Ênfase5 6_RXO 2011" xfId="1161"/>
    <cellStyle name="20% - Ênfase5 7" xfId="1162"/>
    <cellStyle name="20% - Ênfase5 7 10" xfId="1163"/>
    <cellStyle name="20% - Ênfase5 7 10 2" xfId="1164"/>
    <cellStyle name="20% - Ênfase5 7 10 2 2" xfId="1165"/>
    <cellStyle name="20% - Ênfase5 7 10 2 2 2" xfId="1166"/>
    <cellStyle name="20% - Ênfase5 7 10 2 2 2 2" xfId="1167"/>
    <cellStyle name="20% - Ênfase5 7 10 2 2 3" xfId="1168"/>
    <cellStyle name="20% - Ênfase5 7 10 2 2 3 2" xfId="1169"/>
    <cellStyle name="20% - Ênfase5 7 10 2 2 4" xfId="1170"/>
    <cellStyle name="20% - Ênfase5 7 10 2 3" xfId="1171"/>
    <cellStyle name="20% - Ênfase5 7 10 2 3 2" xfId="1172"/>
    <cellStyle name="20% - Ênfase5 7 10 2 4" xfId="1173"/>
    <cellStyle name="20% - Ênfase5 7 10 2 4 2" xfId="1174"/>
    <cellStyle name="20% - Ênfase5 7 10 2 5" xfId="1175"/>
    <cellStyle name="20% - Ênfase5 7 10 2_RXO 2011" xfId="1176"/>
    <cellStyle name="20% - Ênfase5 7 10_24100" xfId="1177"/>
    <cellStyle name="20% - Ênfase5 7 11" xfId="1178"/>
    <cellStyle name="20% - Ênfase5 7 11 2" xfId="1179"/>
    <cellStyle name="20% - Ênfase5 7 11 2 2" xfId="1180"/>
    <cellStyle name="20% - Ênfase5 7 11 2 2 2" xfId="1181"/>
    <cellStyle name="20% - Ênfase5 7 11 2 2 2 2" xfId="1182"/>
    <cellStyle name="20% - Ênfase5 7 11 2 2 3" xfId="1183"/>
    <cellStyle name="20% - Ênfase5 7 11 2 2 3 2" xfId="1184"/>
    <cellStyle name="20% - Ênfase5 7 11 2 2 4" xfId="1185"/>
    <cellStyle name="20% - Ênfase5 7 11 2 3" xfId="1186"/>
    <cellStyle name="20% - Ênfase5 7 11 2 3 2" xfId="1187"/>
    <cellStyle name="20% - Ênfase5 7 11 2 4" xfId="1188"/>
    <cellStyle name="20% - Ênfase5 7 11 2 4 2" xfId="1189"/>
    <cellStyle name="20% - Ênfase5 7 11 2 5" xfId="1190"/>
    <cellStyle name="20% - Ênfase5 7 11 2_RXO 2011" xfId="1191"/>
    <cellStyle name="20% - Ênfase5 7 11_24100" xfId="1192"/>
    <cellStyle name="20% - Ênfase5 7 12" xfId="1193"/>
    <cellStyle name="20% - Ênfase5 7 12 2" xfId="1194"/>
    <cellStyle name="20% - Ênfase5 7 2" xfId="1195"/>
    <cellStyle name="20% - Ênfase5 7 2 2" xfId="1196"/>
    <cellStyle name="20% - Ênfase5 7 2 2 2" xfId="1197"/>
    <cellStyle name="20% - Ênfase5 7 2 2 2 2" xfId="1198"/>
    <cellStyle name="20% - Ênfase5 7 2 2 2 2 2" xfId="1199"/>
    <cellStyle name="20% - Ênfase5 7 2 2 2 3" xfId="1200"/>
    <cellStyle name="20% - Ênfase5 7 2 2 2 3 2" xfId="1201"/>
    <cellStyle name="20% - Ênfase5 7 2 2 2 4" xfId="1202"/>
    <cellStyle name="20% - Ênfase5 7 2 2 3" xfId="1203"/>
    <cellStyle name="20% - Ênfase5 7 2 2 3 2" xfId="1204"/>
    <cellStyle name="20% - Ênfase5 7 2 2 4" xfId="1205"/>
    <cellStyle name="20% - Ênfase5 7 2 2 4 2" xfId="1206"/>
    <cellStyle name="20% - Ênfase5 7 2 2 5" xfId="1207"/>
    <cellStyle name="20% - Ênfase5 7 2 2_RXO 2011" xfId="1208"/>
    <cellStyle name="20% - Ênfase5 7 2_24100" xfId="1209"/>
    <cellStyle name="20% - Ênfase5 7 3" xfId="1210"/>
    <cellStyle name="20% - Ênfase5 7 3 2" xfId="1211"/>
    <cellStyle name="20% - Ênfase5 7 3 2 2" xfId="1212"/>
    <cellStyle name="20% - Ênfase5 7 3 2 2 2" xfId="1213"/>
    <cellStyle name="20% - Ênfase5 7 3 2 2 2 2" xfId="1214"/>
    <cellStyle name="20% - Ênfase5 7 3 2 2 3" xfId="1215"/>
    <cellStyle name="20% - Ênfase5 7 3 2 2 3 2" xfId="1216"/>
    <cellStyle name="20% - Ênfase5 7 3 2 2 4" xfId="1217"/>
    <cellStyle name="20% - Ênfase5 7 3 2 3" xfId="1218"/>
    <cellStyle name="20% - Ênfase5 7 3 2 3 2" xfId="1219"/>
    <cellStyle name="20% - Ênfase5 7 3 2 4" xfId="1220"/>
    <cellStyle name="20% - Ênfase5 7 3 2 4 2" xfId="1221"/>
    <cellStyle name="20% - Ênfase5 7 3 2 5" xfId="1222"/>
    <cellStyle name="20% - Ênfase5 7 3 2_RXO 2011" xfId="1223"/>
    <cellStyle name="20% - Ênfase5 7 3_24100" xfId="1224"/>
    <cellStyle name="20% - Ênfase5 7 4" xfId="1225"/>
    <cellStyle name="20% - Ênfase5 7 4 2" xfId="1226"/>
    <cellStyle name="20% - Ênfase5 7 4 2 2" xfId="1227"/>
    <cellStyle name="20% - Ênfase5 7 4 2 2 2" xfId="1228"/>
    <cellStyle name="20% - Ênfase5 7 4 2 2 2 2" xfId="1229"/>
    <cellStyle name="20% - Ênfase5 7 4 2 2 3" xfId="1230"/>
    <cellStyle name="20% - Ênfase5 7 4 2 2 3 2" xfId="1231"/>
    <cellStyle name="20% - Ênfase5 7 4 2 2 4" xfId="1232"/>
    <cellStyle name="20% - Ênfase5 7 4 2 3" xfId="1233"/>
    <cellStyle name="20% - Ênfase5 7 4 2 3 2" xfId="1234"/>
    <cellStyle name="20% - Ênfase5 7 4 2 4" xfId="1235"/>
    <cellStyle name="20% - Ênfase5 7 4 2 4 2" xfId="1236"/>
    <cellStyle name="20% - Ênfase5 7 4 2 5" xfId="1237"/>
    <cellStyle name="20% - Ênfase5 7 4 2_RXO 2011" xfId="1238"/>
    <cellStyle name="20% - Ênfase5 7 4_24100" xfId="1239"/>
    <cellStyle name="20% - Ênfase5 7 5" xfId="1240"/>
    <cellStyle name="20% - Ênfase5 7 5 2" xfId="1241"/>
    <cellStyle name="20% - Ênfase5 7 5 2 2" xfId="1242"/>
    <cellStyle name="20% - Ênfase5 7 5 2 2 2" xfId="1243"/>
    <cellStyle name="20% - Ênfase5 7 5 2 2 2 2" xfId="1244"/>
    <cellStyle name="20% - Ênfase5 7 5 2 2 3" xfId="1245"/>
    <cellStyle name="20% - Ênfase5 7 5 2 2 3 2" xfId="1246"/>
    <cellStyle name="20% - Ênfase5 7 5 2 2 4" xfId="1247"/>
    <cellStyle name="20% - Ênfase5 7 5 2 3" xfId="1248"/>
    <cellStyle name="20% - Ênfase5 7 5 2 3 2" xfId="1249"/>
    <cellStyle name="20% - Ênfase5 7 5 2 4" xfId="1250"/>
    <cellStyle name="20% - Ênfase5 7 5 2 4 2" xfId="1251"/>
    <cellStyle name="20% - Ênfase5 7 5 2 5" xfId="1252"/>
    <cellStyle name="20% - Ênfase5 7 5 2_RXO 2011" xfId="1253"/>
    <cellStyle name="20% - Ênfase5 7 5_24100" xfId="1254"/>
    <cellStyle name="20% - Ênfase5 7 6" xfId="1255"/>
    <cellStyle name="20% - Ênfase5 7 6 2" xfId="1256"/>
    <cellStyle name="20% - Ênfase5 7 6 2 2" xfId="1257"/>
    <cellStyle name="20% - Ênfase5 7 6 2 2 2" xfId="1258"/>
    <cellStyle name="20% - Ênfase5 7 6 2 2 2 2" xfId="1259"/>
    <cellStyle name="20% - Ênfase5 7 6 2 2 3" xfId="1260"/>
    <cellStyle name="20% - Ênfase5 7 6 2 2 3 2" xfId="1261"/>
    <cellStyle name="20% - Ênfase5 7 6 2 2 4" xfId="1262"/>
    <cellStyle name="20% - Ênfase5 7 6 2 3" xfId="1263"/>
    <cellStyle name="20% - Ênfase5 7 6 2 3 2" xfId="1264"/>
    <cellStyle name="20% - Ênfase5 7 6 2 4" xfId="1265"/>
    <cellStyle name="20% - Ênfase5 7 6 2 4 2" xfId="1266"/>
    <cellStyle name="20% - Ênfase5 7 6 2 5" xfId="1267"/>
    <cellStyle name="20% - Ênfase5 7 6 2_RXO 2011" xfId="1268"/>
    <cellStyle name="20% - Ênfase5 7 6_24100" xfId="1269"/>
    <cellStyle name="20% - Ênfase5 7 7" xfId="1270"/>
    <cellStyle name="20% - Ênfase5 7 7 2" xfId="1271"/>
    <cellStyle name="20% - Ênfase5 7 7 2 2" xfId="1272"/>
    <cellStyle name="20% - Ênfase5 7 7 2 2 2" xfId="1273"/>
    <cellStyle name="20% - Ênfase5 7 7 2 2 2 2" xfId="1274"/>
    <cellStyle name="20% - Ênfase5 7 7 2 2 3" xfId="1275"/>
    <cellStyle name="20% - Ênfase5 7 7 2 2 3 2" xfId="1276"/>
    <cellStyle name="20% - Ênfase5 7 7 2 2 4" xfId="1277"/>
    <cellStyle name="20% - Ênfase5 7 7 2 3" xfId="1278"/>
    <cellStyle name="20% - Ênfase5 7 7 2 3 2" xfId="1279"/>
    <cellStyle name="20% - Ênfase5 7 7 2 4" xfId="1280"/>
    <cellStyle name="20% - Ênfase5 7 7 2 4 2" xfId="1281"/>
    <cellStyle name="20% - Ênfase5 7 7 2 5" xfId="1282"/>
    <cellStyle name="20% - Ênfase5 7 7 2_RXO 2011" xfId="1283"/>
    <cellStyle name="20% - Ênfase5 7 7_24100" xfId="1284"/>
    <cellStyle name="20% - Ênfase5 7 8" xfId="1285"/>
    <cellStyle name="20% - Ênfase5 7 8 2" xfId="1286"/>
    <cellStyle name="20% - Ênfase5 7 8 2 2" xfId="1287"/>
    <cellStyle name="20% - Ênfase5 7 8 2 2 2" xfId="1288"/>
    <cellStyle name="20% - Ênfase5 7 8 2 2 2 2" xfId="1289"/>
    <cellStyle name="20% - Ênfase5 7 8 2 2 3" xfId="1290"/>
    <cellStyle name="20% - Ênfase5 7 8 2 2 3 2" xfId="1291"/>
    <cellStyle name="20% - Ênfase5 7 8 2 2 4" xfId="1292"/>
    <cellStyle name="20% - Ênfase5 7 8 2 3" xfId="1293"/>
    <cellStyle name="20% - Ênfase5 7 8 2 3 2" xfId="1294"/>
    <cellStyle name="20% - Ênfase5 7 8 2 4" xfId="1295"/>
    <cellStyle name="20% - Ênfase5 7 8 2 4 2" xfId="1296"/>
    <cellStyle name="20% - Ênfase5 7 8 2 5" xfId="1297"/>
    <cellStyle name="20% - Ênfase5 7 8 2_RXO 2011" xfId="1298"/>
    <cellStyle name="20% - Ênfase5 7 8_24100" xfId="1299"/>
    <cellStyle name="20% - Ênfase5 7 9" xfId="1300"/>
    <cellStyle name="20% - Ênfase5 7 9 2" xfId="1301"/>
    <cellStyle name="20% - Ênfase5 7 9 2 2" xfId="1302"/>
    <cellStyle name="20% - Ênfase5 7 9 2 2 2" xfId="1303"/>
    <cellStyle name="20% - Ênfase5 7 9 2 2 2 2" xfId="1304"/>
    <cellStyle name="20% - Ênfase5 7 9 2 2 3" xfId="1305"/>
    <cellStyle name="20% - Ênfase5 7 9 2 2 3 2" xfId="1306"/>
    <cellStyle name="20% - Ênfase5 7 9 2 2 4" xfId="1307"/>
    <cellStyle name="20% - Ênfase5 7 9 2 3" xfId="1308"/>
    <cellStyle name="20% - Ênfase5 7 9 2 3 2" xfId="1309"/>
    <cellStyle name="20% - Ênfase5 7 9 2 4" xfId="1310"/>
    <cellStyle name="20% - Ênfase5 7 9 2 4 2" xfId="1311"/>
    <cellStyle name="20% - Ênfase5 7 9 2 5" xfId="1312"/>
    <cellStyle name="20% - Ênfase5 7 9 2_RXO 2011" xfId="1313"/>
    <cellStyle name="20% - Ênfase5 7 9_24100" xfId="1314"/>
    <cellStyle name="20% - Ênfase5 7_AG-41 000" xfId="1315"/>
    <cellStyle name="20% - Ênfase5 8" xfId="1316"/>
    <cellStyle name="20% - Ênfase5 8 2" xfId="1317"/>
    <cellStyle name="20% - Ênfase5 8 2 2" xfId="1318"/>
    <cellStyle name="20% - Ênfase5 8_RXO 2011" xfId="1319"/>
    <cellStyle name="20% - Ênfase5 9" xfId="1320"/>
    <cellStyle name="20% - Ênfase5 9 2" xfId="1321"/>
    <cellStyle name="20% - Ênfase5 9 2 2" xfId="1322"/>
    <cellStyle name="20% - Ênfase5 9_RXO 2011" xfId="1323"/>
    <cellStyle name="20% - Ênfase6 10" xfId="1324"/>
    <cellStyle name="20% - Ênfase6 10 2" xfId="1325"/>
    <cellStyle name="20% - Ênfase6 10 2 2" xfId="1326"/>
    <cellStyle name="20% - Ênfase6 10 2 2 2" xfId="1327"/>
    <cellStyle name="20% - Ênfase6 10 2 3" xfId="1328"/>
    <cellStyle name="20% - Ênfase6 10 2 3 2" xfId="1329"/>
    <cellStyle name="20% - Ênfase6 10 2 4" xfId="1330"/>
    <cellStyle name="20% - Ênfase6 10 3" xfId="1331"/>
    <cellStyle name="20% - Ênfase6 10 3 2" xfId="1332"/>
    <cellStyle name="20% - Ênfase6 10 4" xfId="1333"/>
    <cellStyle name="20% - Ênfase6 10 4 2" xfId="1334"/>
    <cellStyle name="20% - Ênfase6 10 5" xfId="1335"/>
    <cellStyle name="20% - Ênfase6 10_RXO 2011" xfId="1336"/>
    <cellStyle name="20% - Ênfase6 11" xfId="1337"/>
    <cellStyle name="20% - Ênfase6 12" xfId="1338"/>
    <cellStyle name="20% - Ênfase6 2" xfId="1339"/>
    <cellStyle name="20% - Ênfase6 2 2" xfId="1340"/>
    <cellStyle name="20% - Ênfase6 2 2 2" xfId="1341"/>
    <cellStyle name="20% - Ênfase6 2 2 2 2" xfId="1342"/>
    <cellStyle name="20% - Ênfase6 2 2_RXO 2011" xfId="1343"/>
    <cellStyle name="20% - Ênfase6 2 3" xfId="1344"/>
    <cellStyle name="20% - Ênfase6 2 3 2" xfId="1345"/>
    <cellStyle name="20% - Ênfase6 2 3 2 2" xfId="1346"/>
    <cellStyle name="20% - Ênfase6 2 3_RXO 2011" xfId="1347"/>
    <cellStyle name="20% - Ênfase6 2 4" xfId="1348"/>
    <cellStyle name="20% - Ênfase6 2 4 2" xfId="1349"/>
    <cellStyle name="20% - Ênfase6 2 4 2 2" xfId="1350"/>
    <cellStyle name="20% - Ênfase6 2 4_RXO 2011" xfId="1351"/>
    <cellStyle name="20% - Ênfase6 2 5" xfId="1352"/>
    <cellStyle name="20% - Ênfase6 2 5 2" xfId="1353"/>
    <cellStyle name="20% - Ênfase6 2 5 2 2" xfId="1354"/>
    <cellStyle name="20% - Ênfase6 2 5_RXO 2011" xfId="1355"/>
    <cellStyle name="20% - Ênfase6 2 6" xfId="1356"/>
    <cellStyle name="20% - Ênfase6 2 6 2" xfId="1357"/>
    <cellStyle name="20% - Ênfase6 2 7" xfId="1358"/>
    <cellStyle name="20% - Ênfase6 2 7 2" xfId="1359"/>
    <cellStyle name="20% - Ênfase6 2_AG-41 000" xfId="1360"/>
    <cellStyle name="20% - Ênfase6 3" xfId="1361"/>
    <cellStyle name="20% - Ênfase6 3 2" xfId="1362"/>
    <cellStyle name="20% - Ênfase6 3 2 2" xfId="1363"/>
    <cellStyle name="20% - Ênfase6 3 2 2 2" xfId="1364"/>
    <cellStyle name="20% - Ênfase6 3 2_RXO 2011" xfId="1365"/>
    <cellStyle name="20% - Ênfase6 3 3" xfId="1366"/>
    <cellStyle name="20% - Ênfase6 3 3 2" xfId="1367"/>
    <cellStyle name="20% - Ênfase6 3 3 2 2" xfId="1368"/>
    <cellStyle name="20% - Ênfase6 3 3_RXO 2011" xfId="1369"/>
    <cellStyle name="20% - Ênfase6 3 4" xfId="1370"/>
    <cellStyle name="20% - Ênfase6 3 4 2" xfId="1371"/>
    <cellStyle name="20% - Ênfase6 3 4 2 2" xfId="1372"/>
    <cellStyle name="20% - Ênfase6 3 4_RXO 2011" xfId="1373"/>
    <cellStyle name="20% - Ênfase6 3 5" xfId="1374"/>
    <cellStyle name="20% - Ênfase6 3 5 2" xfId="1375"/>
    <cellStyle name="20% - Ênfase6 3 5 2 2" xfId="1376"/>
    <cellStyle name="20% - Ênfase6 3 5_RXO 2011" xfId="1377"/>
    <cellStyle name="20% - Ênfase6 3 6" xfId="1378"/>
    <cellStyle name="20% - Ênfase6 3 6 2" xfId="1379"/>
    <cellStyle name="20% - Ênfase6 3_AG-41 000" xfId="1380"/>
    <cellStyle name="20% - Ênfase6 4" xfId="1381"/>
    <cellStyle name="20% - Ênfase6 4 2" xfId="1382"/>
    <cellStyle name="20% - Ênfase6 4 2 2" xfId="1383"/>
    <cellStyle name="20% - Ênfase6 4 2 2 2" xfId="1384"/>
    <cellStyle name="20% - Ênfase6 4 2_RXO 2011" xfId="1385"/>
    <cellStyle name="20% - Ênfase6 4 3" xfId="1386"/>
    <cellStyle name="20% - Ênfase6 4 3 2" xfId="1387"/>
    <cellStyle name="20% - Ênfase6 4 3 2 2" xfId="1388"/>
    <cellStyle name="20% - Ênfase6 4 3_RXO 2011" xfId="1389"/>
    <cellStyle name="20% - Ênfase6 4 4" xfId="1390"/>
    <cellStyle name="20% - Ênfase6 4 4 2" xfId="1391"/>
    <cellStyle name="20% - Ênfase6 4 4 2 2" xfId="1392"/>
    <cellStyle name="20% - Ênfase6 4 4_RXO 2011" xfId="1393"/>
    <cellStyle name="20% - Ênfase6 4 5" xfId="1394"/>
    <cellStyle name="20% - Ênfase6 4 5 2" xfId="1395"/>
    <cellStyle name="20% - Ênfase6 4 5 2 2" xfId="1396"/>
    <cellStyle name="20% - Ênfase6 4 5_RXO 2011" xfId="1397"/>
    <cellStyle name="20% - Ênfase6 4 6" xfId="1398"/>
    <cellStyle name="20% - Ênfase6 4 6 2" xfId="1399"/>
    <cellStyle name="20% - Ênfase6 4_AG-41 000" xfId="1400"/>
    <cellStyle name="20% - Ênfase6 5" xfId="1401"/>
    <cellStyle name="20% - Ênfase6 5 2" xfId="1402"/>
    <cellStyle name="20% - Ênfase6 5 2 2" xfId="1403"/>
    <cellStyle name="20% - Ênfase6 5 2 2 2" xfId="1404"/>
    <cellStyle name="20% - Ênfase6 5 2_RXO 2011" xfId="1405"/>
    <cellStyle name="20% - Ênfase6 5 3" xfId="1406"/>
    <cellStyle name="20% - Ênfase6 5 3 2" xfId="1407"/>
    <cellStyle name="20% - Ênfase6 5 3 2 2" xfId="1408"/>
    <cellStyle name="20% - Ênfase6 5 3_RXO 2011" xfId="1409"/>
    <cellStyle name="20% - Ênfase6 5 4" xfId="1410"/>
    <cellStyle name="20% - Ênfase6 5 4 2" xfId="1411"/>
    <cellStyle name="20% - Ênfase6 5 4 2 2" xfId="1412"/>
    <cellStyle name="20% - Ênfase6 5 4_RXO 2011" xfId="1413"/>
    <cellStyle name="20% - Ênfase6 5 5" xfId="1414"/>
    <cellStyle name="20% - Ênfase6 5 5 2" xfId="1415"/>
    <cellStyle name="20% - Ênfase6 5 5 2 2" xfId="1416"/>
    <cellStyle name="20% - Ênfase6 5 5_RXO 2011" xfId="1417"/>
    <cellStyle name="20% - Ênfase6 5 6" xfId="1418"/>
    <cellStyle name="20% - Ênfase6 5 6 2" xfId="1419"/>
    <cellStyle name="20% - Ênfase6 5_AG-41 000" xfId="1420"/>
    <cellStyle name="20% - Ênfase6 6" xfId="1421"/>
    <cellStyle name="20% - Ênfase6 6 2" xfId="1422"/>
    <cellStyle name="20% - Ênfase6 6 2 2" xfId="1423"/>
    <cellStyle name="20% - Ênfase6 6_RXO 2011" xfId="1424"/>
    <cellStyle name="20% - Ênfase6 7" xfId="1425"/>
    <cellStyle name="20% - Ênfase6 7 10" xfId="1426"/>
    <cellStyle name="20% - Ênfase6 7 10 2" xfId="1427"/>
    <cellStyle name="20% - Ênfase6 7 10 2 2" xfId="1428"/>
    <cellStyle name="20% - Ênfase6 7 10 2 2 2" xfId="1429"/>
    <cellStyle name="20% - Ênfase6 7 10 2 2 2 2" xfId="1430"/>
    <cellStyle name="20% - Ênfase6 7 10 2 2 3" xfId="1431"/>
    <cellStyle name="20% - Ênfase6 7 10 2 2 3 2" xfId="1432"/>
    <cellStyle name="20% - Ênfase6 7 10 2 2 4" xfId="1433"/>
    <cellStyle name="20% - Ênfase6 7 10 2 3" xfId="1434"/>
    <cellStyle name="20% - Ênfase6 7 10 2 3 2" xfId="1435"/>
    <cellStyle name="20% - Ênfase6 7 10 2 4" xfId="1436"/>
    <cellStyle name="20% - Ênfase6 7 10 2 4 2" xfId="1437"/>
    <cellStyle name="20% - Ênfase6 7 10 2 5" xfId="1438"/>
    <cellStyle name="20% - Ênfase6 7 10 2_RXO 2011" xfId="1439"/>
    <cellStyle name="20% - Ênfase6 7 10_24100" xfId="1440"/>
    <cellStyle name="20% - Ênfase6 7 11" xfId="1441"/>
    <cellStyle name="20% - Ênfase6 7 11 2" xfId="1442"/>
    <cellStyle name="20% - Ênfase6 7 11 2 2" xfId="1443"/>
    <cellStyle name="20% - Ênfase6 7 11 2 2 2" xfId="1444"/>
    <cellStyle name="20% - Ênfase6 7 11 2 2 2 2" xfId="1445"/>
    <cellStyle name="20% - Ênfase6 7 11 2 2 3" xfId="1446"/>
    <cellStyle name="20% - Ênfase6 7 11 2 2 3 2" xfId="1447"/>
    <cellStyle name="20% - Ênfase6 7 11 2 2 4" xfId="1448"/>
    <cellStyle name="20% - Ênfase6 7 11 2 3" xfId="1449"/>
    <cellStyle name="20% - Ênfase6 7 11 2 3 2" xfId="1450"/>
    <cellStyle name="20% - Ênfase6 7 11 2 4" xfId="1451"/>
    <cellStyle name="20% - Ênfase6 7 11 2 4 2" xfId="1452"/>
    <cellStyle name="20% - Ênfase6 7 11 2 5" xfId="1453"/>
    <cellStyle name="20% - Ênfase6 7 11 2_RXO 2011" xfId="1454"/>
    <cellStyle name="20% - Ênfase6 7 11_24100" xfId="1455"/>
    <cellStyle name="20% - Ênfase6 7 12" xfId="1456"/>
    <cellStyle name="20% - Ênfase6 7 12 2" xfId="1457"/>
    <cellStyle name="20% - Ênfase6 7 2" xfId="1458"/>
    <cellStyle name="20% - Ênfase6 7 2 2" xfId="1459"/>
    <cellStyle name="20% - Ênfase6 7 2 2 2" xfId="1460"/>
    <cellStyle name="20% - Ênfase6 7 2 2 2 2" xfId="1461"/>
    <cellStyle name="20% - Ênfase6 7 2 2 2 2 2" xfId="1462"/>
    <cellStyle name="20% - Ênfase6 7 2 2 2 3" xfId="1463"/>
    <cellStyle name="20% - Ênfase6 7 2 2 2 3 2" xfId="1464"/>
    <cellStyle name="20% - Ênfase6 7 2 2 2 4" xfId="1465"/>
    <cellStyle name="20% - Ênfase6 7 2 2 3" xfId="1466"/>
    <cellStyle name="20% - Ênfase6 7 2 2 3 2" xfId="1467"/>
    <cellStyle name="20% - Ênfase6 7 2 2 4" xfId="1468"/>
    <cellStyle name="20% - Ênfase6 7 2 2 4 2" xfId="1469"/>
    <cellStyle name="20% - Ênfase6 7 2 2 5" xfId="1470"/>
    <cellStyle name="20% - Ênfase6 7 2 2_RXO 2011" xfId="1471"/>
    <cellStyle name="20% - Ênfase6 7 2_24100" xfId="1472"/>
    <cellStyle name="20% - Ênfase6 7 3" xfId="1473"/>
    <cellStyle name="20% - Ênfase6 7 3 2" xfId="1474"/>
    <cellStyle name="20% - Ênfase6 7 3 2 2" xfId="1475"/>
    <cellStyle name="20% - Ênfase6 7 3 2 2 2" xfId="1476"/>
    <cellStyle name="20% - Ênfase6 7 3 2 2 2 2" xfId="1477"/>
    <cellStyle name="20% - Ênfase6 7 3 2 2 3" xfId="1478"/>
    <cellStyle name="20% - Ênfase6 7 3 2 2 3 2" xfId="1479"/>
    <cellStyle name="20% - Ênfase6 7 3 2 2 4" xfId="1480"/>
    <cellStyle name="20% - Ênfase6 7 3 2 3" xfId="1481"/>
    <cellStyle name="20% - Ênfase6 7 3 2 3 2" xfId="1482"/>
    <cellStyle name="20% - Ênfase6 7 3 2 4" xfId="1483"/>
    <cellStyle name="20% - Ênfase6 7 3 2 4 2" xfId="1484"/>
    <cellStyle name="20% - Ênfase6 7 3 2 5" xfId="1485"/>
    <cellStyle name="20% - Ênfase6 7 3 2_RXO 2011" xfId="1486"/>
    <cellStyle name="20% - Ênfase6 7 3_24100" xfId="1487"/>
    <cellStyle name="20% - Ênfase6 7 4" xfId="1488"/>
    <cellStyle name="20% - Ênfase6 7 4 2" xfId="1489"/>
    <cellStyle name="20% - Ênfase6 7 4 2 2" xfId="1490"/>
    <cellStyle name="20% - Ênfase6 7 4 2 2 2" xfId="1491"/>
    <cellStyle name="20% - Ênfase6 7 4 2 2 2 2" xfId="1492"/>
    <cellStyle name="20% - Ênfase6 7 4 2 2 3" xfId="1493"/>
    <cellStyle name="20% - Ênfase6 7 4 2 2 3 2" xfId="1494"/>
    <cellStyle name="20% - Ênfase6 7 4 2 2 4" xfId="1495"/>
    <cellStyle name="20% - Ênfase6 7 4 2 3" xfId="1496"/>
    <cellStyle name="20% - Ênfase6 7 4 2 3 2" xfId="1497"/>
    <cellStyle name="20% - Ênfase6 7 4 2 4" xfId="1498"/>
    <cellStyle name="20% - Ênfase6 7 4 2 4 2" xfId="1499"/>
    <cellStyle name="20% - Ênfase6 7 4 2 5" xfId="1500"/>
    <cellStyle name="20% - Ênfase6 7 4 2_RXO 2011" xfId="1501"/>
    <cellStyle name="20% - Ênfase6 7 4_24100" xfId="1502"/>
    <cellStyle name="20% - Ênfase6 7 5" xfId="1503"/>
    <cellStyle name="20% - Ênfase6 7 5 2" xfId="1504"/>
    <cellStyle name="20% - Ênfase6 7 5 2 2" xfId="1505"/>
    <cellStyle name="20% - Ênfase6 7 5 2 2 2" xfId="1506"/>
    <cellStyle name="20% - Ênfase6 7 5 2 2 2 2" xfId="1507"/>
    <cellStyle name="20% - Ênfase6 7 5 2 2 3" xfId="1508"/>
    <cellStyle name="20% - Ênfase6 7 5 2 2 3 2" xfId="1509"/>
    <cellStyle name="20% - Ênfase6 7 5 2 2 4" xfId="1510"/>
    <cellStyle name="20% - Ênfase6 7 5 2 3" xfId="1511"/>
    <cellStyle name="20% - Ênfase6 7 5 2 3 2" xfId="1512"/>
    <cellStyle name="20% - Ênfase6 7 5 2 4" xfId="1513"/>
    <cellStyle name="20% - Ênfase6 7 5 2 4 2" xfId="1514"/>
    <cellStyle name="20% - Ênfase6 7 5 2 5" xfId="1515"/>
    <cellStyle name="20% - Ênfase6 7 5 2_RXO 2011" xfId="1516"/>
    <cellStyle name="20% - Ênfase6 7 5_24100" xfId="1517"/>
    <cellStyle name="20% - Ênfase6 7 6" xfId="1518"/>
    <cellStyle name="20% - Ênfase6 7 6 2" xfId="1519"/>
    <cellStyle name="20% - Ênfase6 7 6 2 2" xfId="1520"/>
    <cellStyle name="20% - Ênfase6 7 6 2 2 2" xfId="1521"/>
    <cellStyle name="20% - Ênfase6 7 6 2 2 2 2" xfId="1522"/>
    <cellStyle name="20% - Ênfase6 7 6 2 2 3" xfId="1523"/>
    <cellStyle name="20% - Ênfase6 7 6 2 2 3 2" xfId="1524"/>
    <cellStyle name="20% - Ênfase6 7 6 2 2 4" xfId="1525"/>
    <cellStyle name="20% - Ênfase6 7 6 2 3" xfId="1526"/>
    <cellStyle name="20% - Ênfase6 7 6 2 3 2" xfId="1527"/>
    <cellStyle name="20% - Ênfase6 7 6 2 4" xfId="1528"/>
    <cellStyle name="20% - Ênfase6 7 6 2 4 2" xfId="1529"/>
    <cellStyle name="20% - Ênfase6 7 6 2 5" xfId="1530"/>
    <cellStyle name="20% - Ênfase6 7 6 2_RXO 2011" xfId="1531"/>
    <cellStyle name="20% - Ênfase6 7 6_24100" xfId="1532"/>
    <cellStyle name="20% - Ênfase6 7 7" xfId="1533"/>
    <cellStyle name="20% - Ênfase6 7 7 2" xfId="1534"/>
    <cellStyle name="20% - Ênfase6 7 7 2 2" xfId="1535"/>
    <cellStyle name="20% - Ênfase6 7 7 2 2 2" xfId="1536"/>
    <cellStyle name="20% - Ênfase6 7 7 2 2 2 2" xfId="1537"/>
    <cellStyle name="20% - Ênfase6 7 7 2 2 3" xfId="1538"/>
    <cellStyle name="20% - Ênfase6 7 7 2 2 3 2" xfId="1539"/>
    <cellStyle name="20% - Ênfase6 7 7 2 2 4" xfId="1540"/>
    <cellStyle name="20% - Ênfase6 7 7 2 3" xfId="1541"/>
    <cellStyle name="20% - Ênfase6 7 7 2 3 2" xfId="1542"/>
    <cellStyle name="20% - Ênfase6 7 7 2 4" xfId="1543"/>
    <cellStyle name="20% - Ênfase6 7 7 2 4 2" xfId="1544"/>
    <cellStyle name="20% - Ênfase6 7 7 2 5" xfId="1545"/>
    <cellStyle name="20% - Ênfase6 7 7 2_RXO 2011" xfId="1546"/>
    <cellStyle name="20% - Ênfase6 7 7_24100" xfId="1547"/>
    <cellStyle name="20% - Ênfase6 7 8" xfId="1548"/>
    <cellStyle name="20% - Ênfase6 7 8 2" xfId="1549"/>
    <cellStyle name="20% - Ênfase6 7 8 2 2" xfId="1550"/>
    <cellStyle name="20% - Ênfase6 7 8 2 2 2" xfId="1551"/>
    <cellStyle name="20% - Ênfase6 7 8 2 2 2 2" xfId="1552"/>
    <cellStyle name="20% - Ênfase6 7 8 2 2 3" xfId="1553"/>
    <cellStyle name="20% - Ênfase6 7 8 2 2 3 2" xfId="1554"/>
    <cellStyle name="20% - Ênfase6 7 8 2 2 4" xfId="1555"/>
    <cellStyle name="20% - Ênfase6 7 8 2 3" xfId="1556"/>
    <cellStyle name="20% - Ênfase6 7 8 2 3 2" xfId="1557"/>
    <cellStyle name="20% - Ênfase6 7 8 2 4" xfId="1558"/>
    <cellStyle name="20% - Ênfase6 7 8 2 4 2" xfId="1559"/>
    <cellStyle name="20% - Ênfase6 7 8 2 5" xfId="1560"/>
    <cellStyle name="20% - Ênfase6 7 8 2_RXO 2011" xfId="1561"/>
    <cellStyle name="20% - Ênfase6 7 8_24100" xfId="1562"/>
    <cellStyle name="20% - Ênfase6 7 9" xfId="1563"/>
    <cellStyle name="20% - Ênfase6 7 9 2" xfId="1564"/>
    <cellStyle name="20% - Ênfase6 7 9 2 2" xfId="1565"/>
    <cellStyle name="20% - Ênfase6 7 9 2 2 2" xfId="1566"/>
    <cellStyle name="20% - Ênfase6 7 9 2 2 2 2" xfId="1567"/>
    <cellStyle name="20% - Ênfase6 7 9 2 2 3" xfId="1568"/>
    <cellStyle name="20% - Ênfase6 7 9 2 2 3 2" xfId="1569"/>
    <cellStyle name="20% - Ênfase6 7 9 2 2 4" xfId="1570"/>
    <cellStyle name="20% - Ênfase6 7 9 2 3" xfId="1571"/>
    <cellStyle name="20% - Ênfase6 7 9 2 3 2" xfId="1572"/>
    <cellStyle name="20% - Ênfase6 7 9 2 4" xfId="1573"/>
    <cellStyle name="20% - Ênfase6 7 9 2 4 2" xfId="1574"/>
    <cellStyle name="20% - Ênfase6 7 9 2 5" xfId="1575"/>
    <cellStyle name="20% - Ênfase6 7 9 2_RXO 2011" xfId="1576"/>
    <cellStyle name="20% - Ênfase6 7 9_24100" xfId="1577"/>
    <cellStyle name="20% - Ênfase6 7_AG-41 000" xfId="1578"/>
    <cellStyle name="20% - Ênfase6 8" xfId="1579"/>
    <cellStyle name="20% - Ênfase6 8 2" xfId="1580"/>
    <cellStyle name="20% - Ênfase6 8 2 2" xfId="1581"/>
    <cellStyle name="20% - Ênfase6 8_RXO 2011" xfId="1582"/>
    <cellStyle name="20% - Ênfase6 9" xfId="1583"/>
    <cellStyle name="20% - Ênfase6 9 2" xfId="1584"/>
    <cellStyle name="20% - Ênfase6 9 2 2" xfId="1585"/>
    <cellStyle name="20% - Ênfase6 9_RXO 2011" xfId="1586"/>
    <cellStyle name="40% - Ênfase1 10" xfId="1587"/>
    <cellStyle name="40% - Ênfase1 10 2" xfId="1588"/>
    <cellStyle name="40% - Ênfase1 10 2 2" xfId="1589"/>
    <cellStyle name="40% - Ênfase1 10 2 2 2" xfId="1590"/>
    <cellStyle name="40% - Ênfase1 10 2 3" xfId="1591"/>
    <cellStyle name="40% - Ênfase1 10 2 3 2" xfId="1592"/>
    <cellStyle name="40% - Ênfase1 10 2 4" xfId="1593"/>
    <cellStyle name="40% - Ênfase1 10 3" xfId="1594"/>
    <cellStyle name="40% - Ênfase1 10 3 2" xfId="1595"/>
    <cellStyle name="40% - Ênfase1 10 4" xfId="1596"/>
    <cellStyle name="40% - Ênfase1 10 4 2" xfId="1597"/>
    <cellStyle name="40% - Ênfase1 10 5" xfId="1598"/>
    <cellStyle name="40% - Ênfase1 10_RXO 2011" xfId="1599"/>
    <cellStyle name="40% - Ênfase1 11" xfId="1600"/>
    <cellStyle name="40% - Ênfase1 12" xfId="1601"/>
    <cellStyle name="40% - Ênfase1 2" xfId="1602"/>
    <cellStyle name="40% - Ênfase1 2 2" xfId="1603"/>
    <cellStyle name="40% - Ênfase1 2 2 2" xfId="1604"/>
    <cellStyle name="40% - Ênfase1 2 2 2 2" xfId="1605"/>
    <cellStyle name="40% - Ênfase1 2 2_RXO 2011" xfId="1606"/>
    <cellStyle name="40% - Ênfase1 2 3" xfId="1607"/>
    <cellStyle name="40% - Ênfase1 2 3 2" xfId="1608"/>
    <cellStyle name="40% - Ênfase1 2 3 2 2" xfId="1609"/>
    <cellStyle name="40% - Ênfase1 2 3_RXO 2011" xfId="1610"/>
    <cellStyle name="40% - Ênfase1 2 4" xfId="1611"/>
    <cellStyle name="40% - Ênfase1 2 4 2" xfId="1612"/>
    <cellStyle name="40% - Ênfase1 2 4 2 2" xfId="1613"/>
    <cellStyle name="40% - Ênfase1 2 4_RXO 2011" xfId="1614"/>
    <cellStyle name="40% - Ênfase1 2 5" xfId="1615"/>
    <cellStyle name="40% - Ênfase1 2 5 2" xfId="1616"/>
    <cellStyle name="40% - Ênfase1 2 5 2 2" xfId="1617"/>
    <cellStyle name="40% - Ênfase1 2 5_RXO 2011" xfId="1618"/>
    <cellStyle name="40% - Ênfase1 2 6" xfId="1619"/>
    <cellStyle name="40% - Ênfase1 2 6 2" xfId="1620"/>
    <cellStyle name="40% - Ênfase1 2 7" xfId="1621"/>
    <cellStyle name="40% - Ênfase1 2 7 2" xfId="1622"/>
    <cellStyle name="40% - Ênfase1 2_AG-41 000" xfId="1623"/>
    <cellStyle name="40% - Ênfase1 3" xfId="1624"/>
    <cellStyle name="40% - Ênfase1 3 2" xfId="1625"/>
    <cellStyle name="40% - Ênfase1 3 2 2" xfId="1626"/>
    <cellStyle name="40% - Ênfase1 3 2 2 2" xfId="1627"/>
    <cellStyle name="40% - Ênfase1 3 2_RXO 2011" xfId="1628"/>
    <cellStyle name="40% - Ênfase1 3 3" xfId="1629"/>
    <cellStyle name="40% - Ênfase1 3 3 2" xfId="1630"/>
    <cellStyle name="40% - Ênfase1 3 3 2 2" xfId="1631"/>
    <cellStyle name="40% - Ênfase1 3 3_RXO 2011" xfId="1632"/>
    <cellStyle name="40% - Ênfase1 3 4" xfId="1633"/>
    <cellStyle name="40% - Ênfase1 3 4 2" xfId="1634"/>
    <cellStyle name="40% - Ênfase1 3 4 2 2" xfId="1635"/>
    <cellStyle name="40% - Ênfase1 3 4_RXO 2011" xfId="1636"/>
    <cellStyle name="40% - Ênfase1 3 5" xfId="1637"/>
    <cellStyle name="40% - Ênfase1 3 5 2" xfId="1638"/>
    <cellStyle name="40% - Ênfase1 3 5 2 2" xfId="1639"/>
    <cellStyle name="40% - Ênfase1 3 5_RXO 2011" xfId="1640"/>
    <cellStyle name="40% - Ênfase1 3 6" xfId="1641"/>
    <cellStyle name="40% - Ênfase1 3 6 2" xfId="1642"/>
    <cellStyle name="40% - Ênfase1 3_AG-41 000" xfId="1643"/>
    <cellStyle name="40% - Ênfase1 4" xfId="1644"/>
    <cellStyle name="40% - Ênfase1 4 2" xfId="1645"/>
    <cellStyle name="40% - Ênfase1 4 2 2" xfId="1646"/>
    <cellStyle name="40% - Ênfase1 4 2 2 2" xfId="1647"/>
    <cellStyle name="40% - Ênfase1 4 2_RXO 2011" xfId="1648"/>
    <cellStyle name="40% - Ênfase1 4 3" xfId="1649"/>
    <cellStyle name="40% - Ênfase1 4 3 2" xfId="1650"/>
    <cellStyle name="40% - Ênfase1 4 3 2 2" xfId="1651"/>
    <cellStyle name="40% - Ênfase1 4 3_RXO 2011" xfId="1652"/>
    <cellStyle name="40% - Ênfase1 4 4" xfId="1653"/>
    <cellStyle name="40% - Ênfase1 4 4 2" xfId="1654"/>
    <cellStyle name="40% - Ênfase1 4 4 2 2" xfId="1655"/>
    <cellStyle name="40% - Ênfase1 4 4_RXO 2011" xfId="1656"/>
    <cellStyle name="40% - Ênfase1 4 5" xfId="1657"/>
    <cellStyle name="40% - Ênfase1 4 5 2" xfId="1658"/>
    <cellStyle name="40% - Ênfase1 4 5 2 2" xfId="1659"/>
    <cellStyle name="40% - Ênfase1 4 5_RXO 2011" xfId="1660"/>
    <cellStyle name="40% - Ênfase1 4 6" xfId="1661"/>
    <cellStyle name="40% - Ênfase1 4 6 2" xfId="1662"/>
    <cellStyle name="40% - Ênfase1 4_AG-41 000" xfId="1663"/>
    <cellStyle name="40% - Ênfase1 5" xfId="1664"/>
    <cellStyle name="40% - Ênfase1 5 2" xfId="1665"/>
    <cellStyle name="40% - Ênfase1 5 2 2" xfId="1666"/>
    <cellStyle name="40% - Ênfase1 5 2 2 2" xfId="1667"/>
    <cellStyle name="40% - Ênfase1 5 2_RXO 2011" xfId="1668"/>
    <cellStyle name="40% - Ênfase1 5 3" xfId="1669"/>
    <cellStyle name="40% - Ênfase1 5 3 2" xfId="1670"/>
    <cellStyle name="40% - Ênfase1 5 3 2 2" xfId="1671"/>
    <cellStyle name="40% - Ênfase1 5 3_RXO 2011" xfId="1672"/>
    <cellStyle name="40% - Ênfase1 5 4" xfId="1673"/>
    <cellStyle name="40% - Ênfase1 5 4 2" xfId="1674"/>
    <cellStyle name="40% - Ênfase1 5 4 2 2" xfId="1675"/>
    <cellStyle name="40% - Ênfase1 5 4_RXO 2011" xfId="1676"/>
    <cellStyle name="40% - Ênfase1 5 5" xfId="1677"/>
    <cellStyle name="40% - Ênfase1 5 5 2" xfId="1678"/>
    <cellStyle name="40% - Ênfase1 5 5 2 2" xfId="1679"/>
    <cellStyle name="40% - Ênfase1 5 5_RXO 2011" xfId="1680"/>
    <cellStyle name="40% - Ênfase1 5 6" xfId="1681"/>
    <cellStyle name="40% - Ênfase1 5 6 2" xfId="1682"/>
    <cellStyle name="40% - Ênfase1 5_AG-41 000" xfId="1683"/>
    <cellStyle name="40% - Ênfase1 6" xfId="1684"/>
    <cellStyle name="40% - Ênfase1 6 2" xfId="1685"/>
    <cellStyle name="40% - Ênfase1 6 2 2" xfId="1686"/>
    <cellStyle name="40% - Ênfase1 6_RXO 2011" xfId="1687"/>
    <cellStyle name="40% - Ênfase1 7" xfId="1688"/>
    <cellStyle name="40% - Ênfase1 7 10" xfId="1689"/>
    <cellStyle name="40% - Ênfase1 7 10 2" xfId="1690"/>
    <cellStyle name="40% - Ênfase1 7 10 2 2" xfId="1691"/>
    <cellStyle name="40% - Ênfase1 7 10 2 2 2" xfId="1692"/>
    <cellStyle name="40% - Ênfase1 7 10 2 2 2 2" xfId="1693"/>
    <cellStyle name="40% - Ênfase1 7 10 2 2 3" xfId="1694"/>
    <cellStyle name="40% - Ênfase1 7 10 2 2 3 2" xfId="1695"/>
    <cellStyle name="40% - Ênfase1 7 10 2 2 4" xfId="1696"/>
    <cellStyle name="40% - Ênfase1 7 10 2 3" xfId="1697"/>
    <cellStyle name="40% - Ênfase1 7 10 2 3 2" xfId="1698"/>
    <cellStyle name="40% - Ênfase1 7 10 2 4" xfId="1699"/>
    <cellStyle name="40% - Ênfase1 7 10 2 4 2" xfId="1700"/>
    <cellStyle name="40% - Ênfase1 7 10 2 5" xfId="1701"/>
    <cellStyle name="40% - Ênfase1 7 10 2_RXO 2011" xfId="1702"/>
    <cellStyle name="40% - Ênfase1 7 10_24100" xfId="1703"/>
    <cellStyle name="40% - Ênfase1 7 11" xfId="1704"/>
    <cellStyle name="40% - Ênfase1 7 11 2" xfId="1705"/>
    <cellStyle name="40% - Ênfase1 7 11 2 2" xfId="1706"/>
    <cellStyle name="40% - Ênfase1 7 11 2 2 2" xfId="1707"/>
    <cellStyle name="40% - Ênfase1 7 11 2 2 2 2" xfId="1708"/>
    <cellStyle name="40% - Ênfase1 7 11 2 2 3" xfId="1709"/>
    <cellStyle name="40% - Ênfase1 7 11 2 2 3 2" xfId="1710"/>
    <cellStyle name="40% - Ênfase1 7 11 2 2 4" xfId="1711"/>
    <cellStyle name="40% - Ênfase1 7 11 2 3" xfId="1712"/>
    <cellStyle name="40% - Ênfase1 7 11 2 3 2" xfId="1713"/>
    <cellStyle name="40% - Ênfase1 7 11 2 4" xfId="1714"/>
    <cellStyle name="40% - Ênfase1 7 11 2 4 2" xfId="1715"/>
    <cellStyle name="40% - Ênfase1 7 11 2 5" xfId="1716"/>
    <cellStyle name="40% - Ênfase1 7 11 2_RXO 2011" xfId="1717"/>
    <cellStyle name="40% - Ênfase1 7 11_24100" xfId="1718"/>
    <cellStyle name="40% - Ênfase1 7 12" xfId="1719"/>
    <cellStyle name="40% - Ênfase1 7 12 2" xfId="1720"/>
    <cellStyle name="40% - Ênfase1 7 2" xfId="1721"/>
    <cellStyle name="40% - Ênfase1 7 2 2" xfId="1722"/>
    <cellStyle name="40% - Ênfase1 7 2 2 2" xfId="1723"/>
    <cellStyle name="40% - Ênfase1 7 2 2 2 2" xfId="1724"/>
    <cellStyle name="40% - Ênfase1 7 2 2 2 2 2" xfId="1725"/>
    <cellStyle name="40% - Ênfase1 7 2 2 2 3" xfId="1726"/>
    <cellStyle name="40% - Ênfase1 7 2 2 2 3 2" xfId="1727"/>
    <cellStyle name="40% - Ênfase1 7 2 2 2 4" xfId="1728"/>
    <cellStyle name="40% - Ênfase1 7 2 2 3" xfId="1729"/>
    <cellStyle name="40% - Ênfase1 7 2 2 3 2" xfId="1730"/>
    <cellStyle name="40% - Ênfase1 7 2 2 4" xfId="1731"/>
    <cellStyle name="40% - Ênfase1 7 2 2 4 2" xfId="1732"/>
    <cellStyle name="40% - Ênfase1 7 2 2 5" xfId="1733"/>
    <cellStyle name="40% - Ênfase1 7 2 2_RXO 2011" xfId="1734"/>
    <cellStyle name="40% - Ênfase1 7 2_24100" xfId="1735"/>
    <cellStyle name="40% - Ênfase1 7 3" xfId="1736"/>
    <cellStyle name="40% - Ênfase1 7 3 2" xfId="1737"/>
    <cellStyle name="40% - Ênfase1 7 3 2 2" xfId="1738"/>
    <cellStyle name="40% - Ênfase1 7 3 2 2 2" xfId="1739"/>
    <cellStyle name="40% - Ênfase1 7 3 2 2 2 2" xfId="1740"/>
    <cellStyle name="40% - Ênfase1 7 3 2 2 3" xfId="1741"/>
    <cellStyle name="40% - Ênfase1 7 3 2 2 3 2" xfId="1742"/>
    <cellStyle name="40% - Ênfase1 7 3 2 2 4" xfId="1743"/>
    <cellStyle name="40% - Ênfase1 7 3 2 3" xfId="1744"/>
    <cellStyle name="40% - Ênfase1 7 3 2 3 2" xfId="1745"/>
    <cellStyle name="40% - Ênfase1 7 3 2 4" xfId="1746"/>
    <cellStyle name="40% - Ênfase1 7 3 2 4 2" xfId="1747"/>
    <cellStyle name="40% - Ênfase1 7 3 2 5" xfId="1748"/>
    <cellStyle name="40% - Ênfase1 7 3 2_RXO 2011" xfId="1749"/>
    <cellStyle name="40% - Ênfase1 7 3_24100" xfId="1750"/>
    <cellStyle name="40% - Ênfase1 7 4" xfId="1751"/>
    <cellStyle name="40% - Ênfase1 7 4 2" xfId="1752"/>
    <cellStyle name="40% - Ênfase1 7 4 2 2" xfId="1753"/>
    <cellStyle name="40% - Ênfase1 7 4 2 2 2" xfId="1754"/>
    <cellStyle name="40% - Ênfase1 7 4 2 2 2 2" xfId="1755"/>
    <cellStyle name="40% - Ênfase1 7 4 2 2 3" xfId="1756"/>
    <cellStyle name="40% - Ênfase1 7 4 2 2 3 2" xfId="1757"/>
    <cellStyle name="40% - Ênfase1 7 4 2 2 4" xfId="1758"/>
    <cellStyle name="40% - Ênfase1 7 4 2 3" xfId="1759"/>
    <cellStyle name="40% - Ênfase1 7 4 2 3 2" xfId="1760"/>
    <cellStyle name="40% - Ênfase1 7 4 2 4" xfId="1761"/>
    <cellStyle name="40% - Ênfase1 7 4 2 4 2" xfId="1762"/>
    <cellStyle name="40% - Ênfase1 7 4 2 5" xfId="1763"/>
    <cellStyle name="40% - Ênfase1 7 4 2_RXO 2011" xfId="1764"/>
    <cellStyle name="40% - Ênfase1 7 4_24100" xfId="1765"/>
    <cellStyle name="40% - Ênfase1 7 5" xfId="1766"/>
    <cellStyle name="40% - Ênfase1 7 5 2" xfId="1767"/>
    <cellStyle name="40% - Ênfase1 7 5 2 2" xfId="1768"/>
    <cellStyle name="40% - Ênfase1 7 5 2 2 2" xfId="1769"/>
    <cellStyle name="40% - Ênfase1 7 5 2 2 2 2" xfId="1770"/>
    <cellStyle name="40% - Ênfase1 7 5 2 2 3" xfId="1771"/>
    <cellStyle name="40% - Ênfase1 7 5 2 2 3 2" xfId="1772"/>
    <cellStyle name="40% - Ênfase1 7 5 2 2 4" xfId="1773"/>
    <cellStyle name="40% - Ênfase1 7 5 2 3" xfId="1774"/>
    <cellStyle name="40% - Ênfase1 7 5 2 3 2" xfId="1775"/>
    <cellStyle name="40% - Ênfase1 7 5 2 4" xfId="1776"/>
    <cellStyle name="40% - Ênfase1 7 5 2 4 2" xfId="1777"/>
    <cellStyle name="40% - Ênfase1 7 5 2 5" xfId="1778"/>
    <cellStyle name="40% - Ênfase1 7 5 2_RXO 2011" xfId="1779"/>
    <cellStyle name="40% - Ênfase1 7 5_24100" xfId="1780"/>
    <cellStyle name="40% - Ênfase1 7 6" xfId="1781"/>
    <cellStyle name="40% - Ênfase1 7 6 2" xfId="1782"/>
    <cellStyle name="40% - Ênfase1 7 6 2 2" xfId="1783"/>
    <cellStyle name="40% - Ênfase1 7 6 2 2 2" xfId="1784"/>
    <cellStyle name="40% - Ênfase1 7 6 2 2 2 2" xfId="1785"/>
    <cellStyle name="40% - Ênfase1 7 6 2 2 3" xfId="1786"/>
    <cellStyle name="40% - Ênfase1 7 6 2 2 3 2" xfId="1787"/>
    <cellStyle name="40% - Ênfase1 7 6 2 2 4" xfId="1788"/>
    <cellStyle name="40% - Ênfase1 7 6 2 3" xfId="1789"/>
    <cellStyle name="40% - Ênfase1 7 6 2 3 2" xfId="1790"/>
    <cellStyle name="40% - Ênfase1 7 6 2 4" xfId="1791"/>
    <cellStyle name="40% - Ênfase1 7 6 2 4 2" xfId="1792"/>
    <cellStyle name="40% - Ênfase1 7 6 2 5" xfId="1793"/>
    <cellStyle name="40% - Ênfase1 7 6 2_RXO 2011" xfId="1794"/>
    <cellStyle name="40% - Ênfase1 7 6_24100" xfId="1795"/>
    <cellStyle name="40% - Ênfase1 7 7" xfId="1796"/>
    <cellStyle name="40% - Ênfase1 7 7 2" xfId="1797"/>
    <cellStyle name="40% - Ênfase1 7 7 2 2" xfId="1798"/>
    <cellStyle name="40% - Ênfase1 7 7 2 2 2" xfId="1799"/>
    <cellStyle name="40% - Ênfase1 7 7 2 2 2 2" xfId="1800"/>
    <cellStyle name="40% - Ênfase1 7 7 2 2 3" xfId="1801"/>
    <cellStyle name="40% - Ênfase1 7 7 2 2 3 2" xfId="1802"/>
    <cellStyle name="40% - Ênfase1 7 7 2 2 4" xfId="1803"/>
    <cellStyle name="40% - Ênfase1 7 7 2 3" xfId="1804"/>
    <cellStyle name="40% - Ênfase1 7 7 2 3 2" xfId="1805"/>
    <cellStyle name="40% - Ênfase1 7 7 2 4" xfId="1806"/>
    <cellStyle name="40% - Ênfase1 7 7 2 4 2" xfId="1807"/>
    <cellStyle name="40% - Ênfase1 7 7 2 5" xfId="1808"/>
    <cellStyle name="40% - Ênfase1 7 7 2_RXO 2011" xfId="1809"/>
    <cellStyle name="40% - Ênfase1 7 7_24100" xfId="1810"/>
    <cellStyle name="40% - Ênfase1 7 8" xfId="1811"/>
    <cellStyle name="40% - Ênfase1 7 8 2" xfId="1812"/>
    <cellStyle name="40% - Ênfase1 7 8 2 2" xfId="1813"/>
    <cellStyle name="40% - Ênfase1 7 8 2 2 2" xfId="1814"/>
    <cellStyle name="40% - Ênfase1 7 8 2 2 2 2" xfId="1815"/>
    <cellStyle name="40% - Ênfase1 7 8 2 2 3" xfId="1816"/>
    <cellStyle name="40% - Ênfase1 7 8 2 2 3 2" xfId="1817"/>
    <cellStyle name="40% - Ênfase1 7 8 2 2 4" xfId="1818"/>
    <cellStyle name="40% - Ênfase1 7 8 2 3" xfId="1819"/>
    <cellStyle name="40% - Ênfase1 7 8 2 3 2" xfId="1820"/>
    <cellStyle name="40% - Ênfase1 7 8 2 4" xfId="1821"/>
    <cellStyle name="40% - Ênfase1 7 8 2 4 2" xfId="1822"/>
    <cellStyle name="40% - Ênfase1 7 8 2 5" xfId="1823"/>
    <cellStyle name="40% - Ênfase1 7 8 2_RXO 2011" xfId="1824"/>
    <cellStyle name="40% - Ênfase1 7 8_24100" xfId="1825"/>
    <cellStyle name="40% - Ênfase1 7 9" xfId="1826"/>
    <cellStyle name="40% - Ênfase1 7 9 2" xfId="1827"/>
    <cellStyle name="40% - Ênfase1 7 9 2 2" xfId="1828"/>
    <cellStyle name="40% - Ênfase1 7 9 2 2 2" xfId="1829"/>
    <cellStyle name="40% - Ênfase1 7 9 2 2 2 2" xfId="1830"/>
    <cellStyle name="40% - Ênfase1 7 9 2 2 3" xfId="1831"/>
    <cellStyle name="40% - Ênfase1 7 9 2 2 3 2" xfId="1832"/>
    <cellStyle name="40% - Ênfase1 7 9 2 2 4" xfId="1833"/>
    <cellStyle name="40% - Ênfase1 7 9 2 3" xfId="1834"/>
    <cellStyle name="40% - Ênfase1 7 9 2 3 2" xfId="1835"/>
    <cellStyle name="40% - Ênfase1 7 9 2 4" xfId="1836"/>
    <cellStyle name="40% - Ênfase1 7 9 2 4 2" xfId="1837"/>
    <cellStyle name="40% - Ênfase1 7 9 2 5" xfId="1838"/>
    <cellStyle name="40% - Ênfase1 7 9 2_RXO 2011" xfId="1839"/>
    <cellStyle name="40% - Ênfase1 7 9_24100" xfId="1840"/>
    <cellStyle name="40% - Ênfase1 7_AG-41 000" xfId="1841"/>
    <cellStyle name="40% - Ênfase1 8" xfId="1842"/>
    <cellStyle name="40% - Ênfase1 8 2" xfId="1843"/>
    <cellStyle name="40% - Ênfase1 8 2 2" xfId="1844"/>
    <cellStyle name="40% - Ênfase1 8_RXO 2011" xfId="1845"/>
    <cellStyle name="40% - Ênfase1 9" xfId="1846"/>
    <cellStyle name="40% - Ênfase1 9 2" xfId="1847"/>
    <cellStyle name="40% - Ênfase1 9 2 2" xfId="1848"/>
    <cellStyle name="40% - Ênfase1 9_RXO 2011" xfId="1849"/>
    <cellStyle name="40% - Ênfase2 10" xfId="1850"/>
    <cellStyle name="40% - Ênfase2 10 2" xfId="1851"/>
    <cellStyle name="40% - Ênfase2 10 2 2" xfId="1852"/>
    <cellStyle name="40% - Ênfase2 10 2 2 2" xfId="1853"/>
    <cellStyle name="40% - Ênfase2 10 2 3" xfId="1854"/>
    <cellStyle name="40% - Ênfase2 10 2 3 2" xfId="1855"/>
    <cellStyle name="40% - Ênfase2 10 2 4" xfId="1856"/>
    <cellStyle name="40% - Ênfase2 10 3" xfId="1857"/>
    <cellStyle name="40% - Ênfase2 10 3 2" xfId="1858"/>
    <cellStyle name="40% - Ênfase2 10 4" xfId="1859"/>
    <cellStyle name="40% - Ênfase2 10 4 2" xfId="1860"/>
    <cellStyle name="40% - Ênfase2 10 5" xfId="1861"/>
    <cellStyle name="40% - Ênfase2 10_RXO 2011" xfId="1862"/>
    <cellStyle name="40% - Ênfase2 11" xfId="1863"/>
    <cellStyle name="40% - Ênfase2 12" xfId="1864"/>
    <cellStyle name="40% - Ênfase2 2" xfId="1865"/>
    <cellStyle name="40% - Ênfase2 2 2" xfId="1866"/>
    <cellStyle name="40% - Ênfase2 2 2 2" xfId="1867"/>
    <cellStyle name="40% - Ênfase2 2 2 2 2" xfId="1868"/>
    <cellStyle name="40% - Ênfase2 2 2_RXO 2011" xfId="1869"/>
    <cellStyle name="40% - Ênfase2 2 3" xfId="1870"/>
    <cellStyle name="40% - Ênfase2 2 3 2" xfId="1871"/>
    <cellStyle name="40% - Ênfase2 2 3 2 2" xfId="1872"/>
    <cellStyle name="40% - Ênfase2 2 3_RXO 2011" xfId="1873"/>
    <cellStyle name="40% - Ênfase2 2 4" xfId="1874"/>
    <cellStyle name="40% - Ênfase2 2 4 2" xfId="1875"/>
    <cellStyle name="40% - Ênfase2 2 4 2 2" xfId="1876"/>
    <cellStyle name="40% - Ênfase2 2 4_RXO 2011" xfId="1877"/>
    <cellStyle name="40% - Ênfase2 2 5" xfId="1878"/>
    <cellStyle name="40% - Ênfase2 2 5 2" xfId="1879"/>
    <cellStyle name="40% - Ênfase2 2 5 2 2" xfId="1880"/>
    <cellStyle name="40% - Ênfase2 2 5_RXO 2011" xfId="1881"/>
    <cellStyle name="40% - Ênfase2 2 6" xfId="1882"/>
    <cellStyle name="40% - Ênfase2 2 6 2" xfId="1883"/>
    <cellStyle name="40% - Ênfase2 2 7" xfId="1884"/>
    <cellStyle name="40% - Ênfase2 2 7 2" xfId="1885"/>
    <cellStyle name="40% - Ênfase2 2_AG-41 000" xfId="1886"/>
    <cellStyle name="40% - Ênfase2 3" xfId="1887"/>
    <cellStyle name="40% - Ênfase2 3 2" xfId="1888"/>
    <cellStyle name="40% - Ênfase2 3 2 2" xfId="1889"/>
    <cellStyle name="40% - Ênfase2 3 2 2 2" xfId="1890"/>
    <cellStyle name="40% - Ênfase2 3 2_RXO 2011" xfId="1891"/>
    <cellStyle name="40% - Ênfase2 3 3" xfId="1892"/>
    <cellStyle name="40% - Ênfase2 3 3 2" xfId="1893"/>
    <cellStyle name="40% - Ênfase2 3 3 2 2" xfId="1894"/>
    <cellStyle name="40% - Ênfase2 3 3_RXO 2011" xfId="1895"/>
    <cellStyle name="40% - Ênfase2 3 4" xfId="1896"/>
    <cellStyle name="40% - Ênfase2 3 4 2" xfId="1897"/>
    <cellStyle name="40% - Ênfase2 3 4 2 2" xfId="1898"/>
    <cellStyle name="40% - Ênfase2 3 4_RXO 2011" xfId="1899"/>
    <cellStyle name="40% - Ênfase2 3 5" xfId="1900"/>
    <cellStyle name="40% - Ênfase2 3 5 2" xfId="1901"/>
    <cellStyle name="40% - Ênfase2 3 5 2 2" xfId="1902"/>
    <cellStyle name="40% - Ênfase2 3 5_RXO 2011" xfId="1903"/>
    <cellStyle name="40% - Ênfase2 3 6" xfId="1904"/>
    <cellStyle name="40% - Ênfase2 3 6 2" xfId="1905"/>
    <cellStyle name="40% - Ênfase2 3_AG-41 000" xfId="1906"/>
    <cellStyle name="40% - Ênfase2 4" xfId="1907"/>
    <cellStyle name="40% - Ênfase2 4 2" xfId="1908"/>
    <cellStyle name="40% - Ênfase2 4 2 2" xfId="1909"/>
    <cellStyle name="40% - Ênfase2 4 2 2 2" xfId="1910"/>
    <cellStyle name="40% - Ênfase2 4 2_RXO 2011" xfId="1911"/>
    <cellStyle name="40% - Ênfase2 4 3" xfId="1912"/>
    <cellStyle name="40% - Ênfase2 4 3 2" xfId="1913"/>
    <cellStyle name="40% - Ênfase2 4 3 2 2" xfId="1914"/>
    <cellStyle name="40% - Ênfase2 4 3_RXO 2011" xfId="1915"/>
    <cellStyle name="40% - Ênfase2 4 4" xfId="1916"/>
    <cellStyle name="40% - Ênfase2 4 4 2" xfId="1917"/>
    <cellStyle name="40% - Ênfase2 4 4 2 2" xfId="1918"/>
    <cellStyle name="40% - Ênfase2 4 4_RXO 2011" xfId="1919"/>
    <cellStyle name="40% - Ênfase2 4 5" xfId="1920"/>
    <cellStyle name="40% - Ênfase2 4 5 2" xfId="1921"/>
    <cellStyle name="40% - Ênfase2 4 5 2 2" xfId="1922"/>
    <cellStyle name="40% - Ênfase2 4 5_RXO 2011" xfId="1923"/>
    <cellStyle name="40% - Ênfase2 4 6" xfId="1924"/>
    <cellStyle name="40% - Ênfase2 4 6 2" xfId="1925"/>
    <cellStyle name="40% - Ênfase2 4_AG-41 000" xfId="1926"/>
    <cellStyle name="40% - Ênfase2 5" xfId="1927"/>
    <cellStyle name="40% - Ênfase2 5 2" xfId="1928"/>
    <cellStyle name="40% - Ênfase2 5 2 2" xfId="1929"/>
    <cellStyle name="40% - Ênfase2 5 2 2 2" xfId="1930"/>
    <cellStyle name="40% - Ênfase2 5 2_RXO 2011" xfId="1931"/>
    <cellStyle name="40% - Ênfase2 5 3" xfId="1932"/>
    <cellStyle name="40% - Ênfase2 5 3 2" xfId="1933"/>
    <cellStyle name="40% - Ênfase2 5 3 2 2" xfId="1934"/>
    <cellStyle name="40% - Ênfase2 5 3_RXO 2011" xfId="1935"/>
    <cellStyle name="40% - Ênfase2 5 4" xfId="1936"/>
    <cellStyle name="40% - Ênfase2 5 4 2" xfId="1937"/>
    <cellStyle name="40% - Ênfase2 5 4 2 2" xfId="1938"/>
    <cellStyle name="40% - Ênfase2 5 4_RXO 2011" xfId="1939"/>
    <cellStyle name="40% - Ênfase2 5 5" xfId="1940"/>
    <cellStyle name="40% - Ênfase2 5 5 2" xfId="1941"/>
    <cellStyle name="40% - Ênfase2 5 5 2 2" xfId="1942"/>
    <cellStyle name="40% - Ênfase2 5 5_RXO 2011" xfId="1943"/>
    <cellStyle name="40% - Ênfase2 5 6" xfId="1944"/>
    <cellStyle name="40% - Ênfase2 5 6 2" xfId="1945"/>
    <cellStyle name="40% - Ênfase2 5_AG-41 000" xfId="1946"/>
    <cellStyle name="40% - Ênfase2 6" xfId="1947"/>
    <cellStyle name="40% - Ênfase2 6 2" xfId="1948"/>
    <cellStyle name="40% - Ênfase2 6 2 2" xfId="1949"/>
    <cellStyle name="40% - Ênfase2 6_RXO 2011" xfId="1950"/>
    <cellStyle name="40% - Ênfase2 7" xfId="1951"/>
    <cellStyle name="40% - Ênfase2 7 10" xfId="1952"/>
    <cellStyle name="40% - Ênfase2 7 10 2" xfId="1953"/>
    <cellStyle name="40% - Ênfase2 7 10 2 2" xfId="1954"/>
    <cellStyle name="40% - Ênfase2 7 10 2 2 2" xfId="1955"/>
    <cellStyle name="40% - Ênfase2 7 10 2 2 2 2" xfId="1956"/>
    <cellStyle name="40% - Ênfase2 7 10 2 2 3" xfId="1957"/>
    <cellStyle name="40% - Ênfase2 7 10 2 2 3 2" xfId="1958"/>
    <cellStyle name="40% - Ênfase2 7 10 2 2 4" xfId="1959"/>
    <cellStyle name="40% - Ênfase2 7 10 2 3" xfId="1960"/>
    <cellStyle name="40% - Ênfase2 7 10 2 3 2" xfId="1961"/>
    <cellStyle name="40% - Ênfase2 7 10 2 4" xfId="1962"/>
    <cellStyle name="40% - Ênfase2 7 10 2 4 2" xfId="1963"/>
    <cellStyle name="40% - Ênfase2 7 10 2 5" xfId="1964"/>
    <cellStyle name="40% - Ênfase2 7 10 2_RXO 2011" xfId="1965"/>
    <cellStyle name="40% - Ênfase2 7 10_24100" xfId="1966"/>
    <cellStyle name="40% - Ênfase2 7 11" xfId="1967"/>
    <cellStyle name="40% - Ênfase2 7 11 2" xfId="1968"/>
    <cellStyle name="40% - Ênfase2 7 11 2 2" xfId="1969"/>
    <cellStyle name="40% - Ênfase2 7 11 2 2 2" xfId="1970"/>
    <cellStyle name="40% - Ênfase2 7 11 2 2 2 2" xfId="1971"/>
    <cellStyle name="40% - Ênfase2 7 11 2 2 3" xfId="1972"/>
    <cellStyle name="40% - Ênfase2 7 11 2 2 3 2" xfId="1973"/>
    <cellStyle name="40% - Ênfase2 7 11 2 2 4" xfId="1974"/>
    <cellStyle name="40% - Ênfase2 7 11 2 3" xfId="1975"/>
    <cellStyle name="40% - Ênfase2 7 11 2 3 2" xfId="1976"/>
    <cellStyle name="40% - Ênfase2 7 11 2 4" xfId="1977"/>
    <cellStyle name="40% - Ênfase2 7 11 2 4 2" xfId="1978"/>
    <cellStyle name="40% - Ênfase2 7 11 2 5" xfId="1979"/>
    <cellStyle name="40% - Ênfase2 7 11 2_RXO 2011" xfId="1980"/>
    <cellStyle name="40% - Ênfase2 7 11_24100" xfId="1981"/>
    <cellStyle name="40% - Ênfase2 7 12" xfId="1982"/>
    <cellStyle name="40% - Ênfase2 7 12 2" xfId="1983"/>
    <cellStyle name="40% - Ênfase2 7 2" xfId="1984"/>
    <cellStyle name="40% - Ênfase2 7 2 2" xfId="1985"/>
    <cellStyle name="40% - Ênfase2 7 2 2 2" xfId="1986"/>
    <cellStyle name="40% - Ênfase2 7 2 2 2 2" xfId="1987"/>
    <cellStyle name="40% - Ênfase2 7 2 2 2 2 2" xfId="1988"/>
    <cellStyle name="40% - Ênfase2 7 2 2 2 3" xfId="1989"/>
    <cellStyle name="40% - Ênfase2 7 2 2 2 3 2" xfId="1990"/>
    <cellStyle name="40% - Ênfase2 7 2 2 2 4" xfId="1991"/>
    <cellStyle name="40% - Ênfase2 7 2 2 3" xfId="1992"/>
    <cellStyle name="40% - Ênfase2 7 2 2 3 2" xfId="1993"/>
    <cellStyle name="40% - Ênfase2 7 2 2 4" xfId="1994"/>
    <cellStyle name="40% - Ênfase2 7 2 2 4 2" xfId="1995"/>
    <cellStyle name="40% - Ênfase2 7 2 2 5" xfId="1996"/>
    <cellStyle name="40% - Ênfase2 7 2 2_RXO 2011" xfId="1997"/>
    <cellStyle name="40% - Ênfase2 7 2_24100" xfId="1998"/>
    <cellStyle name="40% - Ênfase2 7 3" xfId="1999"/>
    <cellStyle name="40% - Ênfase2 7 3 2" xfId="2000"/>
    <cellStyle name="40% - Ênfase2 7 3 2 2" xfId="2001"/>
    <cellStyle name="40% - Ênfase2 7 3 2 2 2" xfId="2002"/>
    <cellStyle name="40% - Ênfase2 7 3 2 2 2 2" xfId="2003"/>
    <cellStyle name="40% - Ênfase2 7 3 2 2 3" xfId="2004"/>
    <cellStyle name="40% - Ênfase2 7 3 2 2 3 2" xfId="2005"/>
    <cellStyle name="40% - Ênfase2 7 3 2 2 4" xfId="2006"/>
    <cellStyle name="40% - Ênfase2 7 3 2 3" xfId="2007"/>
    <cellStyle name="40% - Ênfase2 7 3 2 3 2" xfId="2008"/>
    <cellStyle name="40% - Ênfase2 7 3 2 4" xfId="2009"/>
    <cellStyle name="40% - Ênfase2 7 3 2 4 2" xfId="2010"/>
    <cellStyle name="40% - Ênfase2 7 3 2 5" xfId="2011"/>
    <cellStyle name="40% - Ênfase2 7 3 2_RXO 2011" xfId="2012"/>
    <cellStyle name="40% - Ênfase2 7 3_24100" xfId="2013"/>
    <cellStyle name="40% - Ênfase2 7 4" xfId="2014"/>
    <cellStyle name="40% - Ênfase2 7 4 2" xfId="2015"/>
    <cellStyle name="40% - Ênfase2 7 4 2 2" xfId="2016"/>
    <cellStyle name="40% - Ênfase2 7 4 2 2 2" xfId="2017"/>
    <cellStyle name="40% - Ênfase2 7 4 2 2 2 2" xfId="2018"/>
    <cellStyle name="40% - Ênfase2 7 4 2 2 3" xfId="2019"/>
    <cellStyle name="40% - Ênfase2 7 4 2 2 3 2" xfId="2020"/>
    <cellStyle name="40% - Ênfase2 7 4 2 2 4" xfId="2021"/>
    <cellStyle name="40% - Ênfase2 7 4 2 3" xfId="2022"/>
    <cellStyle name="40% - Ênfase2 7 4 2 3 2" xfId="2023"/>
    <cellStyle name="40% - Ênfase2 7 4 2 4" xfId="2024"/>
    <cellStyle name="40% - Ênfase2 7 4 2 4 2" xfId="2025"/>
    <cellStyle name="40% - Ênfase2 7 4 2 5" xfId="2026"/>
    <cellStyle name="40% - Ênfase2 7 4 2_RXO 2011" xfId="2027"/>
    <cellStyle name="40% - Ênfase2 7 4_24100" xfId="2028"/>
    <cellStyle name="40% - Ênfase2 7 5" xfId="2029"/>
    <cellStyle name="40% - Ênfase2 7 5 2" xfId="2030"/>
    <cellStyle name="40% - Ênfase2 7 5 2 2" xfId="2031"/>
    <cellStyle name="40% - Ênfase2 7 5 2 2 2" xfId="2032"/>
    <cellStyle name="40% - Ênfase2 7 5 2 2 2 2" xfId="2033"/>
    <cellStyle name="40% - Ênfase2 7 5 2 2 3" xfId="2034"/>
    <cellStyle name="40% - Ênfase2 7 5 2 2 3 2" xfId="2035"/>
    <cellStyle name="40% - Ênfase2 7 5 2 2 4" xfId="2036"/>
    <cellStyle name="40% - Ênfase2 7 5 2 3" xfId="2037"/>
    <cellStyle name="40% - Ênfase2 7 5 2 3 2" xfId="2038"/>
    <cellStyle name="40% - Ênfase2 7 5 2 4" xfId="2039"/>
    <cellStyle name="40% - Ênfase2 7 5 2 4 2" xfId="2040"/>
    <cellStyle name="40% - Ênfase2 7 5 2 5" xfId="2041"/>
    <cellStyle name="40% - Ênfase2 7 5 2_RXO 2011" xfId="2042"/>
    <cellStyle name="40% - Ênfase2 7 5_24100" xfId="2043"/>
    <cellStyle name="40% - Ênfase2 7 6" xfId="2044"/>
    <cellStyle name="40% - Ênfase2 7 6 2" xfId="2045"/>
    <cellStyle name="40% - Ênfase2 7 6 2 2" xfId="2046"/>
    <cellStyle name="40% - Ênfase2 7 6 2 2 2" xfId="2047"/>
    <cellStyle name="40% - Ênfase2 7 6 2 2 2 2" xfId="2048"/>
    <cellStyle name="40% - Ênfase2 7 6 2 2 3" xfId="2049"/>
    <cellStyle name="40% - Ênfase2 7 6 2 2 3 2" xfId="2050"/>
    <cellStyle name="40% - Ênfase2 7 6 2 2 4" xfId="2051"/>
    <cellStyle name="40% - Ênfase2 7 6 2 3" xfId="2052"/>
    <cellStyle name="40% - Ênfase2 7 6 2 3 2" xfId="2053"/>
    <cellStyle name="40% - Ênfase2 7 6 2 4" xfId="2054"/>
    <cellStyle name="40% - Ênfase2 7 6 2 4 2" xfId="2055"/>
    <cellStyle name="40% - Ênfase2 7 6 2 5" xfId="2056"/>
    <cellStyle name="40% - Ênfase2 7 6 2_RXO 2011" xfId="2057"/>
    <cellStyle name="40% - Ênfase2 7 6_24100" xfId="2058"/>
    <cellStyle name="40% - Ênfase2 7 7" xfId="2059"/>
    <cellStyle name="40% - Ênfase2 7 7 2" xfId="2060"/>
    <cellStyle name="40% - Ênfase2 7 7 2 2" xfId="2061"/>
    <cellStyle name="40% - Ênfase2 7 7 2 2 2" xfId="2062"/>
    <cellStyle name="40% - Ênfase2 7 7 2 2 2 2" xfId="2063"/>
    <cellStyle name="40% - Ênfase2 7 7 2 2 3" xfId="2064"/>
    <cellStyle name="40% - Ênfase2 7 7 2 2 3 2" xfId="2065"/>
    <cellStyle name="40% - Ênfase2 7 7 2 2 4" xfId="2066"/>
    <cellStyle name="40% - Ênfase2 7 7 2 3" xfId="2067"/>
    <cellStyle name="40% - Ênfase2 7 7 2 3 2" xfId="2068"/>
    <cellStyle name="40% - Ênfase2 7 7 2 4" xfId="2069"/>
    <cellStyle name="40% - Ênfase2 7 7 2 4 2" xfId="2070"/>
    <cellStyle name="40% - Ênfase2 7 7 2 5" xfId="2071"/>
    <cellStyle name="40% - Ênfase2 7 7 2_RXO 2011" xfId="2072"/>
    <cellStyle name="40% - Ênfase2 7 7_24100" xfId="2073"/>
    <cellStyle name="40% - Ênfase2 7 8" xfId="2074"/>
    <cellStyle name="40% - Ênfase2 7 8 2" xfId="2075"/>
    <cellStyle name="40% - Ênfase2 7 8 2 2" xfId="2076"/>
    <cellStyle name="40% - Ênfase2 7 8 2 2 2" xfId="2077"/>
    <cellStyle name="40% - Ênfase2 7 8 2 2 2 2" xfId="2078"/>
    <cellStyle name="40% - Ênfase2 7 8 2 2 3" xfId="2079"/>
    <cellStyle name="40% - Ênfase2 7 8 2 2 3 2" xfId="2080"/>
    <cellStyle name="40% - Ênfase2 7 8 2 2 4" xfId="2081"/>
    <cellStyle name="40% - Ênfase2 7 8 2 3" xfId="2082"/>
    <cellStyle name="40% - Ênfase2 7 8 2 3 2" xfId="2083"/>
    <cellStyle name="40% - Ênfase2 7 8 2 4" xfId="2084"/>
    <cellStyle name="40% - Ênfase2 7 8 2 4 2" xfId="2085"/>
    <cellStyle name="40% - Ênfase2 7 8 2 5" xfId="2086"/>
    <cellStyle name="40% - Ênfase2 7 8 2_RXO 2011" xfId="2087"/>
    <cellStyle name="40% - Ênfase2 7 8_24100" xfId="2088"/>
    <cellStyle name="40% - Ênfase2 7 9" xfId="2089"/>
    <cellStyle name="40% - Ênfase2 7 9 2" xfId="2090"/>
    <cellStyle name="40% - Ênfase2 7 9 2 2" xfId="2091"/>
    <cellStyle name="40% - Ênfase2 7 9 2 2 2" xfId="2092"/>
    <cellStyle name="40% - Ênfase2 7 9 2 2 2 2" xfId="2093"/>
    <cellStyle name="40% - Ênfase2 7 9 2 2 3" xfId="2094"/>
    <cellStyle name="40% - Ênfase2 7 9 2 2 3 2" xfId="2095"/>
    <cellStyle name="40% - Ênfase2 7 9 2 2 4" xfId="2096"/>
    <cellStyle name="40% - Ênfase2 7 9 2 3" xfId="2097"/>
    <cellStyle name="40% - Ênfase2 7 9 2 3 2" xfId="2098"/>
    <cellStyle name="40% - Ênfase2 7 9 2 4" xfId="2099"/>
    <cellStyle name="40% - Ênfase2 7 9 2 4 2" xfId="2100"/>
    <cellStyle name="40% - Ênfase2 7 9 2 5" xfId="2101"/>
    <cellStyle name="40% - Ênfase2 7 9 2_RXO 2011" xfId="2102"/>
    <cellStyle name="40% - Ênfase2 7 9_24100" xfId="2103"/>
    <cellStyle name="40% - Ênfase2 7_AG-41 000" xfId="2104"/>
    <cellStyle name="40% - Ênfase2 8" xfId="2105"/>
    <cellStyle name="40% - Ênfase2 8 2" xfId="2106"/>
    <cellStyle name="40% - Ênfase2 8 2 2" xfId="2107"/>
    <cellStyle name="40% - Ênfase2 8_RXO 2011" xfId="2108"/>
    <cellStyle name="40% - Ênfase2 9" xfId="2109"/>
    <cellStyle name="40% - Ênfase2 9 2" xfId="2110"/>
    <cellStyle name="40% - Ênfase2 9 2 2" xfId="2111"/>
    <cellStyle name="40% - Ênfase2 9_RXO 2011" xfId="2112"/>
    <cellStyle name="40% - Ênfase3 10" xfId="2113"/>
    <cellStyle name="40% - Ênfase3 10 2" xfId="2114"/>
    <cellStyle name="40% - Ênfase3 10 2 2" xfId="2115"/>
    <cellStyle name="40% - Ênfase3 10 2 2 2" xfId="2116"/>
    <cellStyle name="40% - Ênfase3 10 2 3" xfId="2117"/>
    <cellStyle name="40% - Ênfase3 10 2 3 2" xfId="2118"/>
    <cellStyle name="40% - Ênfase3 10 2 4" xfId="2119"/>
    <cellStyle name="40% - Ênfase3 10 3" xfId="2120"/>
    <cellStyle name="40% - Ênfase3 10 3 2" xfId="2121"/>
    <cellStyle name="40% - Ênfase3 10 4" xfId="2122"/>
    <cellStyle name="40% - Ênfase3 10 4 2" xfId="2123"/>
    <cellStyle name="40% - Ênfase3 10 5" xfId="2124"/>
    <cellStyle name="40% - Ênfase3 10_RXO 2011" xfId="2125"/>
    <cellStyle name="40% - Ênfase3 11" xfId="2126"/>
    <cellStyle name="40% - Ênfase3 12" xfId="2127"/>
    <cellStyle name="40% - Ênfase3 2" xfId="2128"/>
    <cellStyle name="40% - Ênfase3 2 2" xfId="2129"/>
    <cellStyle name="40% - Ênfase3 2 2 2" xfId="2130"/>
    <cellStyle name="40% - Ênfase3 2 2 2 2" xfId="2131"/>
    <cellStyle name="40% - Ênfase3 2 2_RXO 2011" xfId="2132"/>
    <cellStyle name="40% - Ênfase3 2 3" xfId="2133"/>
    <cellStyle name="40% - Ênfase3 2 3 2" xfId="2134"/>
    <cellStyle name="40% - Ênfase3 2 3 2 2" xfId="2135"/>
    <cellStyle name="40% - Ênfase3 2 3_RXO 2011" xfId="2136"/>
    <cellStyle name="40% - Ênfase3 2 4" xfId="2137"/>
    <cellStyle name="40% - Ênfase3 2 4 2" xfId="2138"/>
    <cellStyle name="40% - Ênfase3 2 4 2 2" xfId="2139"/>
    <cellStyle name="40% - Ênfase3 2 4_RXO 2011" xfId="2140"/>
    <cellStyle name="40% - Ênfase3 2 5" xfId="2141"/>
    <cellStyle name="40% - Ênfase3 2 5 2" xfId="2142"/>
    <cellStyle name="40% - Ênfase3 2 5 2 2" xfId="2143"/>
    <cellStyle name="40% - Ênfase3 2 5_RXO 2011" xfId="2144"/>
    <cellStyle name="40% - Ênfase3 2 6" xfId="2145"/>
    <cellStyle name="40% - Ênfase3 2 6 2" xfId="2146"/>
    <cellStyle name="40% - Ênfase3 2 7" xfId="2147"/>
    <cellStyle name="40% - Ênfase3 2 7 2" xfId="2148"/>
    <cellStyle name="40% - Ênfase3 2_AG-41 000" xfId="2149"/>
    <cellStyle name="40% - Ênfase3 3" xfId="2150"/>
    <cellStyle name="40% - Ênfase3 3 2" xfId="2151"/>
    <cellStyle name="40% - Ênfase3 3 2 2" xfId="2152"/>
    <cellStyle name="40% - Ênfase3 3 2 2 2" xfId="2153"/>
    <cellStyle name="40% - Ênfase3 3 2_RXO 2011" xfId="2154"/>
    <cellStyle name="40% - Ênfase3 3 3" xfId="2155"/>
    <cellStyle name="40% - Ênfase3 3 3 2" xfId="2156"/>
    <cellStyle name="40% - Ênfase3 3 3 2 2" xfId="2157"/>
    <cellStyle name="40% - Ênfase3 3 3_RXO 2011" xfId="2158"/>
    <cellStyle name="40% - Ênfase3 3 4" xfId="2159"/>
    <cellStyle name="40% - Ênfase3 3 4 2" xfId="2160"/>
    <cellStyle name="40% - Ênfase3 3 4 2 2" xfId="2161"/>
    <cellStyle name="40% - Ênfase3 3 4_RXO 2011" xfId="2162"/>
    <cellStyle name="40% - Ênfase3 3 5" xfId="2163"/>
    <cellStyle name="40% - Ênfase3 3 5 2" xfId="2164"/>
    <cellStyle name="40% - Ênfase3 3 5 2 2" xfId="2165"/>
    <cellStyle name="40% - Ênfase3 3 5_RXO 2011" xfId="2166"/>
    <cellStyle name="40% - Ênfase3 3 6" xfId="2167"/>
    <cellStyle name="40% - Ênfase3 3 6 2" xfId="2168"/>
    <cellStyle name="40% - Ênfase3 3_AG-41 000" xfId="2169"/>
    <cellStyle name="40% - Ênfase3 4" xfId="2170"/>
    <cellStyle name="40% - Ênfase3 4 2" xfId="2171"/>
    <cellStyle name="40% - Ênfase3 4 2 2" xfId="2172"/>
    <cellStyle name="40% - Ênfase3 4 2 2 2" xfId="2173"/>
    <cellStyle name="40% - Ênfase3 4 2_RXO 2011" xfId="2174"/>
    <cellStyle name="40% - Ênfase3 4 3" xfId="2175"/>
    <cellStyle name="40% - Ênfase3 4 3 2" xfId="2176"/>
    <cellStyle name="40% - Ênfase3 4 3 2 2" xfId="2177"/>
    <cellStyle name="40% - Ênfase3 4 3_RXO 2011" xfId="2178"/>
    <cellStyle name="40% - Ênfase3 4 4" xfId="2179"/>
    <cellStyle name="40% - Ênfase3 4 4 2" xfId="2180"/>
    <cellStyle name="40% - Ênfase3 4 4 2 2" xfId="2181"/>
    <cellStyle name="40% - Ênfase3 4 4_RXO 2011" xfId="2182"/>
    <cellStyle name="40% - Ênfase3 4 5" xfId="2183"/>
    <cellStyle name="40% - Ênfase3 4 5 2" xfId="2184"/>
    <cellStyle name="40% - Ênfase3 4 5 2 2" xfId="2185"/>
    <cellStyle name="40% - Ênfase3 4 5_RXO 2011" xfId="2186"/>
    <cellStyle name="40% - Ênfase3 4 6" xfId="2187"/>
    <cellStyle name="40% - Ênfase3 4 6 2" xfId="2188"/>
    <cellStyle name="40% - Ênfase3 4_AG-41 000" xfId="2189"/>
    <cellStyle name="40% - Ênfase3 5" xfId="2190"/>
    <cellStyle name="40% - Ênfase3 5 2" xfId="2191"/>
    <cellStyle name="40% - Ênfase3 5 2 2" xfId="2192"/>
    <cellStyle name="40% - Ênfase3 5 2 2 2" xfId="2193"/>
    <cellStyle name="40% - Ênfase3 5 2_RXO 2011" xfId="2194"/>
    <cellStyle name="40% - Ênfase3 5 3" xfId="2195"/>
    <cellStyle name="40% - Ênfase3 5 3 2" xfId="2196"/>
    <cellStyle name="40% - Ênfase3 5 3 2 2" xfId="2197"/>
    <cellStyle name="40% - Ênfase3 5 3_RXO 2011" xfId="2198"/>
    <cellStyle name="40% - Ênfase3 5 4" xfId="2199"/>
    <cellStyle name="40% - Ênfase3 5 4 2" xfId="2200"/>
    <cellStyle name="40% - Ênfase3 5 4 2 2" xfId="2201"/>
    <cellStyle name="40% - Ênfase3 5 4_RXO 2011" xfId="2202"/>
    <cellStyle name="40% - Ênfase3 5 5" xfId="2203"/>
    <cellStyle name="40% - Ênfase3 5 5 2" xfId="2204"/>
    <cellStyle name="40% - Ênfase3 5 5 2 2" xfId="2205"/>
    <cellStyle name="40% - Ênfase3 5 5_RXO 2011" xfId="2206"/>
    <cellStyle name="40% - Ênfase3 5 6" xfId="2207"/>
    <cellStyle name="40% - Ênfase3 5 6 2" xfId="2208"/>
    <cellStyle name="40% - Ênfase3 5_AG-41 000" xfId="2209"/>
    <cellStyle name="40% - Ênfase3 6" xfId="2210"/>
    <cellStyle name="40% - Ênfase3 6 2" xfId="2211"/>
    <cellStyle name="40% - Ênfase3 6 2 2" xfId="2212"/>
    <cellStyle name="40% - Ênfase3 6_RXO 2011" xfId="2213"/>
    <cellStyle name="40% - Ênfase3 7" xfId="2214"/>
    <cellStyle name="40% - Ênfase3 7 10" xfId="2215"/>
    <cellStyle name="40% - Ênfase3 7 10 2" xfId="2216"/>
    <cellStyle name="40% - Ênfase3 7 10 2 2" xfId="2217"/>
    <cellStyle name="40% - Ênfase3 7 10 2 2 2" xfId="2218"/>
    <cellStyle name="40% - Ênfase3 7 10 2 2 2 2" xfId="2219"/>
    <cellStyle name="40% - Ênfase3 7 10 2 2 3" xfId="2220"/>
    <cellStyle name="40% - Ênfase3 7 10 2 2 3 2" xfId="2221"/>
    <cellStyle name="40% - Ênfase3 7 10 2 2 4" xfId="2222"/>
    <cellStyle name="40% - Ênfase3 7 10 2 3" xfId="2223"/>
    <cellStyle name="40% - Ênfase3 7 10 2 3 2" xfId="2224"/>
    <cellStyle name="40% - Ênfase3 7 10 2 4" xfId="2225"/>
    <cellStyle name="40% - Ênfase3 7 10 2 4 2" xfId="2226"/>
    <cellStyle name="40% - Ênfase3 7 10 2 5" xfId="2227"/>
    <cellStyle name="40% - Ênfase3 7 10 2_RXO 2011" xfId="2228"/>
    <cellStyle name="40% - Ênfase3 7 10_24100" xfId="2229"/>
    <cellStyle name="40% - Ênfase3 7 11" xfId="2230"/>
    <cellStyle name="40% - Ênfase3 7 11 2" xfId="2231"/>
    <cellStyle name="40% - Ênfase3 7 11 2 2" xfId="2232"/>
    <cellStyle name="40% - Ênfase3 7 11 2 2 2" xfId="2233"/>
    <cellStyle name="40% - Ênfase3 7 11 2 2 2 2" xfId="2234"/>
    <cellStyle name="40% - Ênfase3 7 11 2 2 3" xfId="2235"/>
    <cellStyle name="40% - Ênfase3 7 11 2 2 3 2" xfId="2236"/>
    <cellStyle name="40% - Ênfase3 7 11 2 2 4" xfId="2237"/>
    <cellStyle name="40% - Ênfase3 7 11 2 3" xfId="2238"/>
    <cellStyle name="40% - Ênfase3 7 11 2 3 2" xfId="2239"/>
    <cellStyle name="40% - Ênfase3 7 11 2 4" xfId="2240"/>
    <cellStyle name="40% - Ênfase3 7 11 2 4 2" xfId="2241"/>
    <cellStyle name="40% - Ênfase3 7 11 2 5" xfId="2242"/>
    <cellStyle name="40% - Ênfase3 7 11 2_RXO 2011" xfId="2243"/>
    <cellStyle name="40% - Ênfase3 7 11_24100" xfId="2244"/>
    <cellStyle name="40% - Ênfase3 7 12" xfId="2245"/>
    <cellStyle name="40% - Ênfase3 7 12 2" xfId="2246"/>
    <cellStyle name="40% - Ênfase3 7 2" xfId="2247"/>
    <cellStyle name="40% - Ênfase3 7 2 2" xfId="2248"/>
    <cellStyle name="40% - Ênfase3 7 2 2 2" xfId="2249"/>
    <cellStyle name="40% - Ênfase3 7 2 2 2 2" xfId="2250"/>
    <cellStyle name="40% - Ênfase3 7 2 2 2 2 2" xfId="2251"/>
    <cellStyle name="40% - Ênfase3 7 2 2 2 3" xfId="2252"/>
    <cellStyle name="40% - Ênfase3 7 2 2 2 3 2" xfId="2253"/>
    <cellStyle name="40% - Ênfase3 7 2 2 2 4" xfId="2254"/>
    <cellStyle name="40% - Ênfase3 7 2 2 3" xfId="2255"/>
    <cellStyle name="40% - Ênfase3 7 2 2 3 2" xfId="2256"/>
    <cellStyle name="40% - Ênfase3 7 2 2 4" xfId="2257"/>
    <cellStyle name="40% - Ênfase3 7 2 2 4 2" xfId="2258"/>
    <cellStyle name="40% - Ênfase3 7 2 2 5" xfId="2259"/>
    <cellStyle name="40% - Ênfase3 7 2 2_RXO 2011" xfId="2260"/>
    <cellStyle name="40% - Ênfase3 7 2_24100" xfId="2261"/>
    <cellStyle name="40% - Ênfase3 7 3" xfId="2262"/>
    <cellStyle name="40% - Ênfase3 7 3 2" xfId="2263"/>
    <cellStyle name="40% - Ênfase3 7 3 2 2" xfId="2264"/>
    <cellStyle name="40% - Ênfase3 7 3 2 2 2" xfId="2265"/>
    <cellStyle name="40% - Ênfase3 7 3 2 2 2 2" xfId="2266"/>
    <cellStyle name="40% - Ênfase3 7 3 2 2 3" xfId="2267"/>
    <cellStyle name="40% - Ênfase3 7 3 2 2 3 2" xfId="2268"/>
    <cellStyle name="40% - Ênfase3 7 3 2 2 4" xfId="2269"/>
    <cellStyle name="40% - Ênfase3 7 3 2 3" xfId="2270"/>
    <cellStyle name="40% - Ênfase3 7 3 2 3 2" xfId="2271"/>
    <cellStyle name="40% - Ênfase3 7 3 2 4" xfId="2272"/>
    <cellStyle name="40% - Ênfase3 7 3 2 4 2" xfId="2273"/>
    <cellStyle name="40% - Ênfase3 7 3 2 5" xfId="2274"/>
    <cellStyle name="40% - Ênfase3 7 3 2_RXO 2011" xfId="2275"/>
    <cellStyle name="40% - Ênfase3 7 3_24100" xfId="2276"/>
    <cellStyle name="40% - Ênfase3 7 4" xfId="2277"/>
    <cellStyle name="40% - Ênfase3 7 4 2" xfId="2278"/>
    <cellStyle name="40% - Ênfase3 7 4 2 2" xfId="2279"/>
    <cellStyle name="40% - Ênfase3 7 4 2 2 2" xfId="2280"/>
    <cellStyle name="40% - Ênfase3 7 4 2 2 2 2" xfId="2281"/>
    <cellStyle name="40% - Ênfase3 7 4 2 2 3" xfId="2282"/>
    <cellStyle name="40% - Ênfase3 7 4 2 2 3 2" xfId="2283"/>
    <cellStyle name="40% - Ênfase3 7 4 2 2 4" xfId="2284"/>
    <cellStyle name="40% - Ênfase3 7 4 2 3" xfId="2285"/>
    <cellStyle name="40% - Ênfase3 7 4 2 3 2" xfId="2286"/>
    <cellStyle name="40% - Ênfase3 7 4 2 4" xfId="2287"/>
    <cellStyle name="40% - Ênfase3 7 4 2 4 2" xfId="2288"/>
    <cellStyle name="40% - Ênfase3 7 4 2 5" xfId="2289"/>
    <cellStyle name="40% - Ênfase3 7 4 2_RXO 2011" xfId="2290"/>
    <cellStyle name="40% - Ênfase3 7 4_24100" xfId="2291"/>
    <cellStyle name="40% - Ênfase3 7 5" xfId="2292"/>
    <cellStyle name="40% - Ênfase3 7 5 2" xfId="2293"/>
    <cellStyle name="40% - Ênfase3 7 5 2 2" xfId="2294"/>
    <cellStyle name="40% - Ênfase3 7 5 2 2 2" xfId="2295"/>
    <cellStyle name="40% - Ênfase3 7 5 2 2 2 2" xfId="2296"/>
    <cellStyle name="40% - Ênfase3 7 5 2 2 3" xfId="2297"/>
    <cellStyle name="40% - Ênfase3 7 5 2 2 3 2" xfId="2298"/>
    <cellStyle name="40% - Ênfase3 7 5 2 2 4" xfId="2299"/>
    <cellStyle name="40% - Ênfase3 7 5 2 3" xfId="2300"/>
    <cellStyle name="40% - Ênfase3 7 5 2 3 2" xfId="2301"/>
    <cellStyle name="40% - Ênfase3 7 5 2 4" xfId="2302"/>
    <cellStyle name="40% - Ênfase3 7 5 2 4 2" xfId="2303"/>
    <cellStyle name="40% - Ênfase3 7 5 2 5" xfId="2304"/>
    <cellStyle name="40% - Ênfase3 7 5 2_RXO 2011" xfId="2305"/>
    <cellStyle name="40% - Ênfase3 7 5_24100" xfId="2306"/>
    <cellStyle name="40% - Ênfase3 7 6" xfId="2307"/>
    <cellStyle name="40% - Ênfase3 7 6 2" xfId="2308"/>
    <cellStyle name="40% - Ênfase3 7 6 2 2" xfId="2309"/>
    <cellStyle name="40% - Ênfase3 7 6 2 2 2" xfId="2310"/>
    <cellStyle name="40% - Ênfase3 7 6 2 2 2 2" xfId="2311"/>
    <cellStyle name="40% - Ênfase3 7 6 2 2 3" xfId="2312"/>
    <cellStyle name="40% - Ênfase3 7 6 2 2 3 2" xfId="2313"/>
    <cellStyle name="40% - Ênfase3 7 6 2 2 4" xfId="2314"/>
    <cellStyle name="40% - Ênfase3 7 6 2 3" xfId="2315"/>
    <cellStyle name="40% - Ênfase3 7 6 2 3 2" xfId="2316"/>
    <cellStyle name="40% - Ênfase3 7 6 2 4" xfId="2317"/>
    <cellStyle name="40% - Ênfase3 7 6 2 4 2" xfId="2318"/>
    <cellStyle name="40% - Ênfase3 7 6 2 5" xfId="2319"/>
    <cellStyle name="40% - Ênfase3 7 6 2_RXO 2011" xfId="2320"/>
    <cellStyle name="40% - Ênfase3 7 6_24100" xfId="2321"/>
    <cellStyle name="40% - Ênfase3 7 7" xfId="2322"/>
    <cellStyle name="40% - Ênfase3 7 7 2" xfId="2323"/>
    <cellStyle name="40% - Ênfase3 7 7 2 2" xfId="2324"/>
    <cellStyle name="40% - Ênfase3 7 7 2 2 2" xfId="2325"/>
    <cellStyle name="40% - Ênfase3 7 7 2 2 2 2" xfId="2326"/>
    <cellStyle name="40% - Ênfase3 7 7 2 2 3" xfId="2327"/>
    <cellStyle name="40% - Ênfase3 7 7 2 2 3 2" xfId="2328"/>
    <cellStyle name="40% - Ênfase3 7 7 2 2 4" xfId="2329"/>
    <cellStyle name="40% - Ênfase3 7 7 2 3" xfId="2330"/>
    <cellStyle name="40% - Ênfase3 7 7 2 3 2" xfId="2331"/>
    <cellStyle name="40% - Ênfase3 7 7 2 4" xfId="2332"/>
    <cellStyle name="40% - Ênfase3 7 7 2 4 2" xfId="2333"/>
    <cellStyle name="40% - Ênfase3 7 7 2 5" xfId="2334"/>
    <cellStyle name="40% - Ênfase3 7 7 2_RXO 2011" xfId="2335"/>
    <cellStyle name="40% - Ênfase3 7 7_24100" xfId="2336"/>
    <cellStyle name="40% - Ênfase3 7 8" xfId="2337"/>
    <cellStyle name="40% - Ênfase3 7 8 2" xfId="2338"/>
    <cellStyle name="40% - Ênfase3 7 8 2 2" xfId="2339"/>
    <cellStyle name="40% - Ênfase3 7 8 2 2 2" xfId="2340"/>
    <cellStyle name="40% - Ênfase3 7 8 2 2 2 2" xfId="2341"/>
    <cellStyle name="40% - Ênfase3 7 8 2 2 3" xfId="2342"/>
    <cellStyle name="40% - Ênfase3 7 8 2 2 3 2" xfId="2343"/>
    <cellStyle name="40% - Ênfase3 7 8 2 2 4" xfId="2344"/>
    <cellStyle name="40% - Ênfase3 7 8 2 3" xfId="2345"/>
    <cellStyle name="40% - Ênfase3 7 8 2 3 2" xfId="2346"/>
    <cellStyle name="40% - Ênfase3 7 8 2 4" xfId="2347"/>
    <cellStyle name="40% - Ênfase3 7 8 2 4 2" xfId="2348"/>
    <cellStyle name="40% - Ênfase3 7 8 2 5" xfId="2349"/>
    <cellStyle name="40% - Ênfase3 7 8 2_RXO 2011" xfId="2350"/>
    <cellStyle name="40% - Ênfase3 7 8_24100" xfId="2351"/>
    <cellStyle name="40% - Ênfase3 7 9" xfId="2352"/>
    <cellStyle name="40% - Ênfase3 7 9 2" xfId="2353"/>
    <cellStyle name="40% - Ênfase3 7 9 2 2" xfId="2354"/>
    <cellStyle name="40% - Ênfase3 7 9 2 2 2" xfId="2355"/>
    <cellStyle name="40% - Ênfase3 7 9 2 2 2 2" xfId="2356"/>
    <cellStyle name="40% - Ênfase3 7 9 2 2 3" xfId="2357"/>
    <cellStyle name="40% - Ênfase3 7 9 2 2 3 2" xfId="2358"/>
    <cellStyle name="40% - Ênfase3 7 9 2 2 4" xfId="2359"/>
    <cellStyle name="40% - Ênfase3 7 9 2 3" xfId="2360"/>
    <cellStyle name="40% - Ênfase3 7 9 2 3 2" xfId="2361"/>
    <cellStyle name="40% - Ênfase3 7 9 2 4" xfId="2362"/>
    <cellStyle name="40% - Ênfase3 7 9 2 4 2" xfId="2363"/>
    <cellStyle name="40% - Ênfase3 7 9 2 5" xfId="2364"/>
    <cellStyle name="40% - Ênfase3 7 9 2_RXO 2011" xfId="2365"/>
    <cellStyle name="40% - Ênfase3 7 9_24100" xfId="2366"/>
    <cellStyle name="40% - Ênfase3 7_AG-41 000" xfId="2367"/>
    <cellStyle name="40% - Ênfase3 8" xfId="2368"/>
    <cellStyle name="40% - Ênfase3 8 2" xfId="2369"/>
    <cellStyle name="40% - Ênfase3 8 2 2" xfId="2370"/>
    <cellStyle name="40% - Ênfase3 8_RXO 2011" xfId="2371"/>
    <cellStyle name="40% - Ênfase3 9" xfId="2372"/>
    <cellStyle name="40% - Ênfase3 9 2" xfId="2373"/>
    <cellStyle name="40% - Ênfase3 9 2 2" xfId="2374"/>
    <cellStyle name="40% - Ênfase3 9_RXO 2011" xfId="2375"/>
    <cellStyle name="40% - Ênfase4 10" xfId="2376"/>
    <cellStyle name="40% - Ênfase4 10 2" xfId="2377"/>
    <cellStyle name="40% - Ênfase4 10 2 2" xfId="2378"/>
    <cellStyle name="40% - Ênfase4 10 2 2 2" xfId="2379"/>
    <cellStyle name="40% - Ênfase4 10 2 3" xfId="2380"/>
    <cellStyle name="40% - Ênfase4 10 2 3 2" xfId="2381"/>
    <cellStyle name="40% - Ênfase4 10 2 4" xfId="2382"/>
    <cellStyle name="40% - Ênfase4 10 3" xfId="2383"/>
    <cellStyle name="40% - Ênfase4 10 3 2" xfId="2384"/>
    <cellStyle name="40% - Ênfase4 10 4" xfId="2385"/>
    <cellStyle name="40% - Ênfase4 10 4 2" xfId="2386"/>
    <cellStyle name="40% - Ênfase4 10 5" xfId="2387"/>
    <cellStyle name="40% - Ênfase4 10_RXO 2011" xfId="2388"/>
    <cellStyle name="40% - Ênfase4 11" xfId="2389"/>
    <cellStyle name="40% - Ênfase4 12" xfId="2390"/>
    <cellStyle name="40% - Ênfase4 2" xfId="2391"/>
    <cellStyle name="40% - Ênfase4 2 2" xfId="2392"/>
    <cellStyle name="40% - Ênfase4 2 2 2" xfId="2393"/>
    <cellStyle name="40% - Ênfase4 2 2 2 2" xfId="2394"/>
    <cellStyle name="40% - Ênfase4 2 2_RXO 2011" xfId="2395"/>
    <cellStyle name="40% - Ênfase4 2 3" xfId="2396"/>
    <cellStyle name="40% - Ênfase4 2 3 2" xfId="2397"/>
    <cellStyle name="40% - Ênfase4 2 3 2 2" xfId="2398"/>
    <cellStyle name="40% - Ênfase4 2 3_RXO 2011" xfId="2399"/>
    <cellStyle name="40% - Ênfase4 2 4" xfId="2400"/>
    <cellStyle name="40% - Ênfase4 2 4 2" xfId="2401"/>
    <cellStyle name="40% - Ênfase4 2 4 2 2" xfId="2402"/>
    <cellStyle name="40% - Ênfase4 2 4_RXO 2011" xfId="2403"/>
    <cellStyle name="40% - Ênfase4 2 5" xfId="2404"/>
    <cellStyle name="40% - Ênfase4 2 5 2" xfId="2405"/>
    <cellStyle name="40% - Ênfase4 2 5 2 2" xfId="2406"/>
    <cellStyle name="40% - Ênfase4 2 5_RXO 2011" xfId="2407"/>
    <cellStyle name="40% - Ênfase4 2 6" xfId="2408"/>
    <cellStyle name="40% - Ênfase4 2 6 2" xfId="2409"/>
    <cellStyle name="40% - Ênfase4 2 7" xfId="2410"/>
    <cellStyle name="40% - Ênfase4 2 7 2" xfId="2411"/>
    <cellStyle name="40% - Ênfase4 2_AG-41 000" xfId="2412"/>
    <cellStyle name="40% - Ênfase4 3" xfId="2413"/>
    <cellStyle name="40% - Ênfase4 3 2" xfId="2414"/>
    <cellStyle name="40% - Ênfase4 3 2 2" xfId="2415"/>
    <cellStyle name="40% - Ênfase4 3 2 2 2" xfId="2416"/>
    <cellStyle name="40% - Ênfase4 3 2_RXO 2011" xfId="2417"/>
    <cellStyle name="40% - Ênfase4 3 3" xfId="2418"/>
    <cellStyle name="40% - Ênfase4 3 3 2" xfId="2419"/>
    <cellStyle name="40% - Ênfase4 3 3 2 2" xfId="2420"/>
    <cellStyle name="40% - Ênfase4 3 3_RXO 2011" xfId="2421"/>
    <cellStyle name="40% - Ênfase4 3 4" xfId="2422"/>
    <cellStyle name="40% - Ênfase4 3 4 2" xfId="2423"/>
    <cellStyle name="40% - Ênfase4 3 4 2 2" xfId="2424"/>
    <cellStyle name="40% - Ênfase4 3 4_RXO 2011" xfId="2425"/>
    <cellStyle name="40% - Ênfase4 3 5" xfId="2426"/>
    <cellStyle name="40% - Ênfase4 3 5 2" xfId="2427"/>
    <cellStyle name="40% - Ênfase4 3 5 2 2" xfId="2428"/>
    <cellStyle name="40% - Ênfase4 3 5_RXO 2011" xfId="2429"/>
    <cellStyle name="40% - Ênfase4 3 6" xfId="2430"/>
    <cellStyle name="40% - Ênfase4 3 6 2" xfId="2431"/>
    <cellStyle name="40% - Ênfase4 3_AG-41 000" xfId="2432"/>
    <cellStyle name="40% - Ênfase4 4" xfId="2433"/>
    <cellStyle name="40% - Ênfase4 4 2" xfId="2434"/>
    <cellStyle name="40% - Ênfase4 4 2 2" xfId="2435"/>
    <cellStyle name="40% - Ênfase4 4 2 2 2" xfId="2436"/>
    <cellStyle name="40% - Ênfase4 4 2_RXO 2011" xfId="2437"/>
    <cellStyle name="40% - Ênfase4 4 3" xfId="2438"/>
    <cellStyle name="40% - Ênfase4 4 3 2" xfId="2439"/>
    <cellStyle name="40% - Ênfase4 4 3 2 2" xfId="2440"/>
    <cellStyle name="40% - Ênfase4 4 3_RXO 2011" xfId="2441"/>
    <cellStyle name="40% - Ênfase4 4 4" xfId="2442"/>
    <cellStyle name="40% - Ênfase4 4 4 2" xfId="2443"/>
    <cellStyle name="40% - Ênfase4 4 4 2 2" xfId="2444"/>
    <cellStyle name="40% - Ênfase4 4 4_RXO 2011" xfId="2445"/>
    <cellStyle name="40% - Ênfase4 4 5" xfId="2446"/>
    <cellStyle name="40% - Ênfase4 4 5 2" xfId="2447"/>
    <cellStyle name="40% - Ênfase4 4 5 2 2" xfId="2448"/>
    <cellStyle name="40% - Ênfase4 4 5_RXO 2011" xfId="2449"/>
    <cellStyle name="40% - Ênfase4 4 6" xfId="2450"/>
    <cellStyle name="40% - Ênfase4 4 6 2" xfId="2451"/>
    <cellStyle name="40% - Ênfase4 4_AG-41 000" xfId="2452"/>
    <cellStyle name="40% - Ênfase4 5" xfId="2453"/>
    <cellStyle name="40% - Ênfase4 5 2" xfId="2454"/>
    <cellStyle name="40% - Ênfase4 5 2 2" xfId="2455"/>
    <cellStyle name="40% - Ênfase4 5 2 2 2" xfId="2456"/>
    <cellStyle name="40% - Ênfase4 5 2_RXO 2011" xfId="2457"/>
    <cellStyle name="40% - Ênfase4 5 3" xfId="2458"/>
    <cellStyle name="40% - Ênfase4 5 3 2" xfId="2459"/>
    <cellStyle name="40% - Ênfase4 5 3 2 2" xfId="2460"/>
    <cellStyle name="40% - Ênfase4 5 3_RXO 2011" xfId="2461"/>
    <cellStyle name="40% - Ênfase4 5 4" xfId="2462"/>
    <cellStyle name="40% - Ênfase4 5 4 2" xfId="2463"/>
    <cellStyle name="40% - Ênfase4 5 4 2 2" xfId="2464"/>
    <cellStyle name="40% - Ênfase4 5 4_RXO 2011" xfId="2465"/>
    <cellStyle name="40% - Ênfase4 5 5" xfId="2466"/>
    <cellStyle name="40% - Ênfase4 5 5 2" xfId="2467"/>
    <cellStyle name="40% - Ênfase4 5 5 2 2" xfId="2468"/>
    <cellStyle name="40% - Ênfase4 5 5_RXO 2011" xfId="2469"/>
    <cellStyle name="40% - Ênfase4 5 6" xfId="2470"/>
    <cellStyle name="40% - Ênfase4 5 6 2" xfId="2471"/>
    <cellStyle name="40% - Ênfase4 5_AG-41 000" xfId="2472"/>
    <cellStyle name="40% - Ênfase4 6" xfId="2473"/>
    <cellStyle name="40% - Ênfase4 6 2" xfId="2474"/>
    <cellStyle name="40% - Ênfase4 6 2 2" xfId="2475"/>
    <cellStyle name="40% - Ênfase4 6_RXO 2011" xfId="2476"/>
    <cellStyle name="40% - Ênfase4 7" xfId="2477"/>
    <cellStyle name="40% - Ênfase4 7 10" xfId="2478"/>
    <cellStyle name="40% - Ênfase4 7 10 2" xfId="2479"/>
    <cellStyle name="40% - Ênfase4 7 10 2 2" xfId="2480"/>
    <cellStyle name="40% - Ênfase4 7 10 2 2 2" xfId="2481"/>
    <cellStyle name="40% - Ênfase4 7 10 2 2 2 2" xfId="2482"/>
    <cellStyle name="40% - Ênfase4 7 10 2 2 3" xfId="2483"/>
    <cellStyle name="40% - Ênfase4 7 10 2 2 3 2" xfId="2484"/>
    <cellStyle name="40% - Ênfase4 7 10 2 2 4" xfId="2485"/>
    <cellStyle name="40% - Ênfase4 7 10 2 3" xfId="2486"/>
    <cellStyle name="40% - Ênfase4 7 10 2 3 2" xfId="2487"/>
    <cellStyle name="40% - Ênfase4 7 10 2 4" xfId="2488"/>
    <cellStyle name="40% - Ênfase4 7 10 2 4 2" xfId="2489"/>
    <cellStyle name="40% - Ênfase4 7 10 2 5" xfId="2490"/>
    <cellStyle name="40% - Ênfase4 7 10 2_RXO 2011" xfId="2491"/>
    <cellStyle name="40% - Ênfase4 7 10_24100" xfId="2492"/>
    <cellStyle name="40% - Ênfase4 7 11" xfId="2493"/>
    <cellStyle name="40% - Ênfase4 7 11 2" xfId="2494"/>
    <cellStyle name="40% - Ênfase4 7 11 2 2" xfId="2495"/>
    <cellStyle name="40% - Ênfase4 7 11 2 2 2" xfId="2496"/>
    <cellStyle name="40% - Ênfase4 7 11 2 2 2 2" xfId="2497"/>
    <cellStyle name="40% - Ênfase4 7 11 2 2 3" xfId="2498"/>
    <cellStyle name="40% - Ênfase4 7 11 2 2 3 2" xfId="2499"/>
    <cellStyle name="40% - Ênfase4 7 11 2 2 4" xfId="2500"/>
    <cellStyle name="40% - Ênfase4 7 11 2 3" xfId="2501"/>
    <cellStyle name="40% - Ênfase4 7 11 2 3 2" xfId="2502"/>
    <cellStyle name="40% - Ênfase4 7 11 2 4" xfId="2503"/>
    <cellStyle name="40% - Ênfase4 7 11 2 4 2" xfId="2504"/>
    <cellStyle name="40% - Ênfase4 7 11 2 5" xfId="2505"/>
    <cellStyle name="40% - Ênfase4 7 11 2_RXO 2011" xfId="2506"/>
    <cellStyle name="40% - Ênfase4 7 11_24100" xfId="2507"/>
    <cellStyle name="40% - Ênfase4 7 12" xfId="2508"/>
    <cellStyle name="40% - Ênfase4 7 12 2" xfId="2509"/>
    <cellStyle name="40% - Ênfase4 7 2" xfId="2510"/>
    <cellStyle name="40% - Ênfase4 7 2 2" xfId="2511"/>
    <cellStyle name="40% - Ênfase4 7 2 2 2" xfId="2512"/>
    <cellStyle name="40% - Ênfase4 7 2 2 2 2" xfId="2513"/>
    <cellStyle name="40% - Ênfase4 7 2 2 2 2 2" xfId="2514"/>
    <cellStyle name="40% - Ênfase4 7 2 2 2 3" xfId="2515"/>
    <cellStyle name="40% - Ênfase4 7 2 2 2 3 2" xfId="2516"/>
    <cellStyle name="40% - Ênfase4 7 2 2 2 4" xfId="2517"/>
    <cellStyle name="40% - Ênfase4 7 2 2 3" xfId="2518"/>
    <cellStyle name="40% - Ênfase4 7 2 2 3 2" xfId="2519"/>
    <cellStyle name="40% - Ênfase4 7 2 2 4" xfId="2520"/>
    <cellStyle name="40% - Ênfase4 7 2 2 4 2" xfId="2521"/>
    <cellStyle name="40% - Ênfase4 7 2 2 5" xfId="2522"/>
    <cellStyle name="40% - Ênfase4 7 2 2_RXO 2011" xfId="2523"/>
    <cellStyle name="40% - Ênfase4 7 2_24100" xfId="2524"/>
    <cellStyle name="40% - Ênfase4 7 3" xfId="2525"/>
    <cellStyle name="40% - Ênfase4 7 3 2" xfId="2526"/>
    <cellStyle name="40% - Ênfase4 7 3 2 2" xfId="2527"/>
    <cellStyle name="40% - Ênfase4 7 3 2 2 2" xfId="2528"/>
    <cellStyle name="40% - Ênfase4 7 3 2 2 2 2" xfId="2529"/>
    <cellStyle name="40% - Ênfase4 7 3 2 2 3" xfId="2530"/>
    <cellStyle name="40% - Ênfase4 7 3 2 2 3 2" xfId="2531"/>
    <cellStyle name="40% - Ênfase4 7 3 2 2 4" xfId="2532"/>
    <cellStyle name="40% - Ênfase4 7 3 2 3" xfId="2533"/>
    <cellStyle name="40% - Ênfase4 7 3 2 3 2" xfId="2534"/>
    <cellStyle name="40% - Ênfase4 7 3 2 4" xfId="2535"/>
    <cellStyle name="40% - Ênfase4 7 3 2 4 2" xfId="2536"/>
    <cellStyle name="40% - Ênfase4 7 3 2 5" xfId="2537"/>
    <cellStyle name="40% - Ênfase4 7 3 2_RXO 2011" xfId="2538"/>
    <cellStyle name="40% - Ênfase4 7 3_24100" xfId="2539"/>
    <cellStyle name="40% - Ênfase4 7 4" xfId="2540"/>
    <cellStyle name="40% - Ênfase4 7 4 2" xfId="2541"/>
    <cellStyle name="40% - Ênfase4 7 4 2 2" xfId="2542"/>
    <cellStyle name="40% - Ênfase4 7 4 2 2 2" xfId="2543"/>
    <cellStyle name="40% - Ênfase4 7 4 2 2 2 2" xfId="2544"/>
    <cellStyle name="40% - Ênfase4 7 4 2 2 3" xfId="2545"/>
    <cellStyle name="40% - Ênfase4 7 4 2 2 3 2" xfId="2546"/>
    <cellStyle name="40% - Ênfase4 7 4 2 2 4" xfId="2547"/>
    <cellStyle name="40% - Ênfase4 7 4 2 3" xfId="2548"/>
    <cellStyle name="40% - Ênfase4 7 4 2 3 2" xfId="2549"/>
    <cellStyle name="40% - Ênfase4 7 4 2 4" xfId="2550"/>
    <cellStyle name="40% - Ênfase4 7 4 2 4 2" xfId="2551"/>
    <cellStyle name="40% - Ênfase4 7 4 2 5" xfId="2552"/>
    <cellStyle name="40% - Ênfase4 7 4 2_RXO 2011" xfId="2553"/>
    <cellStyle name="40% - Ênfase4 7 4_24100" xfId="2554"/>
    <cellStyle name="40% - Ênfase4 7 5" xfId="2555"/>
    <cellStyle name="40% - Ênfase4 7 5 2" xfId="2556"/>
    <cellStyle name="40% - Ênfase4 7 5 2 2" xfId="2557"/>
    <cellStyle name="40% - Ênfase4 7 5 2 2 2" xfId="2558"/>
    <cellStyle name="40% - Ênfase4 7 5 2 2 2 2" xfId="2559"/>
    <cellStyle name="40% - Ênfase4 7 5 2 2 3" xfId="2560"/>
    <cellStyle name="40% - Ênfase4 7 5 2 2 3 2" xfId="2561"/>
    <cellStyle name="40% - Ênfase4 7 5 2 2 4" xfId="2562"/>
    <cellStyle name="40% - Ênfase4 7 5 2 3" xfId="2563"/>
    <cellStyle name="40% - Ênfase4 7 5 2 3 2" xfId="2564"/>
    <cellStyle name="40% - Ênfase4 7 5 2 4" xfId="2565"/>
    <cellStyle name="40% - Ênfase4 7 5 2 4 2" xfId="2566"/>
    <cellStyle name="40% - Ênfase4 7 5 2 5" xfId="2567"/>
    <cellStyle name="40% - Ênfase4 7 5 2_RXO 2011" xfId="2568"/>
    <cellStyle name="40% - Ênfase4 7 5_24100" xfId="2569"/>
    <cellStyle name="40% - Ênfase4 7 6" xfId="2570"/>
    <cellStyle name="40% - Ênfase4 7 6 2" xfId="2571"/>
    <cellStyle name="40% - Ênfase4 7 6 2 2" xfId="2572"/>
    <cellStyle name="40% - Ênfase4 7 6 2 2 2" xfId="2573"/>
    <cellStyle name="40% - Ênfase4 7 6 2 2 2 2" xfId="2574"/>
    <cellStyle name="40% - Ênfase4 7 6 2 2 3" xfId="2575"/>
    <cellStyle name="40% - Ênfase4 7 6 2 2 3 2" xfId="2576"/>
    <cellStyle name="40% - Ênfase4 7 6 2 2 4" xfId="2577"/>
    <cellStyle name="40% - Ênfase4 7 6 2 3" xfId="2578"/>
    <cellStyle name="40% - Ênfase4 7 6 2 3 2" xfId="2579"/>
    <cellStyle name="40% - Ênfase4 7 6 2 4" xfId="2580"/>
    <cellStyle name="40% - Ênfase4 7 6 2 4 2" xfId="2581"/>
    <cellStyle name="40% - Ênfase4 7 6 2 5" xfId="2582"/>
    <cellStyle name="40% - Ênfase4 7 6 2_RXO 2011" xfId="2583"/>
    <cellStyle name="40% - Ênfase4 7 6_24100" xfId="2584"/>
    <cellStyle name="40% - Ênfase4 7 7" xfId="2585"/>
    <cellStyle name="40% - Ênfase4 7 7 2" xfId="2586"/>
    <cellStyle name="40% - Ênfase4 7 7 2 2" xfId="2587"/>
    <cellStyle name="40% - Ênfase4 7 7 2 2 2" xfId="2588"/>
    <cellStyle name="40% - Ênfase4 7 7 2 2 2 2" xfId="2589"/>
    <cellStyle name="40% - Ênfase4 7 7 2 2 3" xfId="2590"/>
    <cellStyle name="40% - Ênfase4 7 7 2 2 3 2" xfId="2591"/>
    <cellStyle name="40% - Ênfase4 7 7 2 2 4" xfId="2592"/>
    <cellStyle name="40% - Ênfase4 7 7 2 3" xfId="2593"/>
    <cellStyle name="40% - Ênfase4 7 7 2 3 2" xfId="2594"/>
    <cellStyle name="40% - Ênfase4 7 7 2 4" xfId="2595"/>
    <cellStyle name="40% - Ênfase4 7 7 2 4 2" xfId="2596"/>
    <cellStyle name="40% - Ênfase4 7 7 2 5" xfId="2597"/>
    <cellStyle name="40% - Ênfase4 7 7 2_RXO 2011" xfId="2598"/>
    <cellStyle name="40% - Ênfase4 7 7_24100" xfId="2599"/>
    <cellStyle name="40% - Ênfase4 7 8" xfId="2600"/>
    <cellStyle name="40% - Ênfase4 7 8 2" xfId="2601"/>
    <cellStyle name="40% - Ênfase4 7 8 2 2" xfId="2602"/>
    <cellStyle name="40% - Ênfase4 7 8 2 2 2" xfId="2603"/>
    <cellStyle name="40% - Ênfase4 7 8 2 2 2 2" xfId="2604"/>
    <cellStyle name="40% - Ênfase4 7 8 2 2 3" xfId="2605"/>
    <cellStyle name="40% - Ênfase4 7 8 2 2 3 2" xfId="2606"/>
    <cellStyle name="40% - Ênfase4 7 8 2 2 4" xfId="2607"/>
    <cellStyle name="40% - Ênfase4 7 8 2 3" xfId="2608"/>
    <cellStyle name="40% - Ênfase4 7 8 2 3 2" xfId="2609"/>
    <cellStyle name="40% - Ênfase4 7 8 2 4" xfId="2610"/>
    <cellStyle name="40% - Ênfase4 7 8 2 4 2" xfId="2611"/>
    <cellStyle name="40% - Ênfase4 7 8 2 5" xfId="2612"/>
    <cellStyle name="40% - Ênfase4 7 8 2_RXO 2011" xfId="2613"/>
    <cellStyle name="40% - Ênfase4 7 8_24100" xfId="2614"/>
    <cellStyle name="40% - Ênfase4 7 9" xfId="2615"/>
    <cellStyle name="40% - Ênfase4 7 9 2" xfId="2616"/>
    <cellStyle name="40% - Ênfase4 7 9 2 2" xfId="2617"/>
    <cellStyle name="40% - Ênfase4 7 9 2 2 2" xfId="2618"/>
    <cellStyle name="40% - Ênfase4 7 9 2 2 2 2" xfId="2619"/>
    <cellStyle name="40% - Ênfase4 7 9 2 2 3" xfId="2620"/>
    <cellStyle name="40% - Ênfase4 7 9 2 2 3 2" xfId="2621"/>
    <cellStyle name="40% - Ênfase4 7 9 2 2 4" xfId="2622"/>
    <cellStyle name="40% - Ênfase4 7 9 2 3" xfId="2623"/>
    <cellStyle name="40% - Ênfase4 7 9 2 3 2" xfId="2624"/>
    <cellStyle name="40% - Ênfase4 7 9 2 4" xfId="2625"/>
    <cellStyle name="40% - Ênfase4 7 9 2 4 2" xfId="2626"/>
    <cellStyle name="40% - Ênfase4 7 9 2 5" xfId="2627"/>
    <cellStyle name="40% - Ênfase4 7 9 2_RXO 2011" xfId="2628"/>
    <cellStyle name="40% - Ênfase4 7 9_24100" xfId="2629"/>
    <cellStyle name="40% - Ênfase4 7_AG-41 000" xfId="2630"/>
    <cellStyle name="40% - Ênfase4 8" xfId="2631"/>
    <cellStyle name="40% - Ênfase4 8 2" xfId="2632"/>
    <cellStyle name="40% - Ênfase4 8 2 2" xfId="2633"/>
    <cellStyle name="40% - Ênfase4 8_RXO 2011" xfId="2634"/>
    <cellStyle name="40% - Ênfase4 9" xfId="2635"/>
    <cellStyle name="40% - Ênfase4 9 2" xfId="2636"/>
    <cellStyle name="40% - Ênfase4 9 2 2" xfId="2637"/>
    <cellStyle name="40% - Ênfase4 9_RXO 2011" xfId="2638"/>
    <cellStyle name="40% - Ênfase5 10" xfId="2639"/>
    <cellStyle name="40% - Ênfase5 10 2" xfId="2640"/>
    <cellStyle name="40% - Ênfase5 10 2 2" xfId="2641"/>
    <cellStyle name="40% - Ênfase5 10 2 2 2" xfId="2642"/>
    <cellStyle name="40% - Ênfase5 10 2 3" xfId="2643"/>
    <cellStyle name="40% - Ênfase5 10 2 3 2" xfId="2644"/>
    <cellStyle name="40% - Ênfase5 10 2 4" xfId="2645"/>
    <cellStyle name="40% - Ênfase5 10 3" xfId="2646"/>
    <cellStyle name="40% - Ênfase5 10 3 2" xfId="2647"/>
    <cellStyle name="40% - Ênfase5 10 4" xfId="2648"/>
    <cellStyle name="40% - Ênfase5 10 4 2" xfId="2649"/>
    <cellStyle name="40% - Ênfase5 10 5" xfId="2650"/>
    <cellStyle name="40% - Ênfase5 10_RXO 2011" xfId="2651"/>
    <cellStyle name="40% - Ênfase5 11" xfId="2652"/>
    <cellStyle name="40% - Ênfase5 12" xfId="2653"/>
    <cellStyle name="40% - Ênfase5 2" xfId="2654"/>
    <cellStyle name="40% - Ênfase5 2 2" xfId="2655"/>
    <cellStyle name="40% - Ênfase5 2 2 2" xfId="2656"/>
    <cellStyle name="40% - Ênfase5 2 2 2 2" xfId="2657"/>
    <cellStyle name="40% - Ênfase5 2 2_RXO 2011" xfId="2658"/>
    <cellStyle name="40% - Ênfase5 2 3" xfId="2659"/>
    <cellStyle name="40% - Ênfase5 2 3 2" xfId="2660"/>
    <cellStyle name="40% - Ênfase5 2 3 2 2" xfId="2661"/>
    <cellStyle name="40% - Ênfase5 2 3_RXO 2011" xfId="2662"/>
    <cellStyle name="40% - Ênfase5 2 4" xfId="2663"/>
    <cellStyle name="40% - Ênfase5 2 4 2" xfId="2664"/>
    <cellStyle name="40% - Ênfase5 2 4 2 2" xfId="2665"/>
    <cellStyle name="40% - Ênfase5 2 4_RXO 2011" xfId="2666"/>
    <cellStyle name="40% - Ênfase5 2 5" xfId="2667"/>
    <cellStyle name="40% - Ênfase5 2 5 2" xfId="2668"/>
    <cellStyle name="40% - Ênfase5 2 5 2 2" xfId="2669"/>
    <cellStyle name="40% - Ênfase5 2 5_RXO 2011" xfId="2670"/>
    <cellStyle name="40% - Ênfase5 2 6" xfId="2671"/>
    <cellStyle name="40% - Ênfase5 2 6 2" xfId="2672"/>
    <cellStyle name="40% - Ênfase5 2 7" xfId="2673"/>
    <cellStyle name="40% - Ênfase5 2 7 2" xfId="2674"/>
    <cellStyle name="40% - Ênfase5 2_AG-41 000" xfId="2675"/>
    <cellStyle name="40% - Ênfase5 3" xfId="2676"/>
    <cellStyle name="40% - Ênfase5 3 2" xfId="2677"/>
    <cellStyle name="40% - Ênfase5 3 2 2" xfId="2678"/>
    <cellStyle name="40% - Ênfase5 3 2 2 2" xfId="2679"/>
    <cellStyle name="40% - Ênfase5 3 2_RXO 2011" xfId="2680"/>
    <cellStyle name="40% - Ênfase5 3 3" xfId="2681"/>
    <cellStyle name="40% - Ênfase5 3 3 2" xfId="2682"/>
    <cellStyle name="40% - Ênfase5 3 3 2 2" xfId="2683"/>
    <cellStyle name="40% - Ênfase5 3 3_RXO 2011" xfId="2684"/>
    <cellStyle name="40% - Ênfase5 3 4" xfId="2685"/>
    <cellStyle name="40% - Ênfase5 3 4 2" xfId="2686"/>
    <cellStyle name="40% - Ênfase5 3 4 2 2" xfId="2687"/>
    <cellStyle name="40% - Ênfase5 3 4_RXO 2011" xfId="2688"/>
    <cellStyle name="40% - Ênfase5 3 5" xfId="2689"/>
    <cellStyle name="40% - Ênfase5 3 5 2" xfId="2690"/>
    <cellStyle name="40% - Ênfase5 3 5 2 2" xfId="2691"/>
    <cellStyle name="40% - Ênfase5 3 5_RXO 2011" xfId="2692"/>
    <cellStyle name="40% - Ênfase5 3 6" xfId="2693"/>
    <cellStyle name="40% - Ênfase5 3 6 2" xfId="2694"/>
    <cellStyle name="40% - Ênfase5 3_AG-41 000" xfId="2695"/>
    <cellStyle name="40% - Ênfase5 4" xfId="2696"/>
    <cellStyle name="40% - Ênfase5 4 2" xfId="2697"/>
    <cellStyle name="40% - Ênfase5 4 2 2" xfId="2698"/>
    <cellStyle name="40% - Ênfase5 4 2 2 2" xfId="2699"/>
    <cellStyle name="40% - Ênfase5 4 2_RXO 2011" xfId="2700"/>
    <cellStyle name="40% - Ênfase5 4 3" xfId="2701"/>
    <cellStyle name="40% - Ênfase5 4 3 2" xfId="2702"/>
    <cellStyle name="40% - Ênfase5 4 3 2 2" xfId="2703"/>
    <cellStyle name="40% - Ênfase5 4 3_RXO 2011" xfId="2704"/>
    <cellStyle name="40% - Ênfase5 4 4" xfId="2705"/>
    <cellStyle name="40% - Ênfase5 4 4 2" xfId="2706"/>
    <cellStyle name="40% - Ênfase5 4 4 2 2" xfId="2707"/>
    <cellStyle name="40% - Ênfase5 4 4_RXO 2011" xfId="2708"/>
    <cellStyle name="40% - Ênfase5 4 5" xfId="2709"/>
    <cellStyle name="40% - Ênfase5 4 5 2" xfId="2710"/>
    <cellStyle name="40% - Ênfase5 4 5 2 2" xfId="2711"/>
    <cellStyle name="40% - Ênfase5 4 5_RXO 2011" xfId="2712"/>
    <cellStyle name="40% - Ênfase5 4 6" xfId="2713"/>
    <cellStyle name="40% - Ênfase5 4 6 2" xfId="2714"/>
    <cellStyle name="40% - Ênfase5 4_AG-41 000" xfId="2715"/>
    <cellStyle name="40% - Ênfase5 5" xfId="2716"/>
    <cellStyle name="40% - Ênfase5 5 2" xfId="2717"/>
    <cellStyle name="40% - Ênfase5 5 2 2" xfId="2718"/>
    <cellStyle name="40% - Ênfase5 5 2 2 2" xfId="2719"/>
    <cellStyle name="40% - Ênfase5 5 2_RXO 2011" xfId="2720"/>
    <cellStyle name="40% - Ênfase5 5 3" xfId="2721"/>
    <cellStyle name="40% - Ênfase5 5 3 2" xfId="2722"/>
    <cellStyle name="40% - Ênfase5 5 3 2 2" xfId="2723"/>
    <cellStyle name="40% - Ênfase5 5 3_RXO 2011" xfId="2724"/>
    <cellStyle name="40% - Ênfase5 5 4" xfId="2725"/>
    <cellStyle name="40% - Ênfase5 5 4 2" xfId="2726"/>
    <cellStyle name="40% - Ênfase5 5 4 2 2" xfId="2727"/>
    <cellStyle name="40% - Ênfase5 5 4_RXO 2011" xfId="2728"/>
    <cellStyle name="40% - Ênfase5 5 5" xfId="2729"/>
    <cellStyle name="40% - Ênfase5 5 5 2" xfId="2730"/>
    <cellStyle name="40% - Ênfase5 5 5 2 2" xfId="2731"/>
    <cellStyle name="40% - Ênfase5 5 5_RXO 2011" xfId="2732"/>
    <cellStyle name="40% - Ênfase5 5 6" xfId="2733"/>
    <cellStyle name="40% - Ênfase5 5 6 2" xfId="2734"/>
    <cellStyle name="40% - Ênfase5 5_AG-41 000" xfId="2735"/>
    <cellStyle name="40% - Ênfase5 6" xfId="2736"/>
    <cellStyle name="40% - Ênfase5 6 2" xfId="2737"/>
    <cellStyle name="40% - Ênfase5 6 2 2" xfId="2738"/>
    <cellStyle name="40% - Ênfase5 6_RXO 2011" xfId="2739"/>
    <cellStyle name="40% - Ênfase5 7" xfId="2740"/>
    <cellStyle name="40% - Ênfase5 7 10" xfId="2741"/>
    <cellStyle name="40% - Ênfase5 7 10 2" xfId="2742"/>
    <cellStyle name="40% - Ênfase5 7 10 2 2" xfId="2743"/>
    <cellStyle name="40% - Ênfase5 7 10 2 2 2" xfId="2744"/>
    <cellStyle name="40% - Ênfase5 7 10 2 2 2 2" xfId="2745"/>
    <cellStyle name="40% - Ênfase5 7 10 2 2 3" xfId="2746"/>
    <cellStyle name="40% - Ênfase5 7 10 2 2 3 2" xfId="2747"/>
    <cellStyle name="40% - Ênfase5 7 10 2 2 4" xfId="2748"/>
    <cellStyle name="40% - Ênfase5 7 10 2 3" xfId="2749"/>
    <cellStyle name="40% - Ênfase5 7 10 2 3 2" xfId="2750"/>
    <cellStyle name="40% - Ênfase5 7 10 2 4" xfId="2751"/>
    <cellStyle name="40% - Ênfase5 7 10 2 4 2" xfId="2752"/>
    <cellStyle name="40% - Ênfase5 7 10 2 5" xfId="2753"/>
    <cellStyle name="40% - Ênfase5 7 10 2_RXO 2011" xfId="2754"/>
    <cellStyle name="40% - Ênfase5 7 10_24100" xfId="2755"/>
    <cellStyle name="40% - Ênfase5 7 11" xfId="2756"/>
    <cellStyle name="40% - Ênfase5 7 11 2" xfId="2757"/>
    <cellStyle name="40% - Ênfase5 7 11 2 2" xfId="2758"/>
    <cellStyle name="40% - Ênfase5 7 11 2 2 2" xfId="2759"/>
    <cellStyle name="40% - Ênfase5 7 11 2 2 2 2" xfId="2760"/>
    <cellStyle name="40% - Ênfase5 7 11 2 2 3" xfId="2761"/>
    <cellStyle name="40% - Ênfase5 7 11 2 2 3 2" xfId="2762"/>
    <cellStyle name="40% - Ênfase5 7 11 2 2 4" xfId="2763"/>
    <cellStyle name="40% - Ênfase5 7 11 2 3" xfId="2764"/>
    <cellStyle name="40% - Ênfase5 7 11 2 3 2" xfId="2765"/>
    <cellStyle name="40% - Ênfase5 7 11 2 4" xfId="2766"/>
    <cellStyle name="40% - Ênfase5 7 11 2 4 2" xfId="2767"/>
    <cellStyle name="40% - Ênfase5 7 11 2 5" xfId="2768"/>
    <cellStyle name="40% - Ênfase5 7 11 2_RXO 2011" xfId="2769"/>
    <cellStyle name="40% - Ênfase5 7 11_24100" xfId="2770"/>
    <cellStyle name="40% - Ênfase5 7 12" xfId="2771"/>
    <cellStyle name="40% - Ênfase5 7 12 2" xfId="2772"/>
    <cellStyle name="40% - Ênfase5 7 2" xfId="2773"/>
    <cellStyle name="40% - Ênfase5 7 2 2" xfId="2774"/>
    <cellStyle name="40% - Ênfase5 7 2 2 2" xfId="2775"/>
    <cellStyle name="40% - Ênfase5 7 2 2 2 2" xfId="2776"/>
    <cellStyle name="40% - Ênfase5 7 2 2 2 2 2" xfId="2777"/>
    <cellStyle name="40% - Ênfase5 7 2 2 2 3" xfId="2778"/>
    <cellStyle name="40% - Ênfase5 7 2 2 2 3 2" xfId="2779"/>
    <cellStyle name="40% - Ênfase5 7 2 2 2 4" xfId="2780"/>
    <cellStyle name="40% - Ênfase5 7 2 2 3" xfId="2781"/>
    <cellStyle name="40% - Ênfase5 7 2 2 3 2" xfId="2782"/>
    <cellStyle name="40% - Ênfase5 7 2 2 4" xfId="2783"/>
    <cellStyle name="40% - Ênfase5 7 2 2 4 2" xfId="2784"/>
    <cellStyle name="40% - Ênfase5 7 2 2 5" xfId="2785"/>
    <cellStyle name="40% - Ênfase5 7 2 2_RXO 2011" xfId="2786"/>
    <cellStyle name="40% - Ênfase5 7 2_24100" xfId="2787"/>
    <cellStyle name="40% - Ênfase5 7 3" xfId="2788"/>
    <cellStyle name="40% - Ênfase5 7 3 2" xfId="2789"/>
    <cellStyle name="40% - Ênfase5 7 3 2 2" xfId="2790"/>
    <cellStyle name="40% - Ênfase5 7 3 2 2 2" xfId="2791"/>
    <cellStyle name="40% - Ênfase5 7 3 2 2 2 2" xfId="2792"/>
    <cellStyle name="40% - Ênfase5 7 3 2 2 3" xfId="2793"/>
    <cellStyle name="40% - Ênfase5 7 3 2 2 3 2" xfId="2794"/>
    <cellStyle name="40% - Ênfase5 7 3 2 2 4" xfId="2795"/>
    <cellStyle name="40% - Ênfase5 7 3 2 3" xfId="2796"/>
    <cellStyle name="40% - Ênfase5 7 3 2 3 2" xfId="2797"/>
    <cellStyle name="40% - Ênfase5 7 3 2 4" xfId="2798"/>
    <cellStyle name="40% - Ênfase5 7 3 2 4 2" xfId="2799"/>
    <cellStyle name="40% - Ênfase5 7 3 2 5" xfId="2800"/>
    <cellStyle name="40% - Ênfase5 7 3 2_RXO 2011" xfId="2801"/>
    <cellStyle name="40% - Ênfase5 7 3_24100" xfId="2802"/>
    <cellStyle name="40% - Ênfase5 7 4" xfId="2803"/>
    <cellStyle name="40% - Ênfase5 7 4 2" xfId="2804"/>
    <cellStyle name="40% - Ênfase5 7 4 2 2" xfId="2805"/>
    <cellStyle name="40% - Ênfase5 7 4 2 2 2" xfId="2806"/>
    <cellStyle name="40% - Ênfase5 7 4 2 2 2 2" xfId="2807"/>
    <cellStyle name="40% - Ênfase5 7 4 2 2 3" xfId="2808"/>
    <cellStyle name="40% - Ênfase5 7 4 2 2 3 2" xfId="2809"/>
    <cellStyle name="40% - Ênfase5 7 4 2 2 4" xfId="2810"/>
    <cellStyle name="40% - Ênfase5 7 4 2 3" xfId="2811"/>
    <cellStyle name="40% - Ênfase5 7 4 2 3 2" xfId="2812"/>
    <cellStyle name="40% - Ênfase5 7 4 2 4" xfId="2813"/>
    <cellStyle name="40% - Ênfase5 7 4 2 4 2" xfId="2814"/>
    <cellStyle name="40% - Ênfase5 7 4 2 5" xfId="2815"/>
    <cellStyle name="40% - Ênfase5 7 4 2_RXO 2011" xfId="2816"/>
    <cellStyle name="40% - Ênfase5 7 4_24100" xfId="2817"/>
    <cellStyle name="40% - Ênfase5 7 5" xfId="2818"/>
    <cellStyle name="40% - Ênfase5 7 5 2" xfId="2819"/>
    <cellStyle name="40% - Ênfase5 7 5 2 2" xfId="2820"/>
    <cellStyle name="40% - Ênfase5 7 5 2 2 2" xfId="2821"/>
    <cellStyle name="40% - Ênfase5 7 5 2 2 2 2" xfId="2822"/>
    <cellStyle name="40% - Ênfase5 7 5 2 2 3" xfId="2823"/>
    <cellStyle name="40% - Ênfase5 7 5 2 2 3 2" xfId="2824"/>
    <cellStyle name="40% - Ênfase5 7 5 2 2 4" xfId="2825"/>
    <cellStyle name="40% - Ênfase5 7 5 2 3" xfId="2826"/>
    <cellStyle name="40% - Ênfase5 7 5 2 3 2" xfId="2827"/>
    <cellStyle name="40% - Ênfase5 7 5 2 4" xfId="2828"/>
    <cellStyle name="40% - Ênfase5 7 5 2 4 2" xfId="2829"/>
    <cellStyle name="40% - Ênfase5 7 5 2 5" xfId="2830"/>
    <cellStyle name="40% - Ênfase5 7 5 2_RXO 2011" xfId="2831"/>
    <cellStyle name="40% - Ênfase5 7 5_24100" xfId="2832"/>
    <cellStyle name="40% - Ênfase5 7 6" xfId="2833"/>
    <cellStyle name="40% - Ênfase5 7 6 2" xfId="2834"/>
    <cellStyle name="40% - Ênfase5 7 6 2 2" xfId="2835"/>
    <cellStyle name="40% - Ênfase5 7 6 2 2 2" xfId="2836"/>
    <cellStyle name="40% - Ênfase5 7 6 2 2 2 2" xfId="2837"/>
    <cellStyle name="40% - Ênfase5 7 6 2 2 3" xfId="2838"/>
    <cellStyle name="40% - Ênfase5 7 6 2 2 3 2" xfId="2839"/>
    <cellStyle name="40% - Ênfase5 7 6 2 2 4" xfId="2840"/>
    <cellStyle name="40% - Ênfase5 7 6 2 3" xfId="2841"/>
    <cellStyle name="40% - Ênfase5 7 6 2 3 2" xfId="2842"/>
    <cellStyle name="40% - Ênfase5 7 6 2 4" xfId="2843"/>
    <cellStyle name="40% - Ênfase5 7 6 2 4 2" xfId="2844"/>
    <cellStyle name="40% - Ênfase5 7 6 2 5" xfId="2845"/>
    <cellStyle name="40% - Ênfase5 7 6 2_RXO 2011" xfId="2846"/>
    <cellStyle name="40% - Ênfase5 7 6_24100" xfId="2847"/>
    <cellStyle name="40% - Ênfase5 7 7" xfId="2848"/>
    <cellStyle name="40% - Ênfase5 7 7 2" xfId="2849"/>
    <cellStyle name="40% - Ênfase5 7 7 2 2" xfId="2850"/>
    <cellStyle name="40% - Ênfase5 7 7 2 2 2" xfId="2851"/>
    <cellStyle name="40% - Ênfase5 7 7 2 2 2 2" xfId="2852"/>
    <cellStyle name="40% - Ênfase5 7 7 2 2 3" xfId="2853"/>
    <cellStyle name="40% - Ênfase5 7 7 2 2 3 2" xfId="2854"/>
    <cellStyle name="40% - Ênfase5 7 7 2 2 4" xfId="2855"/>
    <cellStyle name="40% - Ênfase5 7 7 2 3" xfId="2856"/>
    <cellStyle name="40% - Ênfase5 7 7 2 3 2" xfId="2857"/>
    <cellStyle name="40% - Ênfase5 7 7 2 4" xfId="2858"/>
    <cellStyle name="40% - Ênfase5 7 7 2 4 2" xfId="2859"/>
    <cellStyle name="40% - Ênfase5 7 7 2 5" xfId="2860"/>
    <cellStyle name="40% - Ênfase5 7 7 2_RXO 2011" xfId="2861"/>
    <cellStyle name="40% - Ênfase5 7 7_24100" xfId="2862"/>
    <cellStyle name="40% - Ênfase5 7 8" xfId="2863"/>
    <cellStyle name="40% - Ênfase5 7 8 2" xfId="2864"/>
    <cellStyle name="40% - Ênfase5 7 8 2 2" xfId="2865"/>
    <cellStyle name="40% - Ênfase5 7 8 2 2 2" xfId="2866"/>
    <cellStyle name="40% - Ênfase5 7 8 2 2 2 2" xfId="2867"/>
    <cellStyle name="40% - Ênfase5 7 8 2 2 3" xfId="2868"/>
    <cellStyle name="40% - Ênfase5 7 8 2 2 3 2" xfId="2869"/>
    <cellStyle name="40% - Ênfase5 7 8 2 2 4" xfId="2870"/>
    <cellStyle name="40% - Ênfase5 7 8 2 3" xfId="2871"/>
    <cellStyle name="40% - Ênfase5 7 8 2 3 2" xfId="2872"/>
    <cellStyle name="40% - Ênfase5 7 8 2 4" xfId="2873"/>
    <cellStyle name="40% - Ênfase5 7 8 2 4 2" xfId="2874"/>
    <cellStyle name="40% - Ênfase5 7 8 2 5" xfId="2875"/>
    <cellStyle name="40% - Ênfase5 7 8 2_RXO 2011" xfId="2876"/>
    <cellStyle name="40% - Ênfase5 7 8_24100" xfId="2877"/>
    <cellStyle name="40% - Ênfase5 7 9" xfId="2878"/>
    <cellStyle name="40% - Ênfase5 7 9 2" xfId="2879"/>
    <cellStyle name="40% - Ênfase5 7 9 2 2" xfId="2880"/>
    <cellStyle name="40% - Ênfase5 7 9 2 2 2" xfId="2881"/>
    <cellStyle name="40% - Ênfase5 7 9 2 2 2 2" xfId="2882"/>
    <cellStyle name="40% - Ênfase5 7 9 2 2 3" xfId="2883"/>
    <cellStyle name="40% - Ênfase5 7 9 2 2 3 2" xfId="2884"/>
    <cellStyle name="40% - Ênfase5 7 9 2 2 4" xfId="2885"/>
    <cellStyle name="40% - Ênfase5 7 9 2 3" xfId="2886"/>
    <cellStyle name="40% - Ênfase5 7 9 2 3 2" xfId="2887"/>
    <cellStyle name="40% - Ênfase5 7 9 2 4" xfId="2888"/>
    <cellStyle name="40% - Ênfase5 7 9 2 4 2" xfId="2889"/>
    <cellStyle name="40% - Ênfase5 7 9 2 5" xfId="2890"/>
    <cellStyle name="40% - Ênfase5 7 9 2_RXO 2011" xfId="2891"/>
    <cellStyle name="40% - Ênfase5 7 9_24100" xfId="2892"/>
    <cellStyle name="40% - Ênfase5 7_AG-41 000" xfId="2893"/>
    <cellStyle name="40% - Ênfase5 8" xfId="2894"/>
    <cellStyle name="40% - Ênfase5 8 2" xfId="2895"/>
    <cellStyle name="40% - Ênfase5 8 2 2" xfId="2896"/>
    <cellStyle name="40% - Ênfase5 8_RXO 2011" xfId="2897"/>
    <cellStyle name="40% - Ênfase5 9" xfId="2898"/>
    <cellStyle name="40% - Ênfase5 9 2" xfId="2899"/>
    <cellStyle name="40% - Ênfase5 9 2 2" xfId="2900"/>
    <cellStyle name="40% - Ênfase5 9_RXO 2011" xfId="2901"/>
    <cellStyle name="40% - Ênfase6 10" xfId="2902"/>
    <cellStyle name="40% - Ênfase6 10 2" xfId="2903"/>
    <cellStyle name="40% - Ênfase6 10 2 2" xfId="2904"/>
    <cellStyle name="40% - Ênfase6 10 2 2 2" xfId="2905"/>
    <cellStyle name="40% - Ênfase6 10 2 3" xfId="2906"/>
    <cellStyle name="40% - Ênfase6 10 2 3 2" xfId="2907"/>
    <cellStyle name="40% - Ênfase6 10 2 4" xfId="2908"/>
    <cellStyle name="40% - Ênfase6 10 3" xfId="2909"/>
    <cellStyle name="40% - Ênfase6 10 3 2" xfId="2910"/>
    <cellStyle name="40% - Ênfase6 10 4" xfId="2911"/>
    <cellStyle name="40% - Ênfase6 10 4 2" xfId="2912"/>
    <cellStyle name="40% - Ênfase6 10 5" xfId="2913"/>
    <cellStyle name="40% - Ênfase6 10_RXO 2011" xfId="2914"/>
    <cellStyle name="40% - Ênfase6 11" xfId="2915"/>
    <cellStyle name="40% - Ênfase6 12" xfId="2916"/>
    <cellStyle name="40% - Ênfase6 2" xfId="2917"/>
    <cellStyle name="40% - Ênfase6 2 2" xfId="2918"/>
    <cellStyle name="40% - Ênfase6 2 2 2" xfId="2919"/>
    <cellStyle name="40% - Ênfase6 2 2 2 2" xfId="2920"/>
    <cellStyle name="40% - Ênfase6 2 2_RXO 2011" xfId="2921"/>
    <cellStyle name="40% - Ênfase6 2 3" xfId="2922"/>
    <cellStyle name="40% - Ênfase6 2 3 2" xfId="2923"/>
    <cellStyle name="40% - Ênfase6 2 3 2 2" xfId="2924"/>
    <cellStyle name="40% - Ênfase6 2 3_RXO 2011" xfId="2925"/>
    <cellStyle name="40% - Ênfase6 2 4" xfId="2926"/>
    <cellStyle name="40% - Ênfase6 2 4 2" xfId="2927"/>
    <cellStyle name="40% - Ênfase6 2 4 2 2" xfId="2928"/>
    <cellStyle name="40% - Ênfase6 2 4_RXO 2011" xfId="2929"/>
    <cellStyle name="40% - Ênfase6 2 5" xfId="2930"/>
    <cellStyle name="40% - Ênfase6 2 5 2" xfId="2931"/>
    <cellStyle name="40% - Ênfase6 2 5 2 2" xfId="2932"/>
    <cellStyle name="40% - Ênfase6 2 5_RXO 2011" xfId="2933"/>
    <cellStyle name="40% - Ênfase6 2 6" xfId="2934"/>
    <cellStyle name="40% - Ênfase6 2 6 2" xfId="2935"/>
    <cellStyle name="40% - Ênfase6 2 7" xfId="2936"/>
    <cellStyle name="40% - Ênfase6 2 7 2" xfId="2937"/>
    <cellStyle name="40% - Ênfase6 2_AG-41 000" xfId="2938"/>
    <cellStyle name="40% - Ênfase6 3" xfId="2939"/>
    <cellStyle name="40% - Ênfase6 3 2" xfId="2940"/>
    <cellStyle name="40% - Ênfase6 3 2 2" xfId="2941"/>
    <cellStyle name="40% - Ênfase6 3 2 2 2" xfId="2942"/>
    <cellStyle name="40% - Ênfase6 3 2_RXO 2011" xfId="2943"/>
    <cellStyle name="40% - Ênfase6 3 3" xfId="2944"/>
    <cellStyle name="40% - Ênfase6 3 3 2" xfId="2945"/>
    <cellStyle name="40% - Ênfase6 3 3 2 2" xfId="2946"/>
    <cellStyle name="40% - Ênfase6 3 3_RXO 2011" xfId="2947"/>
    <cellStyle name="40% - Ênfase6 3 4" xfId="2948"/>
    <cellStyle name="40% - Ênfase6 3 4 2" xfId="2949"/>
    <cellStyle name="40% - Ênfase6 3 4 2 2" xfId="2950"/>
    <cellStyle name="40% - Ênfase6 3 4_RXO 2011" xfId="2951"/>
    <cellStyle name="40% - Ênfase6 3 5" xfId="2952"/>
    <cellStyle name="40% - Ênfase6 3 5 2" xfId="2953"/>
    <cellStyle name="40% - Ênfase6 3 5 2 2" xfId="2954"/>
    <cellStyle name="40% - Ênfase6 3 5_RXO 2011" xfId="2955"/>
    <cellStyle name="40% - Ênfase6 3 6" xfId="2956"/>
    <cellStyle name="40% - Ênfase6 3 6 2" xfId="2957"/>
    <cellStyle name="40% - Ênfase6 3_AG-41 000" xfId="2958"/>
    <cellStyle name="40% - Ênfase6 4" xfId="2959"/>
    <cellStyle name="40% - Ênfase6 4 2" xfId="2960"/>
    <cellStyle name="40% - Ênfase6 4 2 2" xfId="2961"/>
    <cellStyle name="40% - Ênfase6 4 2 2 2" xfId="2962"/>
    <cellStyle name="40% - Ênfase6 4 2_RXO 2011" xfId="2963"/>
    <cellStyle name="40% - Ênfase6 4 3" xfId="2964"/>
    <cellStyle name="40% - Ênfase6 4 3 2" xfId="2965"/>
    <cellStyle name="40% - Ênfase6 4 3 2 2" xfId="2966"/>
    <cellStyle name="40% - Ênfase6 4 3_RXO 2011" xfId="2967"/>
    <cellStyle name="40% - Ênfase6 4 4" xfId="2968"/>
    <cellStyle name="40% - Ênfase6 4 4 2" xfId="2969"/>
    <cellStyle name="40% - Ênfase6 4 4 2 2" xfId="2970"/>
    <cellStyle name="40% - Ênfase6 4 4_RXO 2011" xfId="2971"/>
    <cellStyle name="40% - Ênfase6 4 5" xfId="2972"/>
    <cellStyle name="40% - Ênfase6 4 5 2" xfId="2973"/>
    <cellStyle name="40% - Ênfase6 4 5 2 2" xfId="2974"/>
    <cellStyle name="40% - Ênfase6 4 5_RXO 2011" xfId="2975"/>
    <cellStyle name="40% - Ênfase6 4 6" xfId="2976"/>
    <cellStyle name="40% - Ênfase6 4 6 2" xfId="2977"/>
    <cellStyle name="40% - Ênfase6 4_AG-41 000" xfId="2978"/>
    <cellStyle name="40% - Ênfase6 5" xfId="2979"/>
    <cellStyle name="40% - Ênfase6 5 2" xfId="2980"/>
    <cellStyle name="40% - Ênfase6 5 2 2" xfId="2981"/>
    <cellStyle name="40% - Ênfase6 5 2 2 2" xfId="2982"/>
    <cellStyle name="40% - Ênfase6 5 2_RXO 2011" xfId="2983"/>
    <cellStyle name="40% - Ênfase6 5 3" xfId="2984"/>
    <cellStyle name="40% - Ênfase6 5 3 2" xfId="2985"/>
    <cellStyle name="40% - Ênfase6 5 3 2 2" xfId="2986"/>
    <cellStyle name="40% - Ênfase6 5 3_RXO 2011" xfId="2987"/>
    <cellStyle name="40% - Ênfase6 5 4" xfId="2988"/>
    <cellStyle name="40% - Ênfase6 5 4 2" xfId="2989"/>
    <cellStyle name="40% - Ênfase6 5 4 2 2" xfId="2990"/>
    <cellStyle name="40% - Ênfase6 5 4_RXO 2011" xfId="2991"/>
    <cellStyle name="40% - Ênfase6 5 5" xfId="2992"/>
    <cellStyle name="40% - Ênfase6 5 5 2" xfId="2993"/>
    <cellStyle name="40% - Ênfase6 5 5 2 2" xfId="2994"/>
    <cellStyle name="40% - Ênfase6 5 5_RXO 2011" xfId="2995"/>
    <cellStyle name="40% - Ênfase6 5 6" xfId="2996"/>
    <cellStyle name="40% - Ênfase6 5 6 2" xfId="2997"/>
    <cellStyle name="40% - Ênfase6 5_AG-41 000" xfId="2998"/>
    <cellStyle name="40% - Ênfase6 6" xfId="2999"/>
    <cellStyle name="40% - Ênfase6 6 2" xfId="3000"/>
    <cellStyle name="40% - Ênfase6 6 2 2" xfId="3001"/>
    <cellStyle name="40% - Ênfase6 6_RXO 2011" xfId="3002"/>
    <cellStyle name="40% - Ênfase6 7" xfId="3003"/>
    <cellStyle name="40% - Ênfase6 7 10" xfId="3004"/>
    <cellStyle name="40% - Ênfase6 7 10 2" xfId="3005"/>
    <cellStyle name="40% - Ênfase6 7 10 2 2" xfId="3006"/>
    <cellStyle name="40% - Ênfase6 7 10 2 2 2" xfId="3007"/>
    <cellStyle name="40% - Ênfase6 7 10 2 2 2 2" xfId="3008"/>
    <cellStyle name="40% - Ênfase6 7 10 2 2 3" xfId="3009"/>
    <cellStyle name="40% - Ênfase6 7 10 2 2 3 2" xfId="3010"/>
    <cellStyle name="40% - Ênfase6 7 10 2 2 4" xfId="3011"/>
    <cellStyle name="40% - Ênfase6 7 10 2 3" xfId="3012"/>
    <cellStyle name="40% - Ênfase6 7 10 2 3 2" xfId="3013"/>
    <cellStyle name="40% - Ênfase6 7 10 2 4" xfId="3014"/>
    <cellStyle name="40% - Ênfase6 7 10 2 4 2" xfId="3015"/>
    <cellStyle name="40% - Ênfase6 7 10 2 5" xfId="3016"/>
    <cellStyle name="40% - Ênfase6 7 10 2_RXO 2011" xfId="3017"/>
    <cellStyle name="40% - Ênfase6 7 10_24100" xfId="3018"/>
    <cellStyle name="40% - Ênfase6 7 11" xfId="3019"/>
    <cellStyle name="40% - Ênfase6 7 11 2" xfId="3020"/>
    <cellStyle name="40% - Ênfase6 7 11 2 2" xfId="3021"/>
    <cellStyle name="40% - Ênfase6 7 11 2 2 2" xfId="3022"/>
    <cellStyle name="40% - Ênfase6 7 11 2 2 2 2" xfId="3023"/>
    <cellStyle name="40% - Ênfase6 7 11 2 2 3" xfId="3024"/>
    <cellStyle name="40% - Ênfase6 7 11 2 2 3 2" xfId="3025"/>
    <cellStyle name="40% - Ênfase6 7 11 2 2 4" xfId="3026"/>
    <cellStyle name="40% - Ênfase6 7 11 2 3" xfId="3027"/>
    <cellStyle name="40% - Ênfase6 7 11 2 3 2" xfId="3028"/>
    <cellStyle name="40% - Ênfase6 7 11 2 4" xfId="3029"/>
    <cellStyle name="40% - Ênfase6 7 11 2 4 2" xfId="3030"/>
    <cellStyle name="40% - Ênfase6 7 11 2 5" xfId="3031"/>
    <cellStyle name="40% - Ênfase6 7 11 2_RXO 2011" xfId="3032"/>
    <cellStyle name="40% - Ênfase6 7 11_24100" xfId="3033"/>
    <cellStyle name="40% - Ênfase6 7 12" xfId="3034"/>
    <cellStyle name="40% - Ênfase6 7 12 2" xfId="3035"/>
    <cellStyle name="40% - Ênfase6 7 2" xfId="3036"/>
    <cellStyle name="40% - Ênfase6 7 2 2" xfId="3037"/>
    <cellStyle name="40% - Ênfase6 7 2 2 2" xfId="3038"/>
    <cellStyle name="40% - Ênfase6 7 2 2 2 2" xfId="3039"/>
    <cellStyle name="40% - Ênfase6 7 2 2 2 2 2" xfId="3040"/>
    <cellStyle name="40% - Ênfase6 7 2 2 2 3" xfId="3041"/>
    <cellStyle name="40% - Ênfase6 7 2 2 2 3 2" xfId="3042"/>
    <cellStyle name="40% - Ênfase6 7 2 2 2 4" xfId="3043"/>
    <cellStyle name="40% - Ênfase6 7 2 2 3" xfId="3044"/>
    <cellStyle name="40% - Ênfase6 7 2 2 3 2" xfId="3045"/>
    <cellStyle name="40% - Ênfase6 7 2 2 4" xfId="3046"/>
    <cellStyle name="40% - Ênfase6 7 2 2 4 2" xfId="3047"/>
    <cellStyle name="40% - Ênfase6 7 2 2 5" xfId="3048"/>
    <cellStyle name="40% - Ênfase6 7 2 2_RXO 2011" xfId="3049"/>
    <cellStyle name="40% - Ênfase6 7 2_24100" xfId="3050"/>
    <cellStyle name="40% - Ênfase6 7 3" xfId="3051"/>
    <cellStyle name="40% - Ênfase6 7 3 2" xfId="3052"/>
    <cellStyle name="40% - Ênfase6 7 3 2 2" xfId="3053"/>
    <cellStyle name="40% - Ênfase6 7 3 2 2 2" xfId="3054"/>
    <cellStyle name="40% - Ênfase6 7 3 2 2 2 2" xfId="3055"/>
    <cellStyle name="40% - Ênfase6 7 3 2 2 3" xfId="3056"/>
    <cellStyle name="40% - Ênfase6 7 3 2 2 3 2" xfId="3057"/>
    <cellStyle name="40% - Ênfase6 7 3 2 2 4" xfId="3058"/>
    <cellStyle name="40% - Ênfase6 7 3 2 3" xfId="3059"/>
    <cellStyle name="40% - Ênfase6 7 3 2 3 2" xfId="3060"/>
    <cellStyle name="40% - Ênfase6 7 3 2 4" xfId="3061"/>
    <cellStyle name="40% - Ênfase6 7 3 2 4 2" xfId="3062"/>
    <cellStyle name="40% - Ênfase6 7 3 2 5" xfId="3063"/>
    <cellStyle name="40% - Ênfase6 7 3 2_RXO 2011" xfId="3064"/>
    <cellStyle name="40% - Ênfase6 7 3_24100" xfId="3065"/>
    <cellStyle name="40% - Ênfase6 7 4" xfId="3066"/>
    <cellStyle name="40% - Ênfase6 7 4 2" xfId="3067"/>
    <cellStyle name="40% - Ênfase6 7 4 2 2" xfId="3068"/>
    <cellStyle name="40% - Ênfase6 7 4 2 2 2" xfId="3069"/>
    <cellStyle name="40% - Ênfase6 7 4 2 2 2 2" xfId="3070"/>
    <cellStyle name="40% - Ênfase6 7 4 2 2 3" xfId="3071"/>
    <cellStyle name="40% - Ênfase6 7 4 2 2 3 2" xfId="3072"/>
    <cellStyle name="40% - Ênfase6 7 4 2 2 4" xfId="3073"/>
    <cellStyle name="40% - Ênfase6 7 4 2 3" xfId="3074"/>
    <cellStyle name="40% - Ênfase6 7 4 2 3 2" xfId="3075"/>
    <cellStyle name="40% - Ênfase6 7 4 2 4" xfId="3076"/>
    <cellStyle name="40% - Ênfase6 7 4 2 4 2" xfId="3077"/>
    <cellStyle name="40% - Ênfase6 7 4 2 5" xfId="3078"/>
    <cellStyle name="40% - Ênfase6 7 4 2_RXO 2011" xfId="3079"/>
    <cellStyle name="40% - Ênfase6 7 4_24100" xfId="3080"/>
    <cellStyle name="40% - Ênfase6 7 5" xfId="3081"/>
    <cellStyle name="40% - Ênfase6 7 5 2" xfId="3082"/>
    <cellStyle name="40% - Ênfase6 7 5 2 2" xfId="3083"/>
    <cellStyle name="40% - Ênfase6 7 5 2 2 2" xfId="3084"/>
    <cellStyle name="40% - Ênfase6 7 5 2 2 2 2" xfId="3085"/>
    <cellStyle name="40% - Ênfase6 7 5 2 2 3" xfId="3086"/>
    <cellStyle name="40% - Ênfase6 7 5 2 2 3 2" xfId="3087"/>
    <cellStyle name="40% - Ênfase6 7 5 2 2 4" xfId="3088"/>
    <cellStyle name="40% - Ênfase6 7 5 2 3" xfId="3089"/>
    <cellStyle name="40% - Ênfase6 7 5 2 3 2" xfId="3090"/>
    <cellStyle name="40% - Ênfase6 7 5 2 4" xfId="3091"/>
    <cellStyle name="40% - Ênfase6 7 5 2 4 2" xfId="3092"/>
    <cellStyle name="40% - Ênfase6 7 5 2 5" xfId="3093"/>
    <cellStyle name="40% - Ênfase6 7 5 2_RXO 2011" xfId="3094"/>
    <cellStyle name="40% - Ênfase6 7 5_24100" xfId="3095"/>
    <cellStyle name="40% - Ênfase6 7 6" xfId="3096"/>
    <cellStyle name="40% - Ênfase6 7 6 2" xfId="3097"/>
    <cellStyle name="40% - Ênfase6 7 6 2 2" xfId="3098"/>
    <cellStyle name="40% - Ênfase6 7 6 2 2 2" xfId="3099"/>
    <cellStyle name="40% - Ênfase6 7 6 2 2 2 2" xfId="3100"/>
    <cellStyle name="40% - Ênfase6 7 6 2 2 3" xfId="3101"/>
    <cellStyle name="40% - Ênfase6 7 6 2 2 3 2" xfId="3102"/>
    <cellStyle name="40% - Ênfase6 7 6 2 2 4" xfId="3103"/>
    <cellStyle name="40% - Ênfase6 7 6 2 3" xfId="3104"/>
    <cellStyle name="40% - Ênfase6 7 6 2 3 2" xfId="3105"/>
    <cellStyle name="40% - Ênfase6 7 6 2 4" xfId="3106"/>
    <cellStyle name="40% - Ênfase6 7 6 2 4 2" xfId="3107"/>
    <cellStyle name="40% - Ênfase6 7 6 2 5" xfId="3108"/>
    <cellStyle name="40% - Ênfase6 7 6 2_RXO 2011" xfId="3109"/>
    <cellStyle name="40% - Ênfase6 7 6_24100" xfId="3110"/>
    <cellStyle name="40% - Ênfase6 7 7" xfId="3111"/>
    <cellStyle name="40% - Ênfase6 7 7 2" xfId="3112"/>
    <cellStyle name="40% - Ênfase6 7 7 2 2" xfId="3113"/>
    <cellStyle name="40% - Ênfase6 7 7 2 2 2" xfId="3114"/>
    <cellStyle name="40% - Ênfase6 7 7 2 2 2 2" xfId="3115"/>
    <cellStyle name="40% - Ênfase6 7 7 2 2 3" xfId="3116"/>
    <cellStyle name="40% - Ênfase6 7 7 2 2 3 2" xfId="3117"/>
    <cellStyle name="40% - Ênfase6 7 7 2 2 4" xfId="3118"/>
    <cellStyle name="40% - Ênfase6 7 7 2 3" xfId="3119"/>
    <cellStyle name="40% - Ênfase6 7 7 2 3 2" xfId="3120"/>
    <cellStyle name="40% - Ênfase6 7 7 2 4" xfId="3121"/>
    <cellStyle name="40% - Ênfase6 7 7 2 4 2" xfId="3122"/>
    <cellStyle name="40% - Ênfase6 7 7 2 5" xfId="3123"/>
    <cellStyle name="40% - Ênfase6 7 7 2_RXO 2011" xfId="3124"/>
    <cellStyle name="40% - Ênfase6 7 7_24100" xfId="3125"/>
    <cellStyle name="40% - Ênfase6 7 8" xfId="3126"/>
    <cellStyle name="40% - Ênfase6 7 8 2" xfId="3127"/>
    <cellStyle name="40% - Ênfase6 7 8 2 2" xfId="3128"/>
    <cellStyle name="40% - Ênfase6 7 8 2 2 2" xfId="3129"/>
    <cellStyle name="40% - Ênfase6 7 8 2 2 2 2" xfId="3130"/>
    <cellStyle name="40% - Ênfase6 7 8 2 2 3" xfId="3131"/>
    <cellStyle name="40% - Ênfase6 7 8 2 2 3 2" xfId="3132"/>
    <cellStyle name="40% - Ênfase6 7 8 2 2 4" xfId="3133"/>
    <cellStyle name="40% - Ênfase6 7 8 2 3" xfId="3134"/>
    <cellStyle name="40% - Ênfase6 7 8 2 3 2" xfId="3135"/>
    <cellStyle name="40% - Ênfase6 7 8 2 4" xfId="3136"/>
    <cellStyle name="40% - Ênfase6 7 8 2 4 2" xfId="3137"/>
    <cellStyle name="40% - Ênfase6 7 8 2 5" xfId="3138"/>
    <cellStyle name="40% - Ênfase6 7 8 2_RXO 2011" xfId="3139"/>
    <cellStyle name="40% - Ênfase6 7 8_24100" xfId="3140"/>
    <cellStyle name="40% - Ênfase6 7 9" xfId="3141"/>
    <cellStyle name="40% - Ênfase6 7 9 2" xfId="3142"/>
    <cellStyle name="40% - Ênfase6 7 9 2 2" xfId="3143"/>
    <cellStyle name="40% - Ênfase6 7 9 2 2 2" xfId="3144"/>
    <cellStyle name="40% - Ênfase6 7 9 2 2 2 2" xfId="3145"/>
    <cellStyle name="40% - Ênfase6 7 9 2 2 3" xfId="3146"/>
    <cellStyle name="40% - Ênfase6 7 9 2 2 3 2" xfId="3147"/>
    <cellStyle name="40% - Ênfase6 7 9 2 2 4" xfId="3148"/>
    <cellStyle name="40% - Ênfase6 7 9 2 3" xfId="3149"/>
    <cellStyle name="40% - Ênfase6 7 9 2 3 2" xfId="3150"/>
    <cellStyle name="40% - Ênfase6 7 9 2 4" xfId="3151"/>
    <cellStyle name="40% - Ênfase6 7 9 2 4 2" xfId="3152"/>
    <cellStyle name="40% - Ênfase6 7 9 2 5" xfId="3153"/>
    <cellStyle name="40% - Ênfase6 7 9 2_RXO 2011" xfId="3154"/>
    <cellStyle name="40% - Ênfase6 7 9_24100" xfId="3155"/>
    <cellStyle name="40% - Ênfase6 7_AG-41 000" xfId="3156"/>
    <cellStyle name="40% - Ênfase6 8" xfId="3157"/>
    <cellStyle name="40% - Ênfase6 8 2" xfId="3158"/>
    <cellStyle name="40% - Ênfase6 8 2 2" xfId="3159"/>
    <cellStyle name="40% - Ênfase6 8_RXO 2011" xfId="3160"/>
    <cellStyle name="40% - Ênfase6 9" xfId="3161"/>
    <cellStyle name="40% - Ênfase6 9 2" xfId="3162"/>
    <cellStyle name="40% - Ênfase6 9 2 2" xfId="3163"/>
    <cellStyle name="40% - Ênfase6 9_RXO 2011" xfId="3164"/>
    <cellStyle name="60% - Ênfase1 2" xfId="3165"/>
    <cellStyle name="60% - Ênfase1 2 2" xfId="3166"/>
    <cellStyle name="60% - Ênfase1 2 3" xfId="3167"/>
    <cellStyle name="60% - Ênfase1 2 3 2" xfId="3168"/>
    <cellStyle name="60% - Ênfase1 2_RXO 2011" xfId="3169"/>
    <cellStyle name="60% - Ênfase1 3" xfId="3170"/>
    <cellStyle name="60% - Ênfase1 3 2" xfId="3171"/>
    <cellStyle name="60% - Ênfase1 3 2 2" xfId="3172"/>
    <cellStyle name="60% - Ênfase1 3_RXO 2011" xfId="3173"/>
    <cellStyle name="60% - Ênfase1 4" xfId="3174"/>
    <cellStyle name="60% - Ênfase1 4 2" xfId="3175"/>
    <cellStyle name="60% - Ênfase1 4 2 2" xfId="3176"/>
    <cellStyle name="60% - Ênfase1 4_RXO 2011" xfId="3177"/>
    <cellStyle name="60% - Ênfase1 5" xfId="3178"/>
    <cellStyle name="60% - Ênfase1 5 2" xfId="3179"/>
    <cellStyle name="60% - Ênfase1 5 2 2" xfId="3180"/>
    <cellStyle name="60% - Ênfase1 5_RXO 2011" xfId="3181"/>
    <cellStyle name="60% - Ênfase1 6" xfId="3182"/>
    <cellStyle name="60% - Ênfase1 6 2" xfId="3183"/>
    <cellStyle name="60% - Ênfase1 6 2 2" xfId="3184"/>
    <cellStyle name="60% - Ênfase1 6_RXO 2011" xfId="3185"/>
    <cellStyle name="60% - Ênfase1 7" xfId="3186"/>
    <cellStyle name="60% - Ênfase1 7 2" xfId="3187"/>
    <cellStyle name="60% - Ênfase2 2" xfId="3188"/>
    <cellStyle name="60% - Ênfase2 2 2" xfId="3189"/>
    <cellStyle name="60% - Ênfase2 2 3" xfId="3190"/>
    <cellStyle name="60% - Ênfase2 2 3 2" xfId="3191"/>
    <cellStyle name="60% - Ênfase2 2_RXO 2011" xfId="3192"/>
    <cellStyle name="60% - Ênfase2 3" xfId="3193"/>
    <cellStyle name="60% - Ênfase2 3 2" xfId="3194"/>
    <cellStyle name="60% - Ênfase2 3 2 2" xfId="3195"/>
    <cellStyle name="60% - Ênfase2 3_RXO 2011" xfId="3196"/>
    <cellStyle name="60% - Ênfase2 4" xfId="3197"/>
    <cellStyle name="60% - Ênfase2 4 2" xfId="3198"/>
    <cellStyle name="60% - Ênfase2 4 2 2" xfId="3199"/>
    <cellStyle name="60% - Ênfase2 4_RXO 2011" xfId="3200"/>
    <cellStyle name="60% - Ênfase2 5" xfId="3201"/>
    <cellStyle name="60% - Ênfase2 5 2" xfId="3202"/>
    <cellStyle name="60% - Ênfase2 5 2 2" xfId="3203"/>
    <cellStyle name="60% - Ênfase2 5_RXO 2011" xfId="3204"/>
    <cellStyle name="60% - Ênfase2 6" xfId="3205"/>
    <cellStyle name="60% - Ênfase2 6 2" xfId="3206"/>
    <cellStyle name="60% - Ênfase2 6 2 2" xfId="3207"/>
    <cellStyle name="60% - Ênfase2 6_RXO 2011" xfId="3208"/>
    <cellStyle name="60% - Ênfase2 7" xfId="3209"/>
    <cellStyle name="60% - Ênfase2 7 2" xfId="3210"/>
    <cellStyle name="60% - Ênfase3 2" xfId="3211"/>
    <cellStyle name="60% - Ênfase3 2 2" xfId="3212"/>
    <cellStyle name="60% - Ênfase3 2 3" xfId="3213"/>
    <cellStyle name="60% - Ênfase3 2 3 2" xfId="3214"/>
    <cellStyle name="60% - Ênfase3 2_RXO 2011" xfId="3215"/>
    <cellStyle name="60% - Ênfase3 3" xfId="3216"/>
    <cellStyle name="60% - Ênfase3 3 2" xfId="3217"/>
    <cellStyle name="60% - Ênfase3 3 2 2" xfId="3218"/>
    <cellStyle name="60% - Ênfase3 3_RXO 2011" xfId="3219"/>
    <cellStyle name="60% - Ênfase3 4" xfId="3220"/>
    <cellStyle name="60% - Ênfase3 4 2" xfId="3221"/>
    <cellStyle name="60% - Ênfase3 4 2 2" xfId="3222"/>
    <cellStyle name="60% - Ênfase3 4_RXO 2011" xfId="3223"/>
    <cellStyle name="60% - Ênfase3 5" xfId="3224"/>
    <cellStyle name="60% - Ênfase3 5 2" xfId="3225"/>
    <cellStyle name="60% - Ênfase3 5 2 2" xfId="3226"/>
    <cellStyle name="60% - Ênfase3 5_RXO 2011" xfId="3227"/>
    <cellStyle name="60% - Ênfase3 6" xfId="3228"/>
    <cellStyle name="60% - Ênfase3 6 2" xfId="3229"/>
    <cellStyle name="60% - Ênfase3 6 2 2" xfId="3230"/>
    <cellStyle name="60% - Ênfase3 6_RXO 2011" xfId="3231"/>
    <cellStyle name="60% - Ênfase3 7" xfId="3232"/>
    <cellStyle name="60% - Ênfase3 7 2" xfId="3233"/>
    <cellStyle name="60% - Ênfase4 2" xfId="3234"/>
    <cellStyle name="60% - Ênfase4 2 2" xfId="3235"/>
    <cellStyle name="60% - Ênfase4 2 3" xfId="3236"/>
    <cellStyle name="60% - Ênfase4 2 3 2" xfId="3237"/>
    <cellStyle name="60% - Ênfase4 2_RXO 2011" xfId="3238"/>
    <cellStyle name="60% - Ênfase4 3" xfId="3239"/>
    <cellStyle name="60% - Ênfase4 3 2" xfId="3240"/>
    <cellStyle name="60% - Ênfase4 3 2 2" xfId="3241"/>
    <cellStyle name="60% - Ênfase4 3_RXO 2011" xfId="3242"/>
    <cellStyle name="60% - Ênfase4 4" xfId="3243"/>
    <cellStyle name="60% - Ênfase4 4 2" xfId="3244"/>
    <cellStyle name="60% - Ênfase4 4 2 2" xfId="3245"/>
    <cellStyle name="60% - Ênfase4 4_RXO 2011" xfId="3246"/>
    <cellStyle name="60% - Ênfase4 5" xfId="3247"/>
    <cellStyle name="60% - Ênfase4 5 2" xfId="3248"/>
    <cellStyle name="60% - Ênfase4 5 2 2" xfId="3249"/>
    <cellStyle name="60% - Ênfase4 5_RXO 2011" xfId="3250"/>
    <cellStyle name="60% - Ênfase4 6" xfId="3251"/>
    <cellStyle name="60% - Ênfase4 6 2" xfId="3252"/>
    <cellStyle name="60% - Ênfase4 6 2 2" xfId="3253"/>
    <cellStyle name="60% - Ênfase4 6_RXO 2011" xfId="3254"/>
    <cellStyle name="60% - Ênfase4 7" xfId="3255"/>
    <cellStyle name="60% - Ênfase4 7 2" xfId="3256"/>
    <cellStyle name="60% - Ênfase5 2" xfId="3257"/>
    <cellStyle name="60% - Ênfase5 2 2" xfId="3258"/>
    <cellStyle name="60% - Ênfase5 2 3" xfId="3259"/>
    <cellStyle name="60% - Ênfase5 2 3 2" xfId="3260"/>
    <cellStyle name="60% - Ênfase5 2_RXO 2011" xfId="3261"/>
    <cellStyle name="60% - Ênfase5 3" xfId="3262"/>
    <cellStyle name="60% - Ênfase5 3 2" xfId="3263"/>
    <cellStyle name="60% - Ênfase5 3 2 2" xfId="3264"/>
    <cellStyle name="60% - Ênfase5 3_RXO 2011" xfId="3265"/>
    <cellStyle name="60% - Ênfase5 4" xfId="3266"/>
    <cellStyle name="60% - Ênfase5 4 2" xfId="3267"/>
    <cellStyle name="60% - Ênfase5 4 2 2" xfId="3268"/>
    <cellStyle name="60% - Ênfase5 4_RXO 2011" xfId="3269"/>
    <cellStyle name="60% - Ênfase5 5" xfId="3270"/>
    <cellStyle name="60% - Ênfase5 5 2" xfId="3271"/>
    <cellStyle name="60% - Ênfase5 5 2 2" xfId="3272"/>
    <cellStyle name="60% - Ênfase5 5_RXO 2011" xfId="3273"/>
    <cellStyle name="60% - Ênfase5 6" xfId="3274"/>
    <cellStyle name="60% - Ênfase5 6 2" xfId="3275"/>
    <cellStyle name="60% - Ênfase5 6 2 2" xfId="3276"/>
    <cellStyle name="60% - Ênfase5 6_RXO 2011" xfId="3277"/>
    <cellStyle name="60% - Ênfase5 7" xfId="3278"/>
    <cellStyle name="60% - Ênfase5 7 2" xfId="3279"/>
    <cellStyle name="60% - Ênfase6 2" xfId="3280"/>
    <cellStyle name="60% - Ênfase6 2 2" xfId="3281"/>
    <cellStyle name="60% - Ênfase6 2 3" xfId="3282"/>
    <cellStyle name="60% - Ênfase6 2 3 2" xfId="3283"/>
    <cellStyle name="60% - Ênfase6 2_RXO 2011" xfId="3284"/>
    <cellStyle name="60% - Ênfase6 3" xfId="3285"/>
    <cellStyle name="60% - Ênfase6 3 2" xfId="3286"/>
    <cellStyle name="60% - Ênfase6 3 2 2" xfId="3287"/>
    <cellStyle name="60% - Ênfase6 3_RXO 2011" xfId="3288"/>
    <cellStyle name="60% - Ênfase6 4" xfId="3289"/>
    <cellStyle name="60% - Ênfase6 4 2" xfId="3290"/>
    <cellStyle name="60% - Ênfase6 4 2 2" xfId="3291"/>
    <cellStyle name="60% - Ênfase6 4_RXO 2011" xfId="3292"/>
    <cellStyle name="60% - Ênfase6 5" xfId="3293"/>
    <cellStyle name="60% - Ênfase6 5 2" xfId="3294"/>
    <cellStyle name="60% - Ênfase6 5 2 2" xfId="3295"/>
    <cellStyle name="60% - Ênfase6 5_RXO 2011" xfId="3296"/>
    <cellStyle name="60% - Ênfase6 6" xfId="3297"/>
    <cellStyle name="60% - Ênfase6 6 2" xfId="3298"/>
    <cellStyle name="60% - Ênfase6 6 2 2" xfId="3299"/>
    <cellStyle name="60% - Ênfase6 6_RXO 2011" xfId="3300"/>
    <cellStyle name="60% - Ênfase6 7" xfId="3301"/>
    <cellStyle name="60% - Ênfase6 7 2" xfId="3302"/>
    <cellStyle name="Bom 2" xfId="3303"/>
    <cellStyle name="Bom 2 2" xfId="3304"/>
    <cellStyle name="Bom 2 3" xfId="3305"/>
    <cellStyle name="Bom 2 3 2" xfId="3306"/>
    <cellStyle name="Bom 2_RXO 2011" xfId="3307"/>
    <cellStyle name="Bom 3" xfId="3308"/>
    <cellStyle name="Bom 3 2" xfId="3309"/>
    <cellStyle name="Bom 3 2 2" xfId="3310"/>
    <cellStyle name="Bom 3_RXO 2011" xfId="3311"/>
    <cellStyle name="Bom 4" xfId="3312"/>
    <cellStyle name="Bom 4 2" xfId="3313"/>
    <cellStyle name="Bom 4 2 2" xfId="3314"/>
    <cellStyle name="Bom 4_RXO 2011" xfId="3315"/>
    <cellStyle name="Bom 5" xfId="3316"/>
    <cellStyle name="Bom 5 2" xfId="3317"/>
    <cellStyle name="Bom 5 2 2" xfId="3318"/>
    <cellStyle name="Bom 5_RXO 2011" xfId="3319"/>
    <cellStyle name="Bom 6" xfId="3320"/>
    <cellStyle name="Bom 6 2" xfId="3321"/>
    <cellStyle name="Bom 6 2 2" xfId="3322"/>
    <cellStyle name="Bom 6_RXO 2011" xfId="3323"/>
    <cellStyle name="Bom 7" xfId="3324"/>
    <cellStyle name="Bom 7 2" xfId="3325"/>
    <cellStyle name="Cálculo 2" xfId="3326"/>
    <cellStyle name="Cálculo 2 2" xfId="3327"/>
    <cellStyle name="Cálculo 2 3" xfId="3328"/>
    <cellStyle name="Cálculo 2 3 2" xfId="3329"/>
    <cellStyle name="Cálculo 2_RXO 2011" xfId="3330"/>
    <cellStyle name="Cálculo 3" xfId="3331"/>
    <cellStyle name="Cálculo 3 2" xfId="3332"/>
    <cellStyle name="Cálculo 3 2 2" xfId="3333"/>
    <cellStyle name="Cálculo 3_RXO 2011" xfId="3334"/>
    <cellStyle name="Cálculo 4" xfId="3335"/>
    <cellStyle name="Cálculo 4 2" xfId="3336"/>
    <cellStyle name="Cálculo 4 2 2" xfId="3337"/>
    <cellStyle name="Cálculo 4_RXO 2011" xfId="3338"/>
    <cellStyle name="Cálculo 5" xfId="3339"/>
    <cellStyle name="Cálculo 5 2" xfId="3340"/>
    <cellStyle name="Cálculo 5 2 2" xfId="3341"/>
    <cellStyle name="Cálculo 5_RXO 2011" xfId="3342"/>
    <cellStyle name="Cálculo 6" xfId="3343"/>
    <cellStyle name="Cálculo 6 2" xfId="3344"/>
    <cellStyle name="Cálculo 6 2 2" xfId="3345"/>
    <cellStyle name="Cálculo 6_RXO 2011" xfId="3346"/>
    <cellStyle name="Cálculo 7" xfId="3347"/>
    <cellStyle name="Cálculo 7 2" xfId="3348"/>
    <cellStyle name="Campo do Assistente de dados" xfId="3349"/>
    <cellStyle name="Canto do Assistente de dados" xfId="3350"/>
    <cellStyle name="Categoria do Assistente de dados" xfId="3351"/>
    <cellStyle name="Célula de Verificação 2" xfId="3352"/>
    <cellStyle name="Célula de Verificação 2 2" xfId="3353"/>
    <cellStyle name="Célula de Verificação 2 3" xfId="3354"/>
    <cellStyle name="Célula de Verificação 2 3 2" xfId="3355"/>
    <cellStyle name="Célula de Verificação 2_RXO 2011" xfId="3356"/>
    <cellStyle name="Célula de Verificação 3" xfId="3357"/>
    <cellStyle name="Célula de Verificação 3 2" xfId="3358"/>
    <cellStyle name="Célula de Verificação 3 2 2" xfId="3359"/>
    <cellStyle name="Célula de Verificação 3_RXO 2011" xfId="3360"/>
    <cellStyle name="Célula de Verificação 4" xfId="3361"/>
    <cellStyle name="Célula de Verificação 4 2" xfId="3362"/>
    <cellStyle name="Célula de Verificação 4 2 2" xfId="3363"/>
    <cellStyle name="Célula de Verificação 4_RXO 2011" xfId="3364"/>
    <cellStyle name="Célula de Verificação 5" xfId="3365"/>
    <cellStyle name="Célula de Verificação 5 2" xfId="3366"/>
    <cellStyle name="Célula de Verificação 5 2 2" xfId="3367"/>
    <cellStyle name="Célula de Verificação 5_RXO 2011" xfId="3368"/>
    <cellStyle name="Célula de Verificação 6" xfId="3369"/>
    <cellStyle name="Célula de Verificação 6 2" xfId="3370"/>
    <cellStyle name="Célula de Verificação 6 2 2" xfId="3371"/>
    <cellStyle name="Célula de Verificação 6_RXO 2011" xfId="3372"/>
    <cellStyle name="Célula de Verificação 7" xfId="3373"/>
    <cellStyle name="Célula de Verificação 7 2" xfId="3374"/>
    <cellStyle name="Célula de Verificação 7_24100" xfId="3375"/>
    <cellStyle name="Célula de Verificação 8" xfId="3376"/>
    <cellStyle name="Célula de Verificação 8 2" xfId="3377"/>
    <cellStyle name="Célula Vinculada 2" xfId="3378"/>
    <cellStyle name="Célula Vinculada 2 2" xfId="3379"/>
    <cellStyle name="Célula Vinculada 2 3" xfId="3380"/>
    <cellStyle name="Célula Vinculada 2 3 2" xfId="3381"/>
    <cellStyle name="Célula Vinculada 2_RXO 2011" xfId="3382"/>
    <cellStyle name="Célula Vinculada 3" xfId="3383"/>
    <cellStyle name="Célula Vinculada 3 2" xfId="3384"/>
    <cellStyle name="Célula Vinculada 3 2 2" xfId="3385"/>
    <cellStyle name="Célula Vinculada 3_RXO 2011" xfId="3386"/>
    <cellStyle name="Célula Vinculada 4" xfId="3387"/>
    <cellStyle name="Célula Vinculada 4 2" xfId="3388"/>
    <cellStyle name="Célula Vinculada 4 2 2" xfId="3389"/>
    <cellStyle name="Célula Vinculada 4_RXO 2011" xfId="3390"/>
    <cellStyle name="Célula Vinculada 5" xfId="3391"/>
    <cellStyle name="Célula Vinculada 5 2" xfId="3392"/>
    <cellStyle name="Célula Vinculada 5 2 2" xfId="3393"/>
    <cellStyle name="Célula Vinculada 5_RXO 2011" xfId="3394"/>
    <cellStyle name="Célula Vinculada 6" xfId="3395"/>
    <cellStyle name="Célula Vinculada 6 2" xfId="3396"/>
    <cellStyle name="Célula Vinculada 6 2 2" xfId="3397"/>
    <cellStyle name="Célula Vinculada 6_RXO 2011" xfId="3398"/>
    <cellStyle name="Célula Vinculada 7" xfId="3399"/>
    <cellStyle name="Célula Vinculada 7 2" xfId="3400"/>
    <cellStyle name="Ênfase1 2" xfId="3401"/>
    <cellStyle name="Ênfase1 2 2" xfId="3402"/>
    <cellStyle name="Ênfase1 2 3" xfId="3403"/>
    <cellStyle name="Ênfase1 2 3 2" xfId="3404"/>
    <cellStyle name="Ênfase1 2_RXO 2011" xfId="3405"/>
    <cellStyle name="Ênfase1 3" xfId="3406"/>
    <cellStyle name="Ênfase1 3 2" xfId="3407"/>
    <cellStyle name="Ênfase1 3 2 2" xfId="3408"/>
    <cellStyle name="Ênfase1 3_RXO 2011" xfId="3409"/>
    <cellStyle name="Ênfase1 4" xfId="3410"/>
    <cellStyle name="Ênfase1 4 2" xfId="3411"/>
    <cellStyle name="Ênfase1 4 2 2" xfId="3412"/>
    <cellStyle name="Ênfase1 4_RXO 2011" xfId="3413"/>
    <cellStyle name="Ênfase1 5" xfId="3414"/>
    <cellStyle name="Ênfase1 5 2" xfId="3415"/>
    <cellStyle name="Ênfase1 5 2 2" xfId="3416"/>
    <cellStyle name="Ênfase1 5_RXO 2011" xfId="3417"/>
    <cellStyle name="Ênfase1 6" xfId="3418"/>
    <cellStyle name="Ênfase1 6 2" xfId="3419"/>
    <cellStyle name="Ênfase1 6 2 2" xfId="3420"/>
    <cellStyle name="Ênfase1 6_RXO 2011" xfId="3421"/>
    <cellStyle name="Ênfase1 7" xfId="3422"/>
    <cellStyle name="Ênfase1 8" xfId="3423"/>
    <cellStyle name="Ênfase1 8 2" xfId="3424"/>
    <cellStyle name="Ênfase2 2" xfId="3425"/>
    <cellStyle name="Ênfase2 2 2" xfId="3426"/>
    <cellStyle name="Ênfase2 2 3" xfId="3427"/>
    <cellStyle name="Ênfase2 2 3 2" xfId="3428"/>
    <cellStyle name="Ênfase2 2_RXO 2011" xfId="3429"/>
    <cellStyle name="Ênfase2 3" xfId="3430"/>
    <cellStyle name="Ênfase2 3 2" xfId="3431"/>
    <cellStyle name="Ênfase2 3 2 2" xfId="3432"/>
    <cellStyle name="Ênfase2 3_RXO 2011" xfId="3433"/>
    <cellStyle name="Ênfase2 4" xfId="3434"/>
    <cellStyle name="Ênfase2 4 2" xfId="3435"/>
    <cellStyle name="Ênfase2 4 2 2" xfId="3436"/>
    <cellStyle name="Ênfase2 4_RXO 2011" xfId="3437"/>
    <cellStyle name="Ênfase2 5" xfId="3438"/>
    <cellStyle name="Ênfase2 5 2" xfId="3439"/>
    <cellStyle name="Ênfase2 5 2 2" xfId="3440"/>
    <cellStyle name="Ênfase2 5_RXO 2011" xfId="3441"/>
    <cellStyle name="Ênfase2 6" xfId="3442"/>
    <cellStyle name="Ênfase2 6 2" xfId="3443"/>
    <cellStyle name="Ênfase2 6 2 2" xfId="3444"/>
    <cellStyle name="Ênfase2 6_RXO 2011" xfId="3445"/>
    <cellStyle name="Ênfase2 7" xfId="3446"/>
    <cellStyle name="Ênfase2 8" xfId="3447"/>
    <cellStyle name="Ênfase2 8 2" xfId="3448"/>
    <cellStyle name="Ênfase3 2" xfId="3449"/>
    <cellStyle name="Ênfase3 2 2" xfId="3450"/>
    <cellStyle name="Ênfase3 2 3" xfId="3451"/>
    <cellStyle name="Ênfase3 2 3 2" xfId="3452"/>
    <cellStyle name="Ênfase3 2_RXO 2011" xfId="3453"/>
    <cellStyle name="Ênfase3 3" xfId="3454"/>
    <cellStyle name="Ênfase3 3 2" xfId="3455"/>
    <cellStyle name="Ênfase3 3 2 2" xfId="3456"/>
    <cellStyle name="Ênfase3 3_RXO 2011" xfId="3457"/>
    <cellStyle name="Ênfase3 4" xfId="3458"/>
    <cellStyle name="Ênfase3 4 2" xfId="3459"/>
    <cellStyle name="Ênfase3 4 2 2" xfId="3460"/>
    <cellStyle name="Ênfase3 4_RXO 2011" xfId="3461"/>
    <cellStyle name="Ênfase3 5" xfId="3462"/>
    <cellStyle name="Ênfase3 5 2" xfId="3463"/>
    <cellStyle name="Ênfase3 5 2 2" xfId="3464"/>
    <cellStyle name="Ênfase3 5_RXO 2011" xfId="3465"/>
    <cellStyle name="Ênfase3 6" xfId="3466"/>
    <cellStyle name="Ênfase3 6 2" xfId="3467"/>
    <cellStyle name="Ênfase3 6 2 2" xfId="3468"/>
    <cellStyle name="Ênfase3 6_RXO 2011" xfId="3469"/>
    <cellStyle name="Ênfase3 7" xfId="3470"/>
    <cellStyle name="Ênfase3 7 2" xfId="3471"/>
    <cellStyle name="Ênfase4 2" xfId="3472"/>
    <cellStyle name="Ênfase4 2 2" xfId="3473"/>
    <cellStyle name="Ênfase4 2 3" xfId="3474"/>
    <cellStyle name="Ênfase4 2 3 2" xfId="3475"/>
    <cellStyle name="Ênfase4 2_RXO 2011" xfId="3476"/>
    <cellStyle name="Ênfase4 3" xfId="3477"/>
    <cellStyle name="Ênfase4 3 2" xfId="3478"/>
    <cellStyle name="Ênfase4 3 2 2" xfId="3479"/>
    <cellStyle name="Ênfase4 3_RXO 2011" xfId="3480"/>
    <cellStyle name="Ênfase4 4" xfId="3481"/>
    <cellStyle name="Ênfase4 4 2" xfId="3482"/>
    <cellStyle name="Ênfase4 4 2 2" xfId="3483"/>
    <cellStyle name="Ênfase4 4_RXO 2011" xfId="3484"/>
    <cellStyle name="Ênfase4 5" xfId="3485"/>
    <cellStyle name="Ênfase4 5 2" xfId="3486"/>
    <cellStyle name="Ênfase4 5 2 2" xfId="3487"/>
    <cellStyle name="Ênfase4 5_RXO 2011" xfId="3488"/>
    <cellStyle name="Ênfase4 6" xfId="3489"/>
    <cellStyle name="Ênfase4 6 2" xfId="3490"/>
    <cellStyle name="Ênfase4 6 2 2" xfId="3491"/>
    <cellStyle name="Ênfase4 6_RXO 2011" xfId="3492"/>
    <cellStyle name="Ênfase4 7" xfId="3493"/>
    <cellStyle name="Ênfase4 7 2" xfId="3494"/>
    <cellStyle name="Ênfase5 2" xfId="3495"/>
    <cellStyle name="Ênfase5 2 2" xfId="3496"/>
    <cellStyle name="Ênfase5 2 3" xfId="3497"/>
    <cellStyle name="Ênfase5 2 3 2" xfId="3498"/>
    <cellStyle name="Ênfase5 2_RXO 2011" xfId="3499"/>
    <cellStyle name="Ênfase5 3" xfId="3500"/>
    <cellStyle name="Ênfase5 3 2" xfId="3501"/>
    <cellStyle name="Ênfase5 3 2 2" xfId="3502"/>
    <cellStyle name="Ênfase5 3_RXO 2011" xfId="3503"/>
    <cellStyle name="Ênfase5 4" xfId="3504"/>
    <cellStyle name="Ênfase5 4 2" xfId="3505"/>
    <cellStyle name="Ênfase5 4 2 2" xfId="3506"/>
    <cellStyle name="Ênfase5 4_RXO 2011" xfId="3507"/>
    <cellStyle name="Ênfase5 5" xfId="3508"/>
    <cellStyle name="Ênfase5 5 2" xfId="3509"/>
    <cellStyle name="Ênfase5 5 2 2" xfId="3510"/>
    <cellStyle name="Ênfase5 5_RXO 2011" xfId="3511"/>
    <cellStyle name="Ênfase5 6" xfId="3512"/>
    <cellStyle name="Ênfase5 6 2" xfId="3513"/>
    <cellStyle name="Ênfase5 6 2 2" xfId="3514"/>
    <cellStyle name="Ênfase5 6_RXO 2011" xfId="3515"/>
    <cellStyle name="Ênfase5 7" xfId="3516"/>
    <cellStyle name="Ênfase5 7 2" xfId="3517"/>
    <cellStyle name="Ênfase6 2" xfId="3518"/>
    <cellStyle name="Ênfase6 2 2" xfId="3519"/>
    <cellStyle name="Ênfase6 2 3" xfId="3520"/>
    <cellStyle name="Ênfase6 2 3 2" xfId="3521"/>
    <cellStyle name="Ênfase6 2_RXO 2011" xfId="3522"/>
    <cellStyle name="Ênfase6 3" xfId="3523"/>
    <cellStyle name="Ênfase6 3 2" xfId="3524"/>
    <cellStyle name="Ênfase6 3 2 2" xfId="3525"/>
    <cellStyle name="Ênfase6 3_RXO 2011" xfId="3526"/>
    <cellStyle name="Ênfase6 4" xfId="3527"/>
    <cellStyle name="Ênfase6 4 2" xfId="3528"/>
    <cellStyle name="Ênfase6 4 2 2" xfId="3529"/>
    <cellStyle name="Ênfase6 4_RXO 2011" xfId="3530"/>
    <cellStyle name="Ênfase6 5" xfId="3531"/>
    <cellStyle name="Ênfase6 5 2" xfId="3532"/>
    <cellStyle name="Ênfase6 5 2 2" xfId="3533"/>
    <cellStyle name="Ênfase6 5_RXO 2011" xfId="3534"/>
    <cellStyle name="Ênfase6 6" xfId="3535"/>
    <cellStyle name="Ênfase6 6 2" xfId="3536"/>
    <cellStyle name="Ênfase6 6 2 2" xfId="3537"/>
    <cellStyle name="Ênfase6 6_RXO 2011" xfId="3538"/>
    <cellStyle name="Ênfase6 7" xfId="3539"/>
    <cellStyle name="Ênfase6 8" xfId="3540"/>
    <cellStyle name="Ênfase6 8 2" xfId="3541"/>
    <cellStyle name="Entrada 2" xfId="3542"/>
    <cellStyle name="Entrada 2 2" xfId="3543"/>
    <cellStyle name="Entrada 2 3" xfId="3544"/>
    <cellStyle name="Entrada 2 3 2" xfId="3545"/>
    <cellStyle name="Entrada 2_RXO 2011" xfId="3546"/>
    <cellStyle name="Entrada 3" xfId="3547"/>
    <cellStyle name="Entrada 3 2" xfId="3548"/>
    <cellStyle name="Entrada 3 2 2" xfId="3549"/>
    <cellStyle name="Entrada 3_RXO 2011" xfId="3550"/>
    <cellStyle name="Entrada 4" xfId="3551"/>
    <cellStyle name="Entrada 4 2" xfId="3552"/>
    <cellStyle name="Entrada 4 2 2" xfId="3553"/>
    <cellStyle name="Entrada 4_RXO 2011" xfId="3554"/>
    <cellStyle name="Entrada 5" xfId="3555"/>
    <cellStyle name="Entrada 5 2" xfId="3556"/>
    <cellStyle name="Entrada 5 2 2" xfId="3557"/>
    <cellStyle name="Entrada 5_RXO 2011" xfId="3558"/>
    <cellStyle name="Entrada 6" xfId="3559"/>
    <cellStyle name="Entrada 6 2" xfId="3560"/>
    <cellStyle name="Entrada 6 2 2" xfId="3561"/>
    <cellStyle name="Entrada 6_RXO 2011" xfId="3562"/>
    <cellStyle name="Entrada 7" xfId="3563"/>
    <cellStyle name="Entrada 7 2" xfId="3564"/>
    <cellStyle name="Euro" xfId="3565"/>
    <cellStyle name="Euro 10" xfId="3566"/>
    <cellStyle name="Euro 11" xfId="3567"/>
    <cellStyle name="Euro 12" xfId="3568"/>
    <cellStyle name="Euro 13" xfId="3569"/>
    <cellStyle name="Euro 14" xfId="3570"/>
    <cellStyle name="Euro 15" xfId="3571"/>
    <cellStyle name="Euro 16" xfId="3572"/>
    <cellStyle name="Euro 17" xfId="3573"/>
    <cellStyle name="Euro 18" xfId="3574"/>
    <cellStyle name="Euro 2" xfId="3575"/>
    <cellStyle name="Euro 2 10" xfId="3576"/>
    <cellStyle name="Euro 2 11" xfId="3577"/>
    <cellStyle name="Euro 2 12" xfId="3578"/>
    <cellStyle name="Euro 2 13" xfId="3579"/>
    <cellStyle name="Euro 2 14" xfId="3580"/>
    <cellStyle name="Euro 2 15" xfId="3581"/>
    <cellStyle name="Euro 2 2" xfId="3582"/>
    <cellStyle name="Euro 2 3" xfId="3583"/>
    <cellStyle name="Euro 2 4" xfId="3584"/>
    <cellStyle name="Euro 2 5" xfId="3585"/>
    <cellStyle name="Euro 2 6" xfId="3586"/>
    <cellStyle name="Euro 2 7" xfId="3587"/>
    <cellStyle name="Euro 2 8" xfId="3588"/>
    <cellStyle name="Euro 2 9" xfId="3589"/>
    <cellStyle name="Euro 3" xfId="3590"/>
    <cellStyle name="Euro 3 2" xfId="3591"/>
    <cellStyle name="Euro 4" xfId="3592"/>
    <cellStyle name="Euro 4 2" xfId="3593"/>
    <cellStyle name="Euro 5" xfId="3594"/>
    <cellStyle name="Euro 6" xfId="3595"/>
    <cellStyle name="Euro 7" xfId="3596"/>
    <cellStyle name="Euro 8" xfId="3597"/>
    <cellStyle name="Euro 9" xfId="3598"/>
    <cellStyle name="Incorreto 2" xfId="3599"/>
    <cellStyle name="Incorreto 2 2" xfId="3600"/>
    <cellStyle name="Incorreto 2 3" xfId="3601"/>
    <cellStyle name="Incorreto 2 3 2" xfId="3602"/>
    <cellStyle name="Incorreto 2_RXO 2011" xfId="3603"/>
    <cellStyle name="Incorreto 3" xfId="3604"/>
    <cellStyle name="Incorreto 3 2" xfId="3605"/>
    <cellStyle name="Incorreto 3 2 2" xfId="3606"/>
    <cellStyle name="Incorreto 3_RXO 2011" xfId="3607"/>
    <cellStyle name="Incorreto 4" xfId="3608"/>
    <cellStyle name="Incorreto 4 2" xfId="3609"/>
    <cellStyle name="Incorreto 4 2 2" xfId="3610"/>
    <cellStyle name="Incorreto 4_RXO 2011" xfId="3611"/>
    <cellStyle name="Incorreto 5" xfId="3612"/>
    <cellStyle name="Incorreto 5 2" xfId="3613"/>
    <cellStyle name="Incorreto 5 2 2" xfId="3614"/>
    <cellStyle name="Incorreto 5_RXO 2011" xfId="3615"/>
    <cellStyle name="Incorreto 6" xfId="3616"/>
    <cellStyle name="Incorreto 6 2" xfId="3617"/>
    <cellStyle name="Incorreto 6 2 2" xfId="3618"/>
    <cellStyle name="Incorreto 6_RXO 2011" xfId="3619"/>
    <cellStyle name="Incorreto 7" xfId="3620"/>
    <cellStyle name="Incorreto 7 2" xfId="3621"/>
    <cellStyle name="Moeda 2" xfId="3622"/>
    <cellStyle name="Moeda 3" xfId="3623"/>
    <cellStyle name="Moeda 4" xfId="3624"/>
    <cellStyle name="Neutra 2" xfId="3625"/>
    <cellStyle name="Neutra 2 2" xfId="3626"/>
    <cellStyle name="Neutra 2 3" xfId="3627"/>
    <cellStyle name="Neutra 2 3 2" xfId="3628"/>
    <cellStyle name="Neutra 2_RXO 2011" xfId="3629"/>
    <cellStyle name="Neutra 3" xfId="3630"/>
    <cellStyle name="Neutra 3 2" xfId="3631"/>
    <cellStyle name="Neutra 3 2 2" xfId="3632"/>
    <cellStyle name="Neutra 3_RXO 2011" xfId="3633"/>
    <cellStyle name="Neutra 4" xfId="3634"/>
    <cellStyle name="Neutra 4 2" xfId="3635"/>
    <cellStyle name="Neutra 4 2 2" xfId="3636"/>
    <cellStyle name="Neutra 4_RXO 2011" xfId="3637"/>
    <cellStyle name="Neutra 5" xfId="3638"/>
    <cellStyle name="Neutra 5 2" xfId="3639"/>
    <cellStyle name="Neutra 5 2 2" xfId="3640"/>
    <cellStyle name="Neutra 5_RXO 2011" xfId="3641"/>
    <cellStyle name="Neutra 6" xfId="3642"/>
    <cellStyle name="Neutra 6 2" xfId="3643"/>
    <cellStyle name="Neutra 6 2 2" xfId="3644"/>
    <cellStyle name="Neutra 6_RXO 2011" xfId="3645"/>
    <cellStyle name="Neutra 7" xfId="3646"/>
    <cellStyle name="Neutra 7 2" xfId="3647"/>
    <cellStyle name="Normal" xfId="0" builtinId="0"/>
    <cellStyle name="Normal 10" xfId="3648"/>
    <cellStyle name="Normal 11" xfId="3649"/>
    <cellStyle name="Normal 12" xfId="3650"/>
    <cellStyle name="Normal 12 2" xfId="3651"/>
    <cellStyle name="Normal 12 3" xfId="3652"/>
    <cellStyle name="Normal 13" xfId="3653"/>
    <cellStyle name="Normal 14" xfId="3654"/>
    <cellStyle name="Normal 14 2" xfId="3655"/>
    <cellStyle name="Normal 14 3" xfId="3656"/>
    <cellStyle name="Normal 15" xfId="3657"/>
    <cellStyle name="Normal 15 2" xfId="3658"/>
    <cellStyle name="Normal 15 3" xfId="3659"/>
    <cellStyle name="Normal 15_24100" xfId="3660"/>
    <cellStyle name="Normal 16" xfId="3661"/>
    <cellStyle name="Normal 16 2" xfId="3662"/>
    <cellStyle name="Normal 16 2 2" xfId="3663"/>
    <cellStyle name="Normal 16 2 2 2" xfId="3664"/>
    <cellStyle name="Normal 16 2 3" xfId="3665"/>
    <cellStyle name="Normal 16 2 3 2" xfId="3666"/>
    <cellStyle name="Normal 16 2 4" xfId="3667"/>
    <cellStyle name="Normal 16 3" xfId="3668"/>
    <cellStyle name="Normal 16 3 2" xfId="3669"/>
    <cellStyle name="Normal 16 4" xfId="3670"/>
    <cellStyle name="Normal 16 4 2" xfId="3671"/>
    <cellStyle name="Normal 16_RXO 2011" xfId="3672"/>
    <cellStyle name="Normal 17" xfId="3673"/>
    <cellStyle name="Normal 18" xfId="3674"/>
    <cellStyle name="Normal 18 2" xfId="3675"/>
    <cellStyle name="Normal 18 2 2" xfId="3676"/>
    <cellStyle name="Normal 18 2 2 2" xfId="3677"/>
    <cellStyle name="Normal 18 2_RXO 2011" xfId="3678"/>
    <cellStyle name="Normal 18 3" xfId="3679"/>
    <cellStyle name="Normal 18 3 2" xfId="3680"/>
    <cellStyle name="Normal 18 3 2 2" xfId="3681"/>
    <cellStyle name="Normal 18 3_RXO 2011" xfId="3682"/>
    <cellStyle name="Normal 18 4" xfId="3683"/>
    <cellStyle name="Normal 18 4 2" xfId="3684"/>
    <cellStyle name="Normal 18 4 2 2" xfId="3685"/>
    <cellStyle name="Normal 18 4_RXO 2011" xfId="3686"/>
    <cellStyle name="Normal 18 5" xfId="3687"/>
    <cellStyle name="Normal 18 5 2" xfId="3688"/>
    <cellStyle name="Normal 18 5 2 2" xfId="3689"/>
    <cellStyle name="Normal 18 5_RXO 2011" xfId="3690"/>
    <cellStyle name="Normal 18 6" xfId="3691"/>
    <cellStyle name="Normal 18 6 2" xfId="3692"/>
    <cellStyle name="Normal 18_AG-41 000" xfId="3693"/>
    <cellStyle name="Normal 19" xfId="3694"/>
    <cellStyle name="Normal 2" xfId="3"/>
    <cellStyle name="Normal 2 10" xfId="3695"/>
    <cellStyle name="Normal 2 11" xfId="3696"/>
    <cellStyle name="Normal 2 2" xfId="3697"/>
    <cellStyle name="Normal 2 2 2" xfId="3698"/>
    <cellStyle name="Normal 2 3" xfId="3699"/>
    <cellStyle name="Normal 2 4" xfId="3700"/>
    <cellStyle name="Normal 2 4 2" xfId="3701"/>
    <cellStyle name="Normal 2 4 2 2" xfId="3702"/>
    <cellStyle name="Normal 2 4_RXO 2011" xfId="3703"/>
    <cellStyle name="Normal 2 5" xfId="3704"/>
    <cellStyle name="Normal 2 5 2" xfId="3705"/>
    <cellStyle name="Normal 2 5 2 2" xfId="3706"/>
    <cellStyle name="Normal 2 5_RXO 2011" xfId="3707"/>
    <cellStyle name="Normal 2 6" xfId="3708"/>
    <cellStyle name="Normal 2 7" xfId="3709"/>
    <cellStyle name="Normal 2 8" xfId="3710"/>
    <cellStyle name="Normal 2 8 2" xfId="3711"/>
    <cellStyle name="Normal 2 9" xfId="3712"/>
    <cellStyle name="Normal 2_AG-41 000" xfId="3713"/>
    <cellStyle name="Normal 20" xfId="3714"/>
    <cellStyle name="Normal 21" xfId="3715"/>
    <cellStyle name="Normal 22" xfId="3716"/>
    <cellStyle name="Normal 23" xfId="3717"/>
    <cellStyle name="Normal 24" xfId="3718"/>
    <cellStyle name="Normal 24 2" xfId="3719"/>
    <cellStyle name="Normal 25" xfId="3720"/>
    <cellStyle name="Normal 26" xfId="3721"/>
    <cellStyle name="Normal 27" xfId="3722"/>
    <cellStyle name="Normal 28" xfId="3723"/>
    <cellStyle name="Normal 29" xfId="3724"/>
    <cellStyle name="Normal 3" xfId="4"/>
    <cellStyle name="Normal 3 2" xfId="3725"/>
    <cellStyle name="Normal 3 2 2" xfId="3726"/>
    <cellStyle name="Normal 3 2 3" xfId="3727"/>
    <cellStyle name="Normal 3 2 3 2" xfId="3728"/>
    <cellStyle name="Normal 3 2_RXO 2011" xfId="3729"/>
    <cellStyle name="Normal 3 3" xfId="3730"/>
    <cellStyle name="Normal 3 3 2" xfId="3731"/>
    <cellStyle name="Normal 3 3 2 2" xfId="3732"/>
    <cellStyle name="Normal 3 3_RXO 2011" xfId="3733"/>
    <cellStyle name="Normal 3 4" xfId="3734"/>
    <cellStyle name="Normal 3 4 2" xfId="3735"/>
    <cellStyle name="Normal 3 4 2 2" xfId="3736"/>
    <cellStyle name="Normal 3 4_RXO 2011" xfId="3737"/>
    <cellStyle name="Normal 3 5" xfId="3738"/>
    <cellStyle name="Normal 3 5 2" xfId="3739"/>
    <cellStyle name="Normal 3 5 2 2" xfId="3740"/>
    <cellStyle name="Normal 3 5_RXO 2011" xfId="3741"/>
    <cellStyle name="Normal 3 6" xfId="3742"/>
    <cellStyle name="Normal 3 7" xfId="3743"/>
    <cellStyle name="Normal 3 8" xfId="4548"/>
    <cellStyle name="Normal 3_AG-41 000" xfId="3744"/>
    <cellStyle name="Normal 4" xfId="3745"/>
    <cellStyle name="Normal 4 2" xfId="3746"/>
    <cellStyle name="Normal 4 2 2" xfId="3747"/>
    <cellStyle name="Normal 4 2 3" xfId="3748"/>
    <cellStyle name="Normal 4 2_ORÇAMENTO2011 - Versão 2010-11-03" xfId="3749"/>
    <cellStyle name="Normal 4 3" xfId="3750"/>
    <cellStyle name="Normal 4 4" xfId="3751"/>
    <cellStyle name="Normal 5" xfId="3752"/>
    <cellStyle name="Normal 5 10" xfId="3753"/>
    <cellStyle name="Normal 5 10 2" xfId="3754"/>
    <cellStyle name="Normal 5 10 2 2" xfId="3755"/>
    <cellStyle name="Normal 5 10 2 2 2" xfId="3756"/>
    <cellStyle name="Normal 5 10 2 2 2 2" xfId="3757"/>
    <cellStyle name="Normal 5 10 2 2 3" xfId="3758"/>
    <cellStyle name="Normal 5 10 2 2 3 2" xfId="3759"/>
    <cellStyle name="Normal 5 10 2 2 4" xfId="3760"/>
    <cellStyle name="Normal 5 10 2 3" xfId="3761"/>
    <cellStyle name="Normal 5 10 2 3 2" xfId="3762"/>
    <cellStyle name="Normal 5 10 2 4" xfId="3763"/>
    <cellStyle name="Normal 5 10 2 4 2" xfId="3764"/>
    <cellStyle name="Normal 5 10 2 5" xfId="3765"/>
    <cellStyle name="Normal 5 10 2_RXO 2011" xfId="3766"/>
    <cellStyle name="Normal 5 10_24100" xfId="3767"/>
    <cellStyle name="Normal 5 11" xfId="3768"/>
    <cellStyle name="Normal 5 11 2" xfId="3769"/>
    <cellStyle name="Normal 5 11 2 2" xfId="3770"/>
    <cellStyle name="Normal 5 11 2 2 2" xfId="3771"/>
    <cellStyle name="Normal 5 11 2 2 2 2" xfId="3772"/>
    <cellStyle name="Normal 5 11 2 2 3" xfId="3773"/>
    <cellStyle name="Normal 5 11 2 2 3 2" xfId="3774"/>
    <cellStyle name="Normal 5 11 2 2 4" xfId="3775"/>
    <cellStyle name="Normal 5 11 2 3" xfId="3776"/>
    <cellStyle name="Normal 5 11 2 3 2" xfId="3777"/>
    <cellStyle name="Normal 5 11 2 4" xfId="3778"/>
    <cellStyle name="Normal 5 11 2 4 2" xfId="3779"/>
    <cellStyle name="Normal 5 11 2 5" xfId="3780"/>
    <cellStyle name="Normal 5 11 2_RXO 2011" xfId="3781"/>
    <cellStyle name="Normal 5 11_24100" xfId="3782"/>
    <cellStyle name="Normal 5 12" xfId="3783"/>
    <cellStyle name="Normal 5 2" xfId="3784"/>
    <cellStyle name="Normal 5 2 2" xfId="3785"/>
    <cellStyle name="Normal 5 2 2 2" xfId="3786"/>
    <cellStyle name="Normal 5 2 2 2 2" xfId="3787"/>
    <cellStyle name="Normal 5 2 2 2 2 2" xfId="3788"/>
    <cellStyle name="Normal 5 2 2 2 3" xfId="3789"/>
    <cellStyle name="Normal 5 2 2 2 3 2" xfId="3790"/>
    <cellStyle name="Normal 5 2 2 2 4" xfId="3791"/>
    <cellStyle name="Normal 5 2 2 3" xfId="3792"/>
    <cellStyle name="Normal 5 2 2 3 2" xfId="3793"/>
    <cellStyle name="Normal 5 2 2 4" xfId="3794"/>
    <cellStyle name="Normal 5 2 2 4 2" xfId="3795"/>
    <cellStyle name="Normal 5 2 2 5" xfId="3796"/>
    <cellStyle name="Normal 5 2 2_RXO 2011" xfId="3797"/>
    <cellStyle name="Normal 5 2_24100" xfId="3798"/>
    <cellStyle name="Normal 5 3" xfId="3799"/>
    <cellStyle name="Normal 5 3 2" xfId="3800"/>
    <cellStyle name="Normal 5 3 2 2" xfId="3801"/>
    <cellStyle name="Normal 5 3 2 2 2" xfId="3802"/>
    <cellStyle name="Normal 5 3 2 2 2 2" xfId="3803"/>
    <cellStyle name="Normal 5 3 2 2 3" xfId="3804"/>
    <cellStyle name="Normal 5 3 2 2 3 2" xfId="3805"/>
    <cellStyle name="Normal 5 3 2 2 4" xfId="3806"/>
    <cellStyle name="Normal 5 3 2 3" xfId="3807"/>
    <cellStyle name="Normal 5 3 2 3 2" xfId="3808"/>
    <cellStyle name="Normal 5 3 2 4" xfId="3809"/>
    <cellStyle name="Normal 5 3 2 4 2" xfId="3810"/>
    <cellStyle name="Normal 5 3 2 5" xfId="3811"/>
    <cellStyle name="Normal 5 3 2_RXO 2011" xfId="3812"/>
    <cellStyle name="Normal 5 3_24100" xfId="3813"/>
    <cellStyle name="Normal 5 4" xfId="3814"/>
    <cellStyle name="Normal 5 4 2" xfId="3815"/>
    <cellStyle name="Normal 5 4 2 2" xfId="3816"/>
    <cellStyle name="Normal 5 4 2 2 2" xfId="3817"/>
    <cellStyle name="Normal 5 4 2 2 2 2" xfId="3818"/>
    <cellStyle name="Normal 5 4 2 2 3" xfId="3819"/>
    <cellStyle name="Normal 5 4 2 2 3 2" xfId="3820"/>
    <cellStyle name="Normal 5 4 2 2 4" xfId="3821"/>
    <cellStyle name="Normal 5 4 2 3" xfId="3822"/>
    <cellStyle name="Normal 5 4 2 3 2" xfId="3823"/>
    <cellStyle name="Normal 5 4 2 4" xfId="3824"/>
    <cellStyle name="Normal 5 4 2 4 2" xfId="3825"/>
    <cellStyle name="Normal 5 4 2 5" xfId="3826"/>
    <cellStyle name="Normal 5 4 2_RXO 2011" xfId="3827"/>
    <cellStyle name="Normal 5 4_24100" xfId="3828"/>
    <cellStyle name="Normal 5 5" xfId="3829"/>
    <cellStyle name="Normal 5 5 2" xfId="3830"/>
    <cellStyle name="Normal 5 5 2 2" xfId="3831"/>
    <cellStyle name="Normal 5 5 2 2 2" xfId="3832"/>
    <cellStyle name="Normal 5 5 2 2 2 2" xfId="3833"/>
    <cellStyle name="Normal 5 5 2 2 3" xfId="3834"/>
    <cellStyle name="Normal 5 5 2 2 3 2" xfId="3835"/>
    <cellStyle name="Normal 5 5 2 2 4" xfId="3836"/>
    <cellStyle name="Normal 5 5 2 3" xfId="3837"/>
    <cellStyle name="Normal 5 5 2 3 2" xfId="3838"/>
    <cellStyle name="Normal 5 5 2 4" xfId="3839"/>
    <cellStyle name="Normal 5 5 2 4 2" xfId="3840"/>
    <cellStyle name="Normal 5 5 2 5" xfId="3841"/>
    <cellStyle name="Normal 5 5 2_RXO 2011" xfId="3842"/>
    <cellStyle name="Normal 5 5_24100" xfId="3843"/>
    <cellStyle name="Normal 5 6" xfId="3844"/>
    <cellStyle name="Normal 5 6 2" xfId="3845"/>
    <cellStyle name="Normal 5 6 2 2" xfId="3846"/>
    <cellStyle name="Normal 5 6 2 2 2" xfId="3847"/>
    <cellStyle name="Normal 5 6 2 2 2 2" xfId="3848"/>
    <cellStyle name="Normal 5 6 2 2 3" xfId="3849"/>
    <cellStyle name="Normal 5 6 2 2 3 2" xfId="3850"/>
    <cellStyle name="Normal 5 6 2 2 4" xfId="3851"/>
    <cellStyle name="Normal 5 6 2 3" xfId="3852"/>
    <cellStyle name="Normal 5 6 2 3 2" xfId="3853"/>
    <cellStyle name="Normal 5 6 2 4" xfId="3854"/>
    <cellStyle name="Normal 5 6 2 4 2" xfId="3855"/>
    <cellStyle name="Normal 5 6 2 5" xfId="3856"/>
    <cellStyle name="Normal 5 6 2_RXO 2011" xfId="3857"/>
    <cellStyle name="Normal 5 6_24100" xfId="3858"/>
    <cellStyle name="Normal 5 7" xfId="3859"/>
    <cellStyle name="Normal 5 7 2" xfId="3860"/>
    <cellStyle name="Normal 5 7 2 2" xfId="3861"/>
    <cellStyle name="Normal 5 7 2 2 2" xfId="3862"/>
    <cellStyle name="Normal 5 7 2 2 2 2" xfId="3863"/>
    <cellStyle name="Normal 5 7 2 2 3" xfId="3864"/>
    <cellStyle name="Normal 5 7 2 2 3 2" xfId="3865"/>
    <cellStyle name="Normal 5 7 2 2 4" xfId="3866"/>
    <cellStyle name="Normal 5 7 2 3" xfId="3867"/>
    <cellStyle name="Normal 5 7 2 3 2" xfId="3868"/>
    <cellStyle name="Normal 5 7 2 4" xfId="3869"/>
    <cellStyle name="Normal 5 7 2 4 2" xfId="3870"/>
    <cellStyle name="Normal 5 7 2 5" xfId="3871"/>
    <cellStyle name="Normal 5 7 2_RXO 2011" xfId="3872"/>
    <cellStyle name="Normal 5 7_24100" xfId="3873"/>
    <cellStyle name="Normal 5 8" xfId="3874"/>
    <cellStyle name="Normal 5 8 2" xfId="3875"/>
    <cellStyle name="Normal 5 8 2 2" xfId="3876"/>
    <cellStyle name="Normal 5 8 2 2 2" xfId="3877"/>
    <cellStyle name="Normal 5 8 2 2 2 2" xfId="3878"/>
    <cellStyle name="Normal 5 8 2 2 3" xfId="3879"/>
    <cellStyle name="Normal 5 8 2 2 3 2" xfId="3880"/>
    <cellStyle name="Normal 5 8 2 2 4" xfId="3881"/>
    <cellStyle name="Normal 5 8 2 3" xfId="3882"/>
    <cellStyle name="Normal 5 8 2 3 2" xfId="3883"/>
    <cellStyle name="Normal 5 8 2 4" xfId="3884"/>
    <cellStyle name="Normal 5 8 2 4 2" xfId="3885"/>
    <cellStyle name="Normal 5 8 2 5" xfId="3886"/>
    <cellStyle name="Normal 5 8 2_RXO 2011" xfId="3887"/>
    <cellStyle name="Normal 5 8_24100" xfId="3888"/>
    <cellStyle name="Normal 5 9" xfId="3889"/>
    <cellStyle name="Normal 5 9 2" xfId="3890"/>
    <cellStyle name="Normal 5 9 2 2" xfId="3891"/>
    <cellStyle name="Normal 5 9 2 2 2" xfId="3892"/>
    <cellStyle name="Normal 5 9 2 2 2 2" xfId="3893"/>
    <cellStyle name="Normal 5 9 2 2 3" xfId="3894"/>
    <cellStyle name="Normal 5 9 2 2 3 2" xfId="3895"/>
    <cellStyle name="Normal 5 9 2 2 4" xfId="3896"/>
    <cellStyle name="Normal 5 9 2 3" xfId="3897"/>
    <cellStyle name="Normal 5 9 2 3 2" xfId="3898"/>
    <cellStyle name="Normal 5 9 2 4" xfId="3899"/>
    <cellStyle name="Normal 5 9 2 4 2" xfId="3900"/>
    <cellStyle name="Normal 5 9 2 5" xfId="3901"/>
    <cellStyle name="Normal 5 9 2_RXO 2011" xfId="3902"/>
    <cellStyle name="Normal 5 9_24100" xfId="3903"/>
    <cellStyle name="Normal 5_BD_RXO_2010" xfId="3904"/>
    <cellStyle name="Normal 6" xfId="3905"/>
    <cellStyle name="Normal 6 2" xfId="3906"/>
    <cellStyle name="Normal 6 2 2" xfId="3907"/>
    <cellStyle name="Normal 6 2 2 2" xfId="3908"/>
    <cellStyle name="Normal 6 2_RXO 2011" xfId="3909"/>
    <cellStyle name="Normal 6 3" xfId="3910"/>
    <cellStyle name="Normal 6 3 2" xfId="3911"/>
    <cellStyle name="Normal 6 3 2 2" xfId="3912"/>
    <cellStyle name="Normal 6 3_RXO 2011" xfId="3913"/>
    <cellStyle name="Normal 6 4" xfId="3914"/>
    <cellStyle name="Normal 6 4 2" xfId="3915"/>
    <cellStyle name="Normal 6 4 2 2" xfId="3916"/>
    <cellStyle name="Normal 6 4_RXO 2011" xfId="3917"/>
    <cellStyle name="Normal 6 5" xfId="3918"/>
    <cellStyle name="Normal 6 5 2" xfId="3919"/>
    <cellStyle name="Normal 6 5 2 2" xfId="3920"/>
    <cellStyle name="Normal 6 5_RXO 2011" xfId="3921"/>
    <cellStyle name="Normal 6 6" xfId="3922"/>
    <cellStyle name="Normal 6 6 2" xfId="3923"/>
    <cellStyle name="Normal 6_AG-41 000" xfId="3924"/>
    <cellStyle name="Normal 7" xfId="3925"/>
    <cellStyle name="Normal 7 2" xfId="3926"/>
    <cellStyle name="Normal 7 2 2" xfId="3927"/>
    <cellStyle name="Normal 7 2 2 2" xfId="3928"/>
    <cellStyle name="Normal 7 2_RXO 2011" xfId="3929"/>
    <cellStyle name="Normal 7 3" xfId="3930"/>
    <cellStyle name="Normal 7 3 2" xfId="3931"/>
    <cellStyle name="Normal 7 3 2 2" xfId="3932"/>
    <cellStyle name="Normal 7 3_RXO 2011" xfId="3933"/>
    <cellStyle name="Normal 7 4" xfId="3934"/>
    <cellStyle name="Normal 7 4 2" xfId="3935"/>
    <cellStyle name="Normal 7 4 2 2" xfId="3936"/>
    <cellStyle name="Normal 7 4_RXO 2011" xfId="3937"/>
    <cellStyle name="Normal 7 5" xfId="3938"/>
    <cellStyle name="Normal 7 5 2" xfId="3939"/>
    <cellStyle name="Normal 7 5 2 2" xfId="3940"/>
    <cellStyle name="Normal 7 5_RXO 2011" xfId="3941"/>
    <cellStyle name="Normal 7 6" xfId="3942"/>
    <cellStyle name="Normal 7 6 2" xfId="3943"/>
    <cellStyle name="Normal 7_AG-41 000" xfId="3944"/>
    <cellStyle name="Normal 8" xfId="3945"/>
    <cellStyle name="Normal 8 2" xfId="3946"/>
    <cellStyle name="Normal 8 2 2" xfId="3947"/>
    <cellStyle name="Normal 8 2 2 2" xfId="3948"/>
    <cellStyle name="Normal 8 2_RXO 2011" xfId="3949"/>
    <cellStyle name="Normal 8 3" xfId="3950"/>
    <cellStyle name="Normal 8 3 2" xfId="3951"/>
    <cellStyle name="Normal 8 3 2 2" xfId="3952"/>
    <cellStyle name="Normal 8 3_RXO 2011" xfId="3953"/>
    <cellStyle name="Normal 8 4" xfId="3954"/>
    <cellStyle name="Normal 8 4 2" xfId="3955"/>
    <cellStyle name="Normal 8 4 2 2" xfId="3956"/>
    <cellStyle name="Normal 8 4_RXO 2011" xfId="3957"/>
    <cellStyle name="Normal 8 5" xfId="3958"/>
    <cellStyle name="Normal 8 5 2" xfId="3959"/>
    <cellStyle name="Normal 8 5 2 2" xfId="3960"/>
    <cellStyle name="Normal 8 5_RXO 2011" xfId="3961"/>
    <cellStyle name="Normal 8 6" xfId="3962"/>
    <cellStyle name="Normal 8 6 2" xfId="3963"/>
    <cellStyle name="Normal 8_AG-41 000" xfId="3964"/>
    <cellStyle name="Normal 9" xfId="3965"/>
    <cellStyle name="Nota 10" xfId="3966"/>
    <cellStyle name="Nota 10 2" xfId="3967"/>
    <cellStyle name="Nota 10 2 2" xfId="3968"/>
    <cellStyle name="Nota 10 2 2 2" xfId="3969"/>
    <cellStyle name="Nota 10 2 3" xfId="3970"/>
    <cellStyle name="Nota 10 2 3 2" xfId="3971"/>
    <cellStyle name="Nota 10 2 4" xfId="3972"/>
    <cellStyle name="Nota 10 3" xfId="3973"/>
    <cellStyle name="Nota 10 3 2" xfId="3974"/>
    <cellStyle name="Nota 10 4" xfId="3975"/>
    <cellStyle name="Nota 10 4 2" xfId="3976"/>
    <cellStyle name="Nota 10 5" xfId="3977"/>
    <cellStyle name="Nota 2" xfId="3978"/>
    <cellStyle name="Nota 2 10" xfId="3979"/>
    <cellStyle name="Nota 2 2" xfId="3980"/>
    <cellStyle name="Nota 2 2 2" xfId="3981"/>
    <cellStyle name="Nota 2 2 2 2" xfId="3982"/>
    <cellStyle name="Nota 2 2 2 2 2" xfId="3983"/>
    <cellStyle name="Nota 2 2 2 3" xfId="3984"/>
    <cellStyle name="Nota 2 2 3" xfId="3985"/>
    <cellStyle name="Nota 2 2 3 2" xfId="3986"/>
    <cellStyle name="Nota 2 2 4" xfId="3987"/>
    <cellStyle name="Nota 2 3" xfId="3988"/>
    <cellStyle name="Nota 2 3 2" xfId="3989"/>
    <cellStyle name="Nota 2 3 2 2" xfId="3990"/>
    <cellStyle name="Nota 2 3 2 2 2" xfId="3991"/>
    <cellStyle name="Nota 2 3 2 3" xfId="3992"/>
    <cellStyle name="Nota 2 3 3" xfId="3993"/>
    <cellStyle name="Nota 2 3 3 2" xfId="3994"/>
    <cellStyle name="Nota 2 3 4" xfId="3995"/>
    <cellStyle name="Nota 2 4" xfId="3996"/>
    <cellStyle name="Nota 2 4 2" xfId="3997"/>
    <cellStyle name="Nota 2 4 2 2" xfId="3998"/>
    <cellStyle name="Nota 2 4 2 2 2" xfId="3999"/>
    <cellStyle name="Nota 2 4 2 3" xfId="4000"/>
    <cellStyle name="Nota 2 4 3" xfId="4001"/>
    <cellStyle name="Nota 2 4 3 2" xfId="4002"/>
    <cellStyle name="Nota 2 4 4" xfId="4003"/>
    <cellStyle name="Nota 2 5" xfId="4004"/>
    <cellStyle name="Nota 2 5 2" xfId="4005"/>
    <cellStyle name="Nota 2 5 2 2" xfId="4006"/>
    <cellStyle name="Nota 2 5 2 2 2" xfId="4007"/>
    <cellStyle name="Nota 2 5 2 3" xfId="4008"/>
    <cellStyle name="Nota 2 5 3" xfId="4009"/>
    <cellStyle name="Nota 2 5 3 2" xfId="4010"/>
    <cellStyle name="Nota 2 5 4" xfId="4011"/>
    <cellStyle name="Nota 2 6" xfId="4012"/>
    <cellStyle name="Nota 2 6 2" xfId="4013"/>
    <cellStyle name="Nota 2 7" xfId="4014"/>
    <cellStyle name="Nota 2 7 2" xfId="4015"/>
    <cellStyle name="Nota 2 7 2 2" xfId="4016"/>
    <cellStyle name="Nota 2 7 3" xfId="4017"/>
    <cellStyle name="Nota 2 8" xfId="4018"/>
    <cellStyle name="Nota 2 8 2" xfId="4019"/>
    <cellStyle name="Nota 2 9" xfId="4020"/>
    <cellStyle name="Nota 2 9 2" xfId="4021"/>
    <cellStyle name="Nota 3" xfId="4022"/>
    <cellStyle name="Nota 3 2" xfId="4023"/>
    <cellStyle name="Nota 3 2 2" xfId="4024"/>
    <cellStyle name="Nota 3 2 2 2" xfId="4025"/>
    <cellStyle name="Nota 3 2 2 2 2" xfId="4026"/>
    <cellStyle name="Nota 3 2 2 3" xfId="4027"/>
    <cellStyle name="Nota 3 2 3" xfId="4028"/>
    <cellStyle name="Nota 3 2 3 2" xfId="4029"/>
    <cellStyle name="Nota 3 2 4" xfId="4030"/>
    <cellStyle name="Nota 3 3" xfId="4031"/>
    <cellStyle name="Nota 3 3 2" xfId="4032"/>
    <cellStyle name="Nota 3 3 2 2" xfId="4033"/>
    <cellStyle name="Nota 3 3 2 2 2" xfId="4034"/>
    <cellStyle name="Nota 3 3 2 3" xfId="4035"/>
    <cellStyle name="Nota 3 3 3" xfId="4036"/>
    <cellStyle name="Nota 3 3 3 2" xfId="4037"/>
    <cellStyle name="Nota 3 3 4" xfId="4038"/>
    <cellStyle name="Nota 3 4" xfId="4039"/>
    <cellStyle name="Nota 3 4 2" xfId="4040"/>
    <cellStyle name="Nota 3 4 2 2" xfId="4041"/>
    <cellStyle name="Nota 3 4 2 2 2" xfId="4042"/>
    <cellStyle name="Nota 3 4 2 3" xfId="4043"/>
    <cellStyle name="Nota 3 4 3" xfId="4044"/>
    <cellStyle name="Nota 3 4 3 2" xfId="4045"/>
    <cellStyle name="Nota 3 4 4" xfId="4046"/>
    <cellStyle name="Nota 3 5" xfId="4047"/>
    <cellStyle name="Nota 3 5 2" xfId="4048"/>
    <cellStyle name="Nota 3 5 2 2" xfId="4049"/>
    <cellStyle name="Nota 3 5 2 2 2" xfId="4050"/>
    <cellStyle name="Nota 3 5 2 3" xfId="4051"/>
    <cellStyle name="Nota 3 5 3" xfId="4052"/>
    <cellStyle name="Nota 3 5 3 2" xfId="4053"/>
    <cellStyle name="Nota 3 5 4" xfId="4054"/>
    <cellStyle name="Nota 3 6" xfId="4055"/>
    <cellStyle name="Nota 3 6 2" xfId="4056"/>
    <cellStyle name="Nota 3 6 2 2" xfId="4057"/>
    <cellStyle name="Nota 3 6 3" xfId="4058"/>
    <cellStyle name="Nota 3 7" xfId="4059"/>
    <cellStyle name="Nota 3 7 2" xfId="4060"/>
    <cellStyle name="Nota 3 8" xfId="4061"/>
    <cellStyle name="Nota 4" xfId="4062"/>
    <cellStyle name="Nota 4 2" xfId="4063"/>
    <cellStyle name="Nota 4 2 2" xfId="4064"/>
    <cellStyle name="Nota 4 2 2 2" xfId="4065"/>
    <cellStyle name="Nota 4 2 2 2 2" xfId="4066"/>
    <cellStyle name="Nota 4 2 2 3" xfId="4067"/>
    <cellStyle name="Nota 4 2 3" xfId="4068"/>
    <cellStyle name="Nota 4 2 3 2" xfId="4069"/>
    <cellStyle name="Nota 4 2 4" xfId="4070"/>
    <cellStyle name="Nota 4 3" xfId="4071"/>
    <cellStyle name="Nota 4 3 2" xfId="4072"/>
    <cellStyle name="Nota 4 3 2 2" xfId="4073"/>
    <cellStyle name="Nota 4 3 2 2 2" xfId="4074"/>
    <cellStyle name="Nota 4 3 2 3" xfId="4075"/>
    <cellStyle name="Nota 4 3 3" xfId="4076"/>
    <cellStyle name="Nota 4 3 3 2" xfId="4077"/>
    <cellStyle name="Nota 4 3 4" xfId="4078"/>
    <cellStyle name="Nota 4 4" xfId="4079"/>
    <cellStyle name="Nota 4 4 2" xfId="4080"/>
    <cellStyle name="Nota 4 4 2 2" xfId="4081"/>
    <cellStyle name="Nota 4 4 2 2 2" xfId="4082"/>
    <cellStyle name="Nota 4 4 2 3" xfId="4083"/>
    <cellStyle name="Nota 4 4 3" xfId="4084"/>
    <cellStyle name="Nota 4 4 3 2" xfId="4085"/>
    <cellStyle name="Nota 4 4 4" xfId="4086"/>
    <cellStyle name="Nota 4 5" xfId="4087"/>
    <cellStyle name="Nota 4 5 2" xfId="4088"/>
    <cellStyle name="Nota 4 5 2 2" xfId="4089"/>
    <cellStyle name="Nota 4 5 2 2 2" xfId="4090"/>
    <cellStyle name="Nota 4 5 2 3" xfId="4091"/>
    <cellStyle name="Nota 4 5 3" xfId="4092"/>
    <cellStyle name="Nota 4 5 3 2" xfId="4093"/>
    <cellStyle name="Nota 4 5 4" xfId="4094"/>
    <cellStyle name="Nota 4 6" xfId="4095"/>
    <cellStyle name="Nota 4 6 2" xfId="4096"/>
    <cellStyle name="Nota 4 6 2 2" xfId="4097"/>
    <cellStyle name="Nota 4 6 3" xfId="4098"/>
    <cellStyle name="Nota 4 7" xfId="4099"/>
    <cellStyle name="Nota 4 7 2" xfId="4100"/>
    <cellStyle name="Nota 4 8" xfId="4101"/>
    <cellStyle name="Nota 5" xfId="4102"/>
    <cellStyle name="Nota 5 2" xfId="4103"/>
    <cellStyle name="Nota 5 2 2" xfId="4104"/>
    <cellStyle name="Nota 5 2 2 2" xfId="4105"/>
    <cellStyle name="Nota 5 2 2 2 2" xfId="4106"/>
    <cellStyle name="Nota 5 2 2 3" xfId="4107"/>
    <cellStyle name="Nota 5 2 3" xfId="4108"/>
    <cellStyle name="Nota 5 2 3 2" xfId="4109"/>
    <cellStyle name="Nota 5 2 4" xfId="4110"/>
    <cellStyle name="Nota 5 3" xfId="4111"/>
    <cellStyle name="Nota 5 3 2" xfId="4112"/>
    <cellStyle name="Nota 5 3 2 2" xfId="4113"/>
    <cellStyle name="Nota 5 3 2 2 2" xfId="4114"/>
    <cellStyle name="Nota 5 3 2 3" xfId="4115"/>
    <cellStyle name="Nota 5 3 3" xfId="4116"/>
    <cellStyle name="Nota 5 3 3 2" xfId="4117"/>
    <cellStyle name="Nota 5 3 4" xfId="4118"/>
    <cellStyle name="Nota 5 4" xfId="4119"/>
    <cellStyle name="Nota 5 4 2" xfId="4120"/>
    <cellStyle name="Nota 5 4 2 2" xfId="4121"/>
    <cellStyle name="Nota 5 4 2 2 2" xfId="4122"/>
    <cellStyle name="Nota 5 4 2 3" xfId="4123"/>
    <cellStyle name="Nota 5 4 3" xfId="4124"/>
    <cellStyle name="Nota 5 4 3 2" xfId="4125"/>
    <cellStyle name="Nota 5 4 4" xfId="4126"/>
    <cellStyle name="Nota 5 5" xfId="4127"/>
    <cellStyle name="Nota 5 5 2" xfId="4128"/>
    <cellStyle name="Nota 5 5 2 2" xfId="4129"/>
    <cellStyle name="Nota 5 5 2 2 2" xfId="4130"/>
    <cellStyle name="Nota 5 5 2 3" xfId="4131"/>
    <cellStyle name="Nota 5 5 3" xfId="4132"/>
    <cellStyle name="Nota 5 5 3 2" xfId="4133"/>
    <cellStyle name="Nota 5 5 4" xfId="4134"/>
    <cellStyle name="Nota 5 6" xfId="4135"/>
    <cellStyle name="Nota 5 6 2" xfId="4136"/>
    <cellStyle name="Nota 5 6 2 2" xfId="4137"/>
    <cellStyle name="Nota 5 6 3" xfId="4138"/>
    <cellStyle name="Nota 5 7" xfId="4139"/>
    <cellStyle name="Nota 5 7 2" xfId="4140"/>
    <cellStyle name="Nota 5 8" xfId="4141"/>
    <cellStyle name="Nota 6" xfId="4142"/>
    <cellStyle name="Nota 6 2" xfId="4143"/>
    <cellStyle name="Nota 6 2 2" xfId="4144"/>
    <cellStyle name="Nota 6 2 2 2" xfId="4145"/>
    <cellStyle name="Nota 6 2 2 2 2" xfId="4146"/>
    <cellStyle name="Nota 6 2 2 3" xfId="4147"/>
    <cellStyle name="Nota 6 2 3" xfId="4148"/>
    <cellStyle name="Nota 6 2 3 2" xfId="4149"/>
    <cellStyle name="Nota 6 2 4" xfId="4150"/>
    <cellStyle name="Nota 6 3" xfId="4151"/>
    <cellStyle name="Nota 6 3 2" xfId="4152"/>
    <cellStyle name="Nota 6 3 2 2" xfId="4153"/>
    <cellStyle name="Nota 6 3 2 2 2" xfId="4154"/>
    <cellStyle name="Nota 6 3 2 3" xfId="4155"/>
    <cellStyle name="Nota 6 3 3" xfId="4156"/>
    <cellStyle name="Nota 6 3 3 2" xfId="4157"/>
    <cellStyle name="Nota 6 3 4" xfId="4158"/>
    <cellStyle name="Nota 6 4" xfId="4159"/>
    <cellStyle name="Nota 6 4 2" xfId="4160"/>
    <cellStyle name="Nota 6 4 2 2" xfId="4161"/>
    <cellStyle name="Nota 6 4 2 2 2" xfId="4162"/>
    <cellStyle name="Nota 6 4 2 3" xfId="4163"/>
    <cellStyle name="Nota 6 4 3" xfId="4164"/>
    <cellStyle name="Nota 6 4 3 2" xfId="4165"/>
    <cellStyle name="Nota 6 4 4" xfId="4166"/>
    <cellStyle name="Nota 6 5" xfId="4167"/>
    <cellStyle name="Nota 6 5 2" xfId="4168"/>
    <cellStyle name="Nota 6 5 2 2" xfId="4169"/>
    <cellStyle name="Nota 6 5 2 2 2" xfId="4170"/>
    <cellStyle name="Nota 6 5 2 3" xfId="4171"/>
    <cellStyle name="Nota 6 5 3" xfId="4172"/>
    <cellStyle name="Nota 6 5 3 2" xfId="4173"/>
    <cellStyle name="Nota 6 5 4" xfId="4174"/>
    <cellStyle name="Nota 6 6" xfId="4175"/>
    <cellStyle name="Nota 6 6 2" xfId="4176"/>
    <cellStyle name="Nota 6 6 2 2" xfId="4177"/>
    <cellStyle name="Nota 6 6 3" xfId="4178"/>
    <cellStyle name="Nota 6 7" xfId="4179"/>
    <cellStyle name="Nota 6 7 2" xfId="4180"/>
    <cellStyle name="Nota 6 8" xfId="4181"/>
    <cellStyle name="Nota 7" xfId="4182"/>
    <cellStyle name="Nota 7 2" xfId="4183"/>
    <cellStyle name="Nota 7 2 2" xfId="4184"/>
    <cellStyle name="Nota 7 2 2 2" xfId="4185"/>
    <cellStyle name="Nota 7 2 2 2 2" xfId="4186"/>
    <cellStyle name="Nota 7 2 2 3" xfId="4187"/>
    <cellStyle name="Nota 7 2 3" xfId="4188"/>
    <cellStyle name="Nota 7 2 3 2" xfId="4189"/>
    <cellStyle name="Nota 7 2 4" xfId="4190"/>
    <cellStyle name="Nota 7 3" xfId="4191"/>
    <cellStyle name="Nota 7 3 2" xfId="4192"/>
    <cellStyle name="Nota 7 3 2 2" xfId="4193"/>
    <cellStyle name="Nota 7 3 2 2 2" xfId="4194"/>
    <cellStyle name="Nota 7 3 2 3" xfId="4195"/>
    <cellStyle name="Nota 7 3 3" xfId="4196"/>
    <cellStyle name="Nota 7 3 3 2" xfId="4197"/>
    <cellStyle name="Nota 7 3 4" xfId="4198"/>
    <cellStyle name="Nota 7 4" xfId="4199"/>
    <cellStyle name="Nota 7 4 2" xfId="4200"/>
    <cellStyle name="Nota 7 4 2 2" xfId="4201"/>
    <cellStyle name="Nota 7 4 2 2 2" xfId="4202"/>
    <cellStyle name="Nota 7 4 2 3" xfId="4203"/>
    <cellStyle name="Nota 7 4 3" xfId="4204"/>
    <cellStyle name="Nota 7 4 3 2" xfId="4205"/>
    <cellStyle name="Nota 7 4 4" xfId="4206"/>
    <cellStyle name="Nota 7 5" xfId="4207"/>
    <cellStyle name="Nota 7 5 2" xfId="4208"/>
    <cellStyle name="Nota 7 5 2 2" xfId="4209"/>
    <cellStyle name="Nota 7 5 2 2 2" xfId="4210"/>
    <cellStyle name="Nota 7 5 2 3" xfId="4211"/>
    <cellStyle name="Nota 7 5 3" xfId="4212"/>
    <cellStyle name="Nota 7 5 3 2" xfId="4213"/>
    <cellStyle name="Nota 7 5 4" xfId="4214"/>
    <cellStyle name="Nota 7 6" xfId="4215"/>
    <cellStyle name="Nota 7 6 2" xfId="4216"/>
    <cellStyle name="Nota 7 6 2 2" xfId="4217"/>
    <cellStyle name="Nota 7 6 3" xfId="4218"/>
    <cellStyle name="Nota 7 7" xfId="4219"/>
    <cellStyle name="Nota 7 7 2" xfId="4220"/>
    <cellStyle name="Nota 7 8" xfId="4221"/>
    <cellStyle name="Nota 8" xfId="4222"/>
    <cellStyle name="Nota 8 2" xfId="4223"/>
    <cellStyle name="Nota 8 2 2" xfId="4224"/>
    <cellStyle name="Nota 8 2 2 2" xfId="4225"/>
    <cellStyle name="Nota 8 2 2 2 2" xfId="4226"/>
    <cellStyle name="Nota 8 2 2 2 2 2" xfId="4227"/>
    <cellStyle name="Nota 8 2 2 2 3" xfId="4228"/>
    <cellStyle name="Nota 8 2 2 2 3 2" xfId="4229"/>
    <cellStyle name="Nota 8 2 2 2 4" xfId="4230"/>
    <cellStyle name="Nota 8 2 2 3" xfId="4231"/>
    <cellStyle name="Nota 8 2 2 3 2" xfId="4232"/>
    <cellStyle name="Nota 8 2 2 4" xfId="4233"/>
    <cellStyle name="Nota 8 2 2 4 2" xfId="4234"/>
    <cellStyle name="Nota 8 2 2 5" xfId="4235"/>
    <cellStyle name="Nota 8 2 3" xfId="4236"/>
    <cellStyle name="Nota 8 2 3 2" xfId="4237"/>
    <cellStyle name="Nota 8 2 3 2 2" xfId="4238"/>
    <cellStyle name="Nota 8 2 3 3" xfId="4239"/>
    <cellStyle name="Nota 8 2 3 3 2" xfId="4240"/>
    <cellStyle name="Nota 8 2 3 4" xfId="4241"/>
    <cellStyle name="Nota 8 2 4" xfId="4242"/>
    <cellStyle name="Nota 8 2 4 2" xfId="4243"/>
    <cellStyle name="Nota 8 2 5" xfId="4244"/>
    <cellStyle name="Nota 8 2 5 2" xfId="4245"/>
    <cellStyle name="Nota 8 2 6" xfId="4246"/>
    <cellStyle name="Nota 8 3" xfId="4247"/>
    <cellStyle name="Nota 8 3 2" xfId="4248"/>
    <cellStyle name="Nota 8 3 2 2" xfId="4249"/>
    <cellStyle name="Nota 8 3 2 2 2" xfId="4250"/>
    <cellStyle name="Nota 8 3 2 3" xfId="4251"/>
    <cellStyle name="Nota 8 3 2 3 2" xfId="4252"/>
    <cellStyle name="Nota 8 3 2 4" xfId="4253"/>
    <cellStyle name="Nota 8 3 3" xfId="4254"/>
    <cellStyle name="Nota 8 3 3 2" xfId="4255"/>
    <cellStyle name="Nota 8 3 4" xfId="4256"/>
    <cellStyle name="Nota 8 3 4 2" xfId="4257"/>
    <cellStyle name="Nota 8 3 5" xfId="4258"/>
    <cellStyle name="Nota 8 4" xfId="4259"/>
    <cellStyle name="Nota 8 4 2" xfId="4260"/>
    <cellStyle name="Nota 8 4 2 2" xfId="4261"/>
    <cellStyle name="Nota 8 4 3" xfId="4262"/>
    <cellStyle name="Nota 8 4 3 2" xfId="4263"/>
    <cellStyle name="Nota 8 4 4" xfId="4264"/>
    <cellStyle name="Nota 8 5" xfId="4265"/>
    <cellStyle name="Nota 8 5 2" xfId="4266"/>
    <cellStyle name="Nota 8 6" xfId="4267"/>
    <cellStyle name="Nota 8 6 2" xfId="4268"/>
    <cellStyle name="Nota 8 7" xfId="4269"/>
    <cellStyle name="Nota 9" xfId="4270"/>
    <cellStyle name="Nota 9 2" xfId="4271"/>
    <cellStyle name="Nota 9 2 2" xfId="4272"/>
    <cellStyle name="Nota 9 2 2 2" xfId="4273"/>
    <cellStyle name="Nota 9 2 3" xfId="4274"/>
    <cellStyle name="Nota 9 2 3 2" xfId="4275"/>
    <cellStyle name="Nota 9 2 4" xfId="4276"/>
    <cellStyle name="Nota 9 3" xfId="4277"/>
    <cellStyle name="Nota 9 3 2" xfId="4278"/>
    <cellStyle name="Nota 9 4" xfId="4279"/>
    <cellStyle name="Nota 9 4 2" xfId="4280"/>
    <cellStyle name="Nota 9 5" xfId="4281"/>
    <cellStyle name="Porcentagem" xfId="2" builtinId="5"/>
    <cellStyle name="Porcentagem 2" xfId="4282"/>
    <cellStyle name="Porcentagem 2 2" xfId="4283"/>
    <cellStyle name="Porcentagem 3" xfId="4284"/>
    <cellStyle name="Porcentagem 4" xfId="4285"/>
    <cellStyle name="Porcentagem 4 2" xfId="4286"/>
    <cellStyle name="Porcentagem 5" xfId="4287"/>
    <cellStyle name="Porcentagem 5 2" xfId="4288"/>
    <cellStyle name="Porcentagem 5 2 2" xfId="4289"/>
    <cellStyle name="Porcentagem 5 3" xfId="4290"/>
    <cellStyle name="Resultado do Assistente de dados" xfId="4291"/>
    <cellStyle name="Saída 2" xfId="4292"/>
    <cellStyle name="Saída 2 2" xfId="4293"/>
    <cellStyle name="Saída 2 3" xfId="4294"/>
    <cellStyle name="Saída 2 3 2" xfId="4295"/>
    <cellStyle name="Saída 2_RXO 2011" xfId="4296"/>
    <cellStyle name="Saída 3" xfId="4297"/>
    <cellStyle name="Saída 3 2" xfId="4298"/>
    <cellStyle name="Saída 3 2 2" xfId="4299"/>
    <cellStyle name="Saída 3_RXO 2011" xfId="4300"/>
    <cellStyle name="Saída 4" xfId="4301"/>
    <cellStyle name="Saída 4 2" xfId="4302"/>
    <cellStyle name="Saída 4 2 2" xfId="4303"/>
    <cellStyle name="Saída 4_RXO 2011" xfId="4304"/>
    <cellStyle name="Saída 5" xfId="4305"/>
    <cellStyle name="Saída 5 2" xfId="4306"/>
    <cellStyle name="Saída 5 2 2" xfId="4307"/>
    <cellStyle name="Saída 5_RXO 2011" xfId="4308"/>
    <cellStyle name="Saída 6" xfId="4309"/>
    <cellStyle name="Saída 6 2" xfId="4310"/>
    <cellStyle name="Saída 6 2 2" xfId="4311"/>
    <cellStyle name="Saída 6_RXO 2011" xfId="4312"/>
    <cellStyle name="Saída 7" xfId="4313"/>
    <cellStyle name="Saída 7 2" xfId="4314"/>
    <cellStyle name="Separador de milhares 10" xfId="4315"/>
    <cellStyle name="Separador de milhares 10 2" xfId="4316"/>
    <cellStyle name="Separador de milhares 10 2 2" xfId="4317"/>
    <cellStyle name="Separador de milhares 10 3" xfId="4318"/>
    <cellStyle name="Separador de milhares 10 3 2" xfId="4319"/>
    <cellStyle name="Separador de milhares 11" xfId="4320"/>
    <cellStyle name="Separador de milhares 11 2" xfId="4321"/>
    <cellStyle name="Separador de milhares 12" xfId="4322"/>
    <cellStyle name="Separador de milhares 12 2" xfId="4323"/>
    <cellStyle name="Separador de milhares 13" xfId="4547"/>
    <cellStyle name="Separador de milhares 2" xfId="5"/>
    <cellStyle name="Separador de milhares 2 2" xfId="4324"/>
    <cellStyle name="Separador de milhares 2 3" xfId="4325"/>
    <cellStyle name="Separador de milhares 2 4" xfId="4326"/>
    <cellStyle name="Separador de milhares 2 5" xfId="4327"/>
    <cellStyle name="Separador de milhares 3" xfId="6"/>
    <cellStyle name="Separador de milhares 3 2" xfId="4328"/>
    <cellStyle name="Separador de milhares 3 2 2" xfId="4329"/>
    <cellStyle name="Separador de milhares 3 3" xfId="4330"/>
    <cellStyle name="Separador de milhares 4" xfId="4331"/>
    <cellStyle name="Separador de milhares 4 2" xfId="4332"/>
    <cellStyle name="Separador de milhares 5" xfId="4333"/>
    <cellStyle name="Separador de milhares 6" xfId="4334"/>
    <cellStyle name="Separador de milhares 6 2" xfId="4335"/>
    <cellStyle name="Separador de milhares 6 3" xfId="4336"/>
    <cellStyle name="Separador de milhares 6 3 2" xfId="4337"/>
    <cellStyle name="Separador de milhares 6 3 2 2" xfId="4338"/>
    <cellStyle name="Separador de milhares 6 3 3" xfId="4339"/>
    <cellStyle name="Separador de milhares 6 3 3 2" xfId="4340"/>
    <cellStyle name="Separador de milhares 6 3 4" xfId="4341"/>
    <cellStyle name="Separador de milhares 6 4" xfId="4342"/>
    <cellStyle name="Separador de milhares 6 4 2" xfId="4343"/>
    <cellStyle name="Separador de milhares 6 5" xfId="4344"/>
    <cellStyle name="Separador de milhares 6 5 2" xfId="4345"/>
    <cellStyle name="Separador de milhares 7" xfId="4346"/>
    <cellStyle name="Separador de milhares 7 2" xfId="4347"/>
    <cellStyle name="Separador de milhares 7 3" xfId="4348"/>
    <cellStyle name="Separador de milhares 8" xfId="4349"/>
    <cellStyle name="Separador de milhares 8 2" xfId="4350"/>
    <cellStyle name="Separador de milhares 8 2 2" xfId="4351"/>
    <cellStyle name="Separador de milhares 8 2 2 2" xfId="4352"/>
    <cellStyle name="Separador de milhares 8 2 3" xfId="4353"/>
    <cellStyle name="Separador de milhares 8 2 3 2" xfId="4354"/>
    <cellStyle name="Separador de milhares 8 2 4" xfId="4355"/>
    <cellStyle name="Separador de milhares 8 3" xfId="4356"/>
    <cellStyle name="Separador de milhares 8 3 2" xfId="4357"/>
    <cellStyle name="Separador de milhares 8 4" xfId="4358"/>
    <cellStyle name="Separador de milhares 8 4 2" xfId="4359"/>
    <cellStyle name="Separador de milhares 8 5" xfId="4360"/>
    <cellStyle name="Separador de milhares 9" xfId="4361"/>
    <cellStyle name="Separador de milhares 9 2" xfId="4362"/>
    <cellStyle name="Separador de milhares 9 2 2" xfId="4363"/>
    <cellStyle name="Separador de milhares 9 3" xfId="4364"/>
    <cellStyle name="Separador de milhares 9 3 2" xfId="4365"/>
    <cellStyle name="Separador de milhares 9 4" xfId="4366"/>
    <cellStyle name="Texto de Aviso 2" xfId="4367"/>
    <cellStyle name="Texto de Aviso 2 2" xfId="4368"/>
    <cellStyle name="Texto de Aviso 2 3" xfId="4369"/>
    <cellStyle name="Texto de Aviso 2 3 2" xfId="4370"/>
    <cellStyle name="Texto de Aviso 2_RXO 2011" xfId="4371"/>
    <cellStyle name="Texto de Aviso 3" xfId="4372"/>
    <cellStyle name="Texto de Aviso 3 2" xfId="4373"/>
    <cellStyle name="Texto de Aviso 3 2 2" xfId="4374"/>
    <cellStyle name="Texto de Aviso 3_RXO 2011" xfId="4375"/>
    <cellStyle name="Texto de Aviso 4" xfId="4376"/>
    <cellStyle name="Texto de Aviso 4 2" xfId="4377"/>
    <cellStyle name="Texto de Aviso 4 2 2" xfId="4378"/>
    <cellStyle name="Texto de Aviso 4_RXO 2011" xfId="4379"/>
    <cellStyle name="Texto de Aviso 5" xfId="4380"/>
    <cellStyle name="Texto de Aviso 5 2" xfId="4381"/>
    <cellStyle name="Texto de Aviso 5 2 2" xfId="4382"/>
    <cellStyle name="Texto de Aviso 5_RXO 2011" xfId="4383"/>
    <cellStyle name="Texto de Aviso 6" xfId="4384"/>
    <cellStyle name="Texto de Aviso 6 2" xfId="4385"/>
    <cellStyle name="Texto de Aviso 6 2 2" xfId="4386"/>
    <cellStyle name="Texto de Aviso 6 2 2 2" xfId="4387"/>
    <cellStyle name="Texto de Aviso 6 2 3" xfId="4388"/>
    <cellStyle name="Texto de Aviso 6 2_RXO 2011" xfId="4389"/>
    <cellStyle name="Texto de Aviso 6_RXO 2011" xfId="4390"/>
    <cellStyle name="Texto de Aviso 7" xfId="4391"/>
    <cellStyle name="Texto de Aviso 7 2" xfId="4392"/>
    <cellStyle name="Texto de Aviso 7 2 2" xfId="4393"/>
    <cellStyle name="Texto de Aviso 7 3" xfId="4394"/>
    <cellStyle name="Texto de Aviso 7_RXO 2011" xfId="4395"/>
    <cellStyle name="Texto Explicativo 2" xfId="4396"/>
    <cellStyle name="Texto Explicativo 2 2" xfId="4397"/>
    <cellStyle name="Texto Explicativo 2 3" xfId="4398"/>
    <cellStyle name="Texto Explicativo 2 3 2" xfId="4399"/>
    <cellStyle name="Texto Explicativo 2_RXO 2011" xfId="4400"/>
    <cellStyle name="Texto Explicativo 3" xfId="4401"/>
    <cellStyle name="Texto Explicativo 3 2" xfId="4402"/>
    <cellStyle name="Texto Explicativo 3 2 2" xfId="4403"/>
    <cellStyle name="Texto Explicativo 3_RXO 2011" xfId="4404"/>
    <cellStyle name="Texto Explicativo 4" xfId="4405"/>
    <cellStyle name="Texto Explicativo 4 2" xfId="4406"/>
    <cellStyle name="Texto Explicativo 4 2 2" xfId="4407"/>
    <cellStyle name="Texto Explicativo 4_RXO 2011" xfId="4408"/>
    <cellStyle name="Texto Explicativo 5" xfId="4409"/>
    <cellStyle name="Texto Explicativo 5 2" xfId="4410"/>
    <cellStyle name="Texto Explicativo 5 2 2" xfId="4411"/>
    <cellStyle name="Texto Explicativo 5_RXO 2011" xfId="4412"/>
    <cellStyle name="Texto Explicativo 6" xfId="4413"/>
    <cellStyle name="Texto Explicativo 6 2" xfId="4414"/>
    <cellStyle name="Texto Explicativo 6 2 2" xfId="4415"/>
    <cellStyle name="Texto Explicativo 6_RXO 2011" xfId="4416"/>
    <cellStyle name="Texto Explicativo 7" xfId="4417"/>
    <cellStyle name="Texto Explicativo 7 2" xfId="4418"/>
    <cellStyle name="Título 1 2" xfId="4419"/>
    <cellStyle name="Título 1 2 2" xfId="4420"/>
    <cellStyle name="Título 1 2 2 2" xfId="4421"/>
    <cellStyle name="Título 1 2 3" xfId="4422"/>
    <cellStyle name="Título 1 2_RXO 2011" xfId="4423"/>
    <cellStyle name="Título 1 3" xfId="4424"/>
    <cellStyle name="Título 1 3 2" xfId="4425"/>
    <cellStyle name="Título 1 3 2 2" xfId="4426"/>
    <cellStyle name="Título 1 3_RXO 2011" xfId="4427"/>
    <cellStyle name="Título 1 4" xfId="4428"/>
    <cellStyle name="Título 1 4 2" xfId="4429"/>
    <cellStyle name="Título 1 4 2 2" xfId="4430"/>
    <cellStyle name="Título 1 4_RXO 2011" xfId="4431"/>
    <cellStyle name="Título 1 5" xfId="4432"/>
    <cellStyle name="Título 1 5 2" xfId="4433"/>
    <cellStyle name="Título 1 5 2 2" xfId="4434"/>
    <cellStyle name="Título 1 5_RXO 2011" xfId="4435"/>
    <cellStyle name="Título 1 6" xfId="4436"/>
    <cellStyle name="Título 1 6 2" xfId="4437"/>
    <cellStyle name="Título 1 6 2 2" xfId="4438"/>
    <cellStyle name="Título 1 6_RXO 2011" xfId="4439"/>
    <cellStyle name="Título 1 7" xfId="4440"/>
    <cellStyle name="Título 1 7 2" xfId="4441"/>
    <cellStyle name="Título 2 2" xfId="4442"/>
    <cellStyle name="Título 2 2 2" xfId="4443"/>
    <cellStyle name="Título 2 2 2 2" xfId="4444"/>
    <cellStyle name="Título 2 2 3" xfId="4445"/>
    <cellStyle name="Título 2 2_RXO 2011" xfId="4446"/>
    <cellStyle name="Título 2 3" xfId="4447"/>
    <cellStyle name="Título 2 3 2" xfId="4448"/>
    <cellStyle name="Título 2 3 2 2" xfId="4449"/>
    <cellStyle name="Título 2 3_RXO 2011" xfId="4450"/>
    <cellStyle name="Título 2 4" xfId="4451"/>
    <cellStyle name="Título 2 4 2" xfId="4452"/>
    <cellStyle name="Título 2 4 2 2" xfId="4453"/>
    <cellStyle name="Título 2 4_RXO 2011" xfId="4454"/>
    <cellStyle name="Título 2 5" xfId="4455"/>
    <cellStyle name="Título 2 5 2" xfId="4456"/>
    <cellStyle name="Título 2 5 2 2" xfId="4457"/>
    <cellStyle name="Título 2 5_RXO 2011" xfId="4458"/>
    <cellStyle name="Título 2 6" xfId="4459"/>
    <cellStyle name="Título 2 6 2" xfId="4460"/>
    <cellStyle name="Título 2 6 2 2" xfId="4461"/>
    <cellStyle name="Título 2 6_RXO 2011" xfId="4462"/>
    <cellStyle name="Título 2 7" xfId="4463"/>
    <cellStyle name="Título 2 7 2" xfId="4464"/>
    <cellStyle name="Título 3 2" xfId="4465"/>
    <cellStyle name="Título 3 2 2" xfId="4466"/>
    <cellStyle name="Título 3 2 2 2" xfId="4467"/>
    <cellStyle name="Título 3 2 3" xfId="4468"/>
    <cellStyle name="Título 3 2_RXO 2011" xfId="4469"/>
    <cellStyle name="Título 3 3" xfId="4470"/>
    <cellStyle name="Título 3 3 2" xfId="4471"/>
    <cellStyle name="Título 3 3 2 2" xfId="4472"/>
    <cellStyle name="Título 3 3_RXO 2011" xfId="4473"/>
    <cellStyle name="Título 3 4" xfId="4474"/>
    <cellStyle name="Título 3 4 2" xfId="4475"/>
    <cellStyle name="Título 3 4 2 2" xfId="4476"/>
    <cellStyle name="Título 3 4_RXO 2011" xfId="4477"/>
    <cellStyle name="Título 3 5" xfId="4478"/>
    <cellStyle name="Título 3 5 2" xfId="4479"/>
    <cellStyle name="Título 3 5 2 2" xfId="4480"/>
    <cellStyle name="Título 3 5_RXO 2011" xfId="4481"/>
    <cellStyle name="Título 3 6" xfId="4482"/>
    <cellStyle name="Título 3 6 2" xfId="4483"/>
    <cellStyle name="Título 3 6 2 2" xfId="4484"/>
    <cellStyle name="Título 3 6_RXO 2011" xfId="4485"/>
    <cellStyle name="Título 3 7" xfId="4486"/>
    <cellStyle name="Título 3 7 2" xfId="4487"/>
    <cellStyle name="Título 4 2" xfId="4488"/>
    <cellStyle name="Título 4 2 2" xfId="4489"/>
    <cellStyle name="Título 4 2 2 2" xfId="4490"/>
    <cellStyle name="Título 4 2 3" xfId="4491"/>
    <cellStyle name="Título 4 2_RXO 2011" xfId="4492"/>
    <cellStyle name="Título 4 3" xfId="4493"/>
    <cellStyle name="Título 4 3 2" xfId="4494"/>
    <cellStyle name="Título 4 3 2 2" xfId="4495"/>
    <cellStyle name="Título 4 3_RXO 2011" xfId="4496"/>
    <cellStyle name="Título 4 4" xfId="4497"/>
    <cellStyle name="Título 4 4 2" xfId="4498"/>
    <cellStyle name="Título 4 4 2 2" xfId="4499"/>
    <cellStyle name="Título 4 4_RXO 2011" xfId="4500"/>
    <cellStyle name="Título 4 5" xfId="4501"/>
    <cellStyle name="Título 4 5 2" xfId="4502"/>
    <cellStyle name="Título 4 5 2 2" xfId="4503"/>
    <cellStyle name="Título 4 5_RXO 2011" xfId="4504"/>
    <cellStyle name="Título 4 6" xfId="4505"/>
    <cellStyle name="Título 4 6 2" xfId="4506"/>
    <cellStyle name="Título 4 6 2 2" xfId="4507"/>
    <cellStyle name="Título 4 6_RXO 2011" xfId="4508"/>
    <cellStyle name="Título 4 7" xfId="4509"/>
    <cellStyle name="Título 4 7 2" xfId="4510"/>
    <cellStyle name="Título 5" xfId="4511"/>
    <cellStyle name="Título 5 2" xfId="4512"/>
    <cellStyle name="Título 6" xfId="4513"/>
    <cellStyle name="Título 7" xfId="4514"/>
    <cellStyle name="Título do Assistente de dados" xfId="4515"/>
    <cellStyle name="Total 2" xfId="4516"/>
    <cellStyle name="Total 2 2" xfId="4517"/>
    <cellStyle name="Total 2 3" xfId="4518"/>
    <cellStyle name="Total 2 3 2" xfId="4519"/>
    <cellStyle name="Total 2_RXO 2011" xfId="4520"/>
    <cellStyle name="Total 3" xfId="4521"/>
    <cellStyle name="Total 3 2" xfId="4522"/>
    <cellStyle name="Total 3 2 2" xfId="4523"/>
    <cellStyle name="Total 3_RXO 2011" xfId="4524"/>
    <cellStyle name="Total 4" xfId="4525"/>
    <cellStyle name="Total 4 2" xfId="4526"/>
    <cellStyle name="Total 4 2 2" xfId="4527"/>
    <cellStyle name="Total 4_RXO 2011" xfId="4528"/>
    <cellStyle name="Total 5" xfId="4529"/>
    <cellStyle name="Total 5 2" xfId="4530"/>
    <cellStyle name="Total 5 2 2" xfId="4531"/>
    <cellStyle name="Total 5_RXO 2011" xfId="4532"/>
    <cellStyle name="Total 6" xfId="4533"/>
    <cellStyle name="Total 6 2" xfId="4534"/>
    <cellStyle name="Total 6 2 2" xfId="4535"/>
    <cellStyle name="Total 6 2 2 2" xfId="4536"/>
    <cellStyle name="Total 6 2 3" xfId="4537"/>
    <cellStyle name="Total 6 2_RXO 2011" xfId="4538"/>
    <cellStyle name="Total 6_RXO 2011" xfId="4539"/>
    <cellStyle name="Total 7" xfId="4540"/>
    <cellStyle name="Total 7 2" xfId="4541"/>
    <cellStyle name="Total 7 2 2" xfId="4542"/>
    <cellStyle name="Total 7 3" xfId="4543"/>
    <cellStyle name="Total 7_RXO 2011" xfId="4544"/>
    <cellStyle name="Valor do Assistente de dados" xfId="4545"/>
    <cellStyle name="Vírgula" xfId="1" builtinId="3"/>
    <cellStyle name="Vírgula 2" xfId="45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210111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28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95251</xdr:colOff>
      <xdr:row>0</xdr:row>
      <xdr:rowOff>95250</xdr:rowOff>
    </xdr:from>
    <xdr:to>
      <xdr:col>9</xdr:col>
      <xdr:colOff>554131</xdr:colOff>
      <xdr:row>4</xdr:row>
      <xdr:rowOff>31243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1" y="95250"/>
          <a:ext cx="1944781" cy="54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0"/>
  <sheetViews>
    <sheetView showGridLines="0" tabSelected="1" zoomScale="85" zoomScaleNormal="85" zoomScalePageLayoutView="72" workbookViewId="0">
      <selection activeCell="O14" sqref="O14"/>
    </sheetView>
  </sheetViews>
  <sheetFormatPr defaultColWidth="9.140625" defaultRowHeight="12.75" zeroHeight="1"/>
  <cols>
    <col min="1" max="1" width="7.85546875" style="7" customWidth="1"/>
    <col min="2" max="2" width="5.7109375" style="1" customWidth="1"/>
    <col min="3" max="3" width="52.5703125" style="1" customWidth="1"/>
    <col min="4" max="4" width="12.28515625" style="2" customWidth="1"/>
    <col min="5" max="5" width="12.28515625" style="3" bestFit="1" customWidth="1"/>
    <col min="6" max="6" width="10.7109375" style="4" customWidth="1"/>
    <col min="7" max="8" width="10.7109375" style="2" customWidth="1"/>
    <col min="9" max="9" width="11.5703125" style="5" customWidth="1"/>
    <col min="10" max="10" width="9" style="4" customWidth="1"/>
    <col min="11" max="11" width="0.85546875" style="60" customWidth="1"/>
    <col min="12" max="16384" width="9.140625" style="1"/>
  </cols>
  <sheetData>
    <row r="1" spans="1:11" ht="12" customHeight="1"/>
    <row r="2" spans="1:11" ht="12" customHeight="1">
      <c r="I2" s="29"/>
    </row>
    <row r="3" spans="1:11" ht="12" customHeight="1"/>
    <row r="4" spans="1:11" ht="12" customHeight="1"/>
    <row r="5" spans="1:11" ht="15" customHeight="1">
      <c r="A5" s="19" t="s">
        <v>0</v>
      </c>
      <c r="C5" s="6"/>
      <c r="D5" s="27">
        <v>2017</v>
      </c>
      <c r="E5" s="341" t="s">
        <v>122</v>
      </c>
      <c r="F5" s="342"/>
      <c r="G5" s="27" t="s">
        <v>132</v>
      </c>
    </row>
    <row r="6" spans="1:11" ht="2.1" customHeight="1">
      <c r="A6" s="19"/>
      <c r="D6" s="28"/>
    </row>
    <row r="7" spans="1:11" ht="15" customHeight="1">
      <c r="A7" s="26" t="s">
        <v>128</v>
      </c>
      <c r="B7" s="25"/>
      <c r="C7" s="15"/>
      <c r="D7" s="21"/>
      <c r="E7" s="341" t="s">
        <v>69</v>
      </c>
      <c r="F7" s="342"/>
      <c r="G7" s="273" t="s">
        <v>132</v>
      </c>
      <c r="H7" s="22"/>
      <c r="I7" s="23"/>
      <c r="J7" s="30"/>
    </row>
    <row r="8" spans="1:11" ht="2.1" customHeight="1">
      <c r="A8" s="20"/>
      <c r="B8" s="6"/>
      <c r="C8" s="6"/>
      <c r="D8" s="21"/>
    </row>
    <row r="9" spans="1:11" ht="15" customHeight="1">
      <c r="A9" s="20" t="s">
        <v>1</v>
      </c>
      <c r="B9" s="6"/>
      <c r="C9" s="6"/>
      <c r="D9" s="59" t="s">
        <v>146</v>
      </c>
    </row>
    <row r="10" spans="1:11" ht="5.0999999999999996" customHeight="1"/>
    <row r="11" spans="1:11" ht="20.100000000000001" customHeight="1">
      <c r="A11" s="343" t="s">
        <v>127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1" ht="15" customHeight="1">
      <c r="A12" s="61"/>
      <c r="B12" s="61"/>
      <c r="C12" s="61"/>
      <c r="D12" s="61"/>
      <c r="E12" s="61"/>
      <c r="F12" s="61"/>
      <c r="G12" s="61"/>
      <c r="H12" s="61"/>
      <c r="I12" s="61"/>
      <c r="J12" s="62"/>
    </row>
    <row r="13" spans="1:11" ht="22.15" customHeight="1">
      <c r="A13" s="63" t="s">
        <v>54</v>
      </c>
      <c r="D13" s="64"/>
      <c r="E13" s="4"/>
    </row>
    <row r="14" spans="1:11" ht="15" customHeight="1">
      <c r="A14" s="63"/>
      <c r="D14" s="64"/>
      <c r="E14" s="4"/>
    </row>
    <row r="15" spans="1:11" s="73" customFormat="1" ht="27" customHeight="1">
      <c r="A15" s="65"/>
      <c r="B15" s="344" t="s">
        <v>68</v>
      </c>
      <c r="C15" s="345"/>
      <c r="D15" s="66" t="s">
        <v>2</v>
      </c>
      <c r="E15" s="67" t="s">
        <v>3</v>
      </c>
      <c r="F15" s="68" t="s">
        <v>4</v>
      </c>
      <c r="G15" s="69" t="s">
        <v>5</v>
      </c>
      <c r="H15" s="70" t="s">
        <v>6</v>
      </c>
      <c r="I15" s="314" t="s">
        <v>7</v>
      </c>
      <c r="J15" s="71" t="s">
        <v>137</v>
      </c>
      <c r="K15" s="72"/>
    </row>
    <row r="16" spans="1:11" s="79" customFormat="1" ht="15" customHeight="1">
      <c r="A16" s="11">
        <v>1</v>
      </c>
      <c r="B16" s="346" t="s">
        <v>156</v>
      </c>
      <c r="C16" s="347"/>
      <c r="D16" s="83">
        <f>D17+D18</f>
        <v>2487173</v>
      </c>
      <c r="E16" s="74"/>
      <c r="F16" s="75"/>
      <c r="G16" s="76">
        <f>G17+G18</f>
        <v>2547636</v>
      </c>
      <c r="H16" s="77">
        <f>H17+H18</f>
        <v>-61463</v>
      </c>
      <c r="I16" s="315">
        <f>SUM(E16:H16)</f>
        <v>2486173</v>
      </c>
      <c r="J16" s="300">
        <f>I16/D16</f>
        <v>0.99959793709565037</v>
      </c>
      <c r="K16" s="78"/>
    </row>
    <row r="17" spans="1:11" s="79" customFormat="1" ht="15" customHeight="1">
      <c r="A17" s="80" t="s">
        <v>11</v>
      </c>
      <c r="B17" s="81"/>
      <c r="C17" s="82" t="s">
        <v>118</v>
      </c>
      <c r="D17" s="83">
        <v>2674380</v>
      </c>
      <c r="E17" s="84"/>
      <c r="F17" s="85"/>
      <c r="G17" s="85">
        <v>2628380</v>
      </c>
      <c r="H17" s="85">
        <v>46000</v>
      </c>
      <c r="I17" s="316">
        <f>SUM(E17:H17)</f>
        <v>2674380</v>
      </c>
      <c r="J17" s="86">
        <f>I17/D17</f>
        <v>1</v>
      </c>
      <c r="K17" s="78"/>
    </row>
    <row r="18" spans="1:11" s="79" customFormat="1" ht="15" customHeight="1">
      <c r="A18" s="80" t="s">
        <v>48</v>
      </c>
      <c r="B18" s="81"/>
      <c r="C18" s="82" t="s">
        <v>121</v>
      </c>
      <c r="D18" s="307">
        <f>SUM(D19:D24)</f>
        <v>-187207</v>
      </c>
      <c r="E18" s="308"/>
      <c r="F18" s="309"/>
      <c r="G18" s="309">
        <f>SUM(G19:G22)</f>
        <v>-80744</v>
      </c>
      <c r="H18" s="307">
        <f>SUM(H19:H22)</f>
        <v>-107463</v>
      </c>
      <c r="I18" s="317">
        <f>SUM(I19:I22)</f>
        <v>-188207</v>
      </c>
      <c r="J18" s="86">
        <f>I18/D18</f>
        <v>1.0053416805995503</v>
      </c>
      <c r="K18" s="78"/>
    </row>
    <row r="19" spans="1:11" s="79" customFormat="1" ht="15" customHeight="1">
      <c r="A19" s="80" t="s">
        <v>129</v>
      </c>
      <c r="B19" s="89"/>
      <c r="C19" s="90" t="s">
        <v>119</v>
      </c>
      <c r="D19" s="310">
        <v>-160463</v>
      </c>
      <c r="E19" s="311"/>
      <c r="F19" s="312"/>
      <c r="G19" s="312">
        <v>-54000</v>
      </c>
      <c r="H19" s="323">
        <v>-107463</v>
      </c>
      <c r="I19" s="318">
        <f>SUM(E19:H19)</f>
        <v>-161463</v>
      </c>
      <c r="J19" s="94">
        <f>I19/D19</f>
        <v>1.0062319662476709</v>
      </c>
      <c r="K19" s="78"/>
    </row>
    <row r="20" spans="1:11" s="79" customFormat="1" ht="15" customHeight="1">
      <c r="A20" s="80" t="s">
        <v>130</v>
      </c>
      <c r="B20" s="89"/>
      <c r="C20" s="90" t="s">
        <v>157</v>
      </c>
      <c r="D20" s="310">
        <v>0</v>
      </c>
      <c r="E20" s="311"/>
      <c r="F20" s="312"/>
      <c r="G20" s="312"/>
      <c r="H20" s="313"/>
      <c r="I20" s="318"/>
      <c r="J20" s="94"/>
      <c r="K20" s="78"/>
    </row>
    <row r="21" spans="1:11" s="79" customFormat="1" ht="15" customHeight="1">
      <c r="A21" s="80" t="s">
        <v>131</v>
      </c>
      <c r="B21" s="89"/>
      <c r="C21" s="90" t="s">
        <v>120</v>
      </c>
      <c r="D21" s="310">
        <v>-26744</v>
      </c>
      <c r="E21" s="311"/>
      <c r="F21" s="312"/>
      <c r="G21" s="312">
        <v>-26744</v>
      </c>
      <c r="H21" s="313"/>
      <c r="I21" s="318">
        <f>SUM(E21:H21)</f>
        <v>-26744</v>
      </c>
      <c r="J21" s="94">
        <f>G21/D21</f>
        <v>1</v>
      </c>
      <c r="K21" s="78"/>
    </row>
    <row r="22" spans="1:11" s="79" customFormat="1" ht="15" customHeight="1">
      <c r="A22" s="80" t="s">
        <v>147</v>
      </c>
      <c r="B22" s="89"/>
      <c r="C22" s="90" t="s">
        <v>158</v>
      </c>
      <c r="D22" s="91">
        <v>0</v>
      </c>
      <c r="E22" s="92"/>
      <c r="F22" s="93"/>
      <c r="G22" s="93"/>
      <c r="H22" s="259"/>
      <c r="I22" s="319"/>
      <c r="J22" s="94"/>
      <c r="K22" s="78"/>
    </row>
    <row r="23" spans="1:11" s="79" customFormat="1" ht="15" customHeight="1">
      <c r="A23" s="80" t="s">
        <v>149</v>
      </c>
      <c r="B23" s="89"/>
      <c r="C23" s="90" t="s">
        <v>160</v>
      </c>
      <c r="D23" s="102">
        <v>0</v>
      </c>
      <c r="E23" s="288"/>
      <c r="F23" s="93"/>
      <c r="G23" s="93"/>
      <c r="H23" s="259"/>
      <c r="I23" s="319"/>
      <c r="J23" s="94"/>
      <c r="K23" s="78"/>
    </row>
    <row r="24" spans="1:11" s="79" customFormat="1" ht="15" customHeight="1">
      <c r="A24" s="80" t="s">
        <v>148</v>
      </c>
      <c r="B24" s="89"/>
      <c r="C24" s="90" t="s">
        <v>159</v>
      </c>
      <c r="D24" s="102">
        <v>0</v>
      </c>
      <c r="E24" s="288"/>
      <c r="F24" s="93"/>
      <c r="G24" s="93"/>
      <c r="H24" s="259"/>
      <c r="I24" s="319"/>
      <c r="J24" s="94"/>
      <c r="K24" s="78"/>
    </row>
    <row r="25" spans="1:11" s="79" customFormat="1" ht="15" customHeight="1">
      <c r="A25" s="80" t="s">
        <v>49</v>
      </c>
      <c r="B25" s="89"/>
      <c r="C25" s="90" t="s">
        <v>161</v>
      </c>
      <c r="D25" s="102">
        <v>0</v>
      </c>
      <c r="E25" s="288"/>
      <c r="F25" s="93"/>
      <c r="G25" s="93"/>
      <c r="H25" s="259"/>
      <c r="I25" s="319"/>
      <c r="J25" s="94"/>
      <c r="K25" s="78"/>
    </row>
    <row r="26" spans="1:11" s="79" customFormat="1" ht="15" customHeight="1">
      <c r="A26" s="80" t="s">
        <v>162</v>
      </c>
      <c r="B26" s="89"/>
      <c r="C26" s="90" t="s">
        <v>163</v>
      </c>
      <c r="D26" s="102">
        <v>0</v>
      </c>
      <c r="E26" s="288"/>
      <c r="F26" s="93"/>
      <c r="G26" s="93"/>
      <c r="H26" s="259"/>
      <c r="I26" s="319"/>
      <c r="J26" s="94"/>
      <c r="K26" s="78"/>
    </row>
    <row r="27" spans="1:11" s="79" customFormat="1" ht="15" customHeight="1">
      <c r="A27" s="80" t="s">
        <v>164</v>
      </c>
      <c r="B27" s="89"/>
      <c r="C27" s="90" t="s">
        <v>165</v>
      </c>
      <c r="D27" s="102">
        <v>0</v>
      </c>
      <c r="E27" s="288"/>
      <c r="F27" s="93"/>
      <c r="G27" s="93"/>
      <c r="H27" s="259"/>
      <c r="I27" s="319"/>
      <c r="J27" s="94"/>
      <c r="K27" s="78"/>
    </row>
    <row r="28" spans="1:11" s="79" customFormat="1" ht="15" customHeight="1">
      <c r="A28" s="11">
        <v>2</v>
      </c>
      <c r="B28" s="89"/>
      <c r="C28" s="289" t="s">
        <v>166</v>
      </c>
      <c r="D28" s="96">
        <f>D29</f>
        <v>0</v>
      </c>
      <c r="E28" s="288"/>
      <c r="F28" s="93"/>
      <c r="G28" s="93"/>
      <c r="H28" s="259"/>
      <c r="I28" s="319"/>
      <c r="J28" s="94"/>
      <c r="K28" s="78"/>
    </row>
    <row r="29" spans="1:11" s="79" customFormat="1" ht="15" customHeight="1">
      <c r="A29" s="80" t="s">
        <v>8</v>
      </c>
      <c r="B29" s="89"/>
      <c r="C29" s="90" t="s">
        <v>167</v>
      </c>
      <c r="D29" s="102">
        <v>0</v>
      </c>
      <c r="E29" s="288"/>
      <c r="F29" s="93"/>
      <c r="G29" s="93"/>
      <c r="H29" s="259"/>
      <c r="I29" s="319"/>
      <c r="J29" s="94"/>
      <c r="K29" s="78"/>
    </row>
    <row r="30" spans="1:11" s="79" customFormat="1" ht="15" customHeight="1">
      <c r="A30" s="11">
        <v>3</v>
      </c>
      <c r="B30" s="89"/>
      <c r="C30" s="289" t="s">
        <v>168</v>
      </c>
      <c r="D30" s="96">
        <f>D31</f>
        <v>166600</v>
      </c>
      <c r="E30" s="291"/>
      <c r="F30" s="87"/>
      <c r="G30" s="87">
        <f>G31</f>
        <v>39557.630000000005</v>
      </c>
      <c r="H30" s="260">
        <f>H31</f>
        <v>87790.330000000016</v>
      </c>
      <c r="I30" s="321">
        <f>SUM(E30:H30)</f>
        <v>127347.96000000002</v>
      </c>
      <c r="J30" s="86">
        <f>I30/D30</f>
        <v>0.76439351740696293</v>
      </c>
      <c r="K30" s="78"/>
    </row>
    <row r="31" spans="1:11" s="79" customFormat="1" ht="15" customHeight="1">
      <c r="A31" s="80" t="s">
        <v>28</v>
      </c>
      <c r="B31" s="95"/>
      <c r="C31" s="90" t="s">
        <v>169</v>
      </c>
      <c r="D31" s="102">
        <f>SUM(D32:D34)</f>
        <v>166600</v>
      </c>
      <c r="E31" s="292"/>
      <c r="F31" s="125"/>
      <c r="G31" s="125">
        <v>39557.630000000005</v>
      </c>
      <c r="H31" s="259">
        <v>87790.330000000016</v>
      </c>
      <c r="I31" s="316"/>
      <c r="J31" s="86"/>
      <c r="K31" s="78"/>
    </row>
    <row r="32" spans="1:11" s="79" customFormat="1" ht="27" customHeight="1">
      <c r="A32" s="80" t="s">
        <v>170</v>
      </c>
      <c r="B32" s="95"/>
      <c r="C32" s="90" t="s">
        <v>171</v>
      </c>
      <c r="D32" s="102">
        <v>78400</v>
      </c>
      <c r="E32" s="290"/>
      <c r="F32" s="85"/>
      <c r="G32" s="125">
        <v>39557.630000000005</v>
      </c>
      <c r="H32" s="259">
        <v>48833.520000000011</v>
      </c>
      <c r="I32" s="316"/>
      <c r="J32" s="86"/>
      <c r="K32" s="78"/>
    </row>
    <row r="33" spans="1:11" s="79" customFormat="1" ht="15" customHeight="1">
      <c r="A33" s="80" t="s">
        <v>173</v>
      </c>
      <c r="B33" s="95"/>
      <c r="C33" s="90" t="s">
        <v>172</v>
      </c>
      <c r="D33" s="102">
        <v>88200</v>
      </c>
      <c r="E33" s="290"/>
      <c r="F33" s="85"/>
      <c r="G33" s="125">
        <v>0</v>
      </c>
      <c r="H33" s="259">
        <v>38956.81</v>
      </c>
      <c r="I33" s="316"/>
      <c r="J33" s="86"/>
      <c r="K33" s="78"/>
    </row>
    <row r="34" spans="1:11" s="79" customFormat="1" ht="15" customHeight="1">
      <c r="A34" s="80" t="s">
        <v>174</v>
      </c>
      <c r="B34" s="95"/>
      <c r="C34" s="90" t="s">
        <v>9</v>
      </c>
      <c r="D34" s="102">
        <v>0</v>
      </c>
      <c r="E34" s="290"/>
      <c r="F34" s="85"/>
      <c r="G34" s="85"/>
      <c r="H34" s="260"/>
      <c r="I34" s="316"/>
      <c r="J34" s="86"/>
      <c r="K34" s="78"/>
    </row>
    <row r="35" spans="1:11" s="79" customFormat="1" ht="15" customHeight="1">
      <c r="A35" s="80"/>
      <c r="B35" s="95"/>
      <c r="C35" s="97"/>
      <c r="D35" s="96"/>
      <c r="E35" s="98"/>
      <c r="F35" s="99"/>
      <c r="G35" s="99"/>
      <c r="H35" s="88"/>
      <c r="I35" s="320"/>
      <c r="J35" s="100"/>
      <c r="K35" s="78"/>
    </row>
    <row r="36" spans="1:11" s="79" customFormat="1" ht="14.1" customHeight="1">
      <c r="A36" s="103"/>
      <c r="B36" s="8"/>
      <c r="C36" s="104"/>
      <c r="D36" s="105"/>
      <c r="E36" s="106"/>
      <c r="F36" s="107"/>
      <c r="G36" s="107"/>
      <c r="H36" s="107"/>
      <c r="I36" s="107"/>
      <c r="J36" s="32"/>
      <c r="K36" s="78"/>
    </row>
    <row r="37" spans="1:11" s="79" customFormat="1" ht="16.5" customHeight="1">
      <c r="A37" s="63" t="s">
        <v>114</v>
      </c>
      <c r="B37" s="8"/>
      <c r="C37" s="8"/>
      <c r="D37" s="105"/>
      <c r="E37" s="108"/>
      <c r="F37" s="109"/>
      <c r="G37" s="109"/>
      <c r="H37" s="109"/>
      <c r="I37" s="109"/>
      <c r="J37" s="33"/>
      <c r="K37" s="78"/>
    </row>
    <row r="38" spans="1:11" ht="14.1" customHeight="1">
      <c r="B38" s="9"/>
      <c r="C38" s="9"/>
      <c r="D38" s="110"/>
    </row>
    <row r="39" spans="1:11" s="73" customFormat="1" ht="27" customHeight="1">
      <c r="A39" s="114" t="s">
        <v>175</v>
      </c>
      <c r="B39" s="339" t="s">
        <v>140</v>
      </c>
      <c r="C39" s="340"/>
      <c r="D39" s="111" t="s">
        <v>2</v>
      </c>
      <c r="E39" s="67" t="s">
        <v>3</v>
      </c>
      <c r="F39" s="68" t="s">
        <v>4</v>
      </c>
      <c r="G39" s="69" t="s">
        <v>5</v>
      </c>
      <c r="H39" s="112" t="s">
        <v>6</v>
      </c>
      <c r="I39" s="113" t="s">
        <v>7</v>
      </c>
      <c r="J39" s="71" t="s">
        <v>137</v>
      </c>
      <c r="K39" s="72"/>
    </row>
    <row r="40" spans="1:11" s="79" customFormat="1" ht="21.75" customHeight="1">
      <c r="A40" s="122" t="s">
        <v>37</v>
      </c>
      <c r="B40" s="336" t="s">
        <v>138</v>
      </c>
      <c r="C40" s="337"/>
      <c r="D40" s="115">
        <f>-D117-D41-D45</f>
        <v>2478172</v>
      </c>
      <c r="E40" s="116">
        <f>-E117-E42-E45-E119</f>
        <v>0</v>
      </c>
      <c r="F40" s="116">
        <f>-F117-F42-F45-F119</f>
        <v>0</v>
      </c>
      <c r="G40" s="116">
        <f>-G117-G42-G45-G119</f>
        <v>1203959.4299999997</v>
      </c>
      <c r="H40" s="117">
        <f>-H117-H41-H45-H119</f>
        <v>1222084.5499999993</v>
      </c>
      <c r="I40" s="118">
        <f>SUM(E40:H40)</f>
        <v>2426043.9799999991</v>
      </c>
      <c r="J40" s="54">
        <f>I40/D40</f>
        <v>0.97896513236369354</v>
      </c>
      <c r="K40" s="119"/>
    </row>
    <row r="41" spans="1:11" s="79" customFormat="1" ht="18" customHeight="1">
      <c r="A41" s="122" t="s">
        <v>38</v>
      </c>
      <c r="B41" s="330" t="s">
        <v>103</v>
      </c>
      <c r="C41" s="338"/>
      <c r="D41" s="121">
        <f t="shared" ref="D41:I41" si="0">SUM(D42:D44)</f>
        <v>166600</v>
      </c>
      <c r="E41" s="281">
        <f>SUM(E42:E44)</f>
        <v>0</v>
      </c>
      <c r="F41" s="120">
        <f t="shared" si="0"/>
        <v>0</v>
      </c>
      <c r="G41" s="120">
        <f t="shared" si="0"/>
        <v>39557.630000000005</v>
      </c>
      <c r="H41" s="121">
        <f t="shared" si="0"/>
        <v>87790.330000000016</v>
      </c>
      <c r="I41" s="118">
        <f t="shared" si="0"/>
        <v>127347.96000000002</v>
      </c>
      <c r="J41" s="54">
        <f>I41/D41</f>
        <v>0.76439351740696293</v>
      </c>
      <c r="K41" s="119"/>
    </row>
    <row r="42" spans="1:11" s="127" customFormat="1" ht="40.5" customHeight="1">
      <c r="A42" s="122" t="s">
        <v>60</v>
      </c>
      <c r="B42" s="123"/>
      <c r="C42" s="124" t="s">
        <v>142</v>
      </c>
      <c r="D42" s="91">
        <v>78400</v>
      </c>
      <c r="E42" s="125">
        <v>0</v>
      </c>
      <c r="F42" s="125">
        <v>0</v>
      </c>
      <c r="G42" s="125">
        <v>39557.630000000005</v>
      </c>
      <c r="H42" s="261">
        <v>48833.520000000011</v>
      </c>
      <c r="I42" s="126">
        <f>SUM(E42:H42)</f>
        <v>88391.150000000023</v>
      </c>
      <c r="J42" s="94">
        <f>I42/D42</f>
        <v>1.1274381377551024</v>
      </c>
      <c r="K42" s="119"/>
    </row>
    <row r="43" spans="1:11" s="127" customFormat="1" ht="12.75" customHeight="1">
      <c r="A43" s="122" t="s">
        <v>61</v>
      </c>
      <c r="B43" s="128"/>
      <c r="C43" s="124" t="s">
        <v>172</v>
      </c>
      <c r="D43" s="91">
        <v>88200</v>
      </c>
      <c r="E43" s="125"/>
      <c r="F43" s="85"/>
      <c r="G43" s="85"/>
      <c r="H43" s="261">
        <v>38956.81</v>
      </c>
      <c r="I43" s="269">
        <f>SUM(E43:H43)</f>
        <v>38956.81</v>
      </c>
      <c r="J43" s="94">
        <f>I43/D43</f>
        <v>0.44168718820861674</v>
      </c>
      <c r="K43" s="129"/>
    </row>
    <row r="44" spans="1:11" s="127" customFormat="1" ht="12.75" customHeight="1">
      <c r="A44" s="122" t="s">
        <v>62</v>
      </c>
      <c r="B44" s="128"/>
      <c r="C44" s="124" t="s">
        <v>9</v>
      </c>
      <c r="D44" s="91"/>
      <c r="E44" s="125"/>
      <c r="F44" s="85"/>
      <c r="G44" s="85"/>
      <c r="H44" s="261"/>
      <c r="I44" s="269">
        <f>SUM(E44:H44)</f>
        <v>0</v>
      </c>
      <c r="J44" s="100">
        <v>0</v>
      </c>
      <c r="K44" s="119"/>
    </row>
    <row r="45" spans="1:11" s="127" customFormat="1" ht="18" customHeight="1">
      <c r="A45" s="122" t="s">
        <v>40</v>
      </c>
      <c r="B45" s="128"/>
      <c r="C45" s="293" t="s">
        <v>113</v>
      </c>
      <c r="D45" s="121">
        <v>40115</v>
      </c>
      <c r="E45" s="281">
        <v>0</v>
      </c>
      <c r="F45" s="120">
        <v>0</v>
      </c>
      <c r="G45" s="120">
        <v>22300.95</v>
      </c>
      <c r="H45" s="121">
        <v>24373.62</v>
      </c>
      <c r="I45" s="118">
        <f>SUM(E45:H45)</f>
        <v>46674.57</v>
      </c>
      <c r="J45" s="54">
        <f>I45/D45</f>
        <v>1.1635191324940795</v>
      </c>
      <c r="K45" s="119"/>
    </row>
    <row r="46" spans="1:11" s="133" customFormat="1" ht="22.15" customHeight="1">
      <c r="A46" s="122"/>
      <c r="B46" s="130" t="s">
        <v>10</v>
      </c>
      <c r="C46" s="131"/>
      <c r="D46" s="280">
        <f>SUM(D40+D41+D45)</f>
        <v>2684887</v>
      </c>
      <c r="E46" s="281">
        <f>SUM(E40+E41+E45+E48)</f>
        <v>0</v>
      </c>
      <c r="F46" s="120">
        <f>SUM(F40+F41+F45+F48)</f>
        <v>0</v>
      </c>
      <c r="G46" s="120">
        <f>SUM(G40+G41+G45+G48)</f>
        <v>1265818.0099999995</v>
      </c>
      <c r="H46" s="121">
        <f>SUM(H40+H41+H45+H48)</f>
        <v>1334248.4999999995</v>
      </c>
      <c r="I46" s="118">
        <f>SUM(E46:H46)</f>
        <v>2600066.5099999988</v>
      </c>
      <c r="J46" s="54">
        <f>I46/D46</f>
        <v>0.96840817136810553</v>
      </c>
      <c r="K46" s="129"/>
    </row>
    <row r="47" spans="1:11" s="133" customFormat="1" ht="8.1" customHeight="1">
      <c r="A47" s="134"/>
      <c r="B47" s="135"/>
      <c r="C47" s="135"/>
      <c r="D47" s="136"/>
      <c r="E47" s="137"/>
      <c r="F47" s="137"/>
      <c r="G47" s="137"/>
      <c r="H47" s="137"/>
      <c r="I47" s="137"/>
      <c r="J47" s="100"/>
      <c r="K47" s="129"/>
    </row>
    <row r="48" spans="1:11" s="133" customFormat="1" ht="22.15" customHeight="1">
      <c r="A48" s="138" t="s">
        <v>70</v>
      </c>
      <c r="B48" s="130" t="s">
        <v>71</v>
      </c>
      <c r="C48" s="131"/>
      <c r="D48" s="132"/>
      <c r="E48" s="120"/>
      <c r="F48" s="120"/>
      <c r="G48" s="120"/>
      <c r="H48" s="121"/>
      <c r="I48" s="139"/>
      <c r="J48" s="68"/>
      <c r="K48" s="129"/>
    </row>
    <row r="49" spans="1:11" s="79" customFormat="1" ht="15" customHeight="1">
      <c r="A49" s="80" t="s">
        <v>44</v>
      </c>
      <c r="B49" s="95"/>
      <c r="C49" s="90" t="s">
        <v>176</v>
      </c>
      <c r="D49" s="102"/>
      <c r="E49" s="290"/>
      <c r="F49" s="85"/>
      <c r="G49" s="85"/>
      <c r="H49" s="259">
        <v>150000</v>
      </c>
      <c r="I49" s="324">
        <f>SUM(E49:H49)</f>
        <v>150000</v>
      </c>
      <c r="J49" s="86"/>
      <c r="K49" s="78"/>
    </row>
    <row r="50" spans="1:11" s="79" customFormat="1" ht="8.1" customHeight="1">
      <c r="A50" s="7"/>
      <c r="B50" s="10"/>
      <c r="C50" s="10"/>
      <c r="D50" s="140"/>
      <c r="E50" s="108"/>
      <c r="F50" s="109"/>
      <c r="G50" s="109"/>
      <c r="H50" s="109"/>
      <c r="I50" s="107"/>
      <c r="J50" s="32"/>
      <c r="K50" s="129"/>
    </row>
    <row r="51" spans="1:11" s="73" customFormat="1" ht="27" customHeight="1">
      <c r="A51" s="65"/>
      <c r="B51" s="141" t="s">
        <v>57</v>
      </c>
      <c r="C51" s="142"/>
      <c r="D51" s="111" t="s">
        <v>2</v>
      </c>
      <c r="E51" s="278" t="s">
        <v>3</v>
      </c>
      <c r="F51" s="68" t="s">
        <v>4</v>
      </c>
      <c r="G51" s="69" t="s">
        <v>5</v>
      </c>
      <c r="H51" s="112" t="s">
        <v>6</v>
      </c>
      <c r="I51" s="113" t="s">
        <v>7</v>
      </c>
      <c r="J51" s="71" t="s">
        <v>137</v>
      </c>
      <c r="K51" s="72"/>
    </row>
    <row r="52" spans="1:11" s="79" customFormat="1" ht="18" customHeight="1">
      <c r="A52" s="143">
        <v>6</v>
      </c>
      <c r="B52" s="336" t="s">
        <v>177</v>
      </c>
      <c r="C52" s="337"/>
      <c r="D52" s="144">
        <f>D54+D67+D101+D76+D94</f>
        <v>-2684887</v>
      </c>
      <c r="E52" s="279">
        <f>+E55+E58+E61+E64</f>
        <v>0</v>
      </c>
      <c r="F52" s="145">
        <f>+F55+F58+F61+F64</f>
        <v>0</v>
      </c>
      <c r="G52" s="145">
        <f>+G55+G58+G61+G64</f>
        <v>-735807.80999999959</v>
      </c>
      <c r="H52" s="146">
        <f>+H55+H58+H61+H64</f>
        <v>-787076.0699999996</v>
      </c>
      <c r="I52" s="147">
        <f>SUM(E52:H52)</f>
        <v>-1522883.8799999992</v>
      </c>
      <c r="J52" s="54">
        <f>I52/D52</f>
        <v>0.56720594944964131</v>
      </c>
      <c r="K52" s="129"/>
    </row>
    <row r="53" spans="1:11" s="79" customFormat="1" ht="18" customHeight="1">
      <c r="A53" s="143" t="s">
        <v>150</v>
      </c>
      <c r="B53" s="287"/>
      <c r="C53" s="294" t="s">
        <v>178</v>
      </c>
      <c r="D53" s="144"/>
      <c r="E53" s="279"/>
      <c r="F53" s="145"/>
      <c r="G53" s="145"/>
      <c r="H53" s="146"/>
      <c r="I53" s="147"/>
      <c r="J53" s="54"/>
      <c r="K53" s="129"/>
    </row>
    <row r="54" spans="1:11" s="79" customFormat="1" ht="12.75" customHeight="1">
      <c r="A54" s="143" t="s">
        <v>180</v>
      </c>
      <c r="B54" s="148"/>
      <c r="C54" s="149" t="s">
        <v>179</v>
      </c>
      <c r="D54" s="144">
        <f>D55+D58+D61+D64</f>
        <v>-1677569</v>
      </c>
      <c r="E54" s="275">
        <f t="shared" ref="E54:I54" si="1">E55+E58+E61+E64</f>
        <v>0</v>
      </c>
      <c r="F54" s="151">
        <f t="shared" si="1"/>
        <v>0</v>
      </c>
      <c r="G54" s="151">
        <f t="shared" si="1"/>
        <v>-735807.80999999959</v>
      </c>
      <c r="H54" s="152">
        <f t="shared" si="1"/>
        <v>-787076.0699999996</v>
      </c>
      <c r="I54" s="153">
        <f t="shared" si="1"/>
        <v>-1522883.8799999992</v>
      </c>
      <c r="J54" s="86">
        <f>I54/D54</f>
        <v>0.90779209677813499</v>
      </c>
      <c r="K54" s="129"/>
    </row>
    <row r="55" spans="1:11" s="79" customFormat="1" ht="15" customHeight="1">
      <c r="A55" s="143" t="s">
        <v>181</v>
      </c>
      <c r="B55" s="128"/>
      <c r="C55" s="124" t="s">
        <v>12</v>
      </c>
      <c r="D55" s="150">
        <f>SUM(D56:D57)</f>
        <v>0</v>
      </c>
      <c r="E55" s="275">
        <f>SUM(E56:E57)</f>
        <v>0</v>
      </c>
      <c r="F55" s="151">
        <f>SUM(F56:F57)</f>
        <v>0</v>
      </c>
      <c r="G55" s="151">
        <f>SUM(G56:G57)</f>
        <v>0</v>
      </c>
      <c r="H55" s="152">
        <f>SUM(H56:H57)</f>
        <v>0</v>
      </c>
      <c r="I55" s="153">
        <v>0</v>
      </c>
      <c r="J55" s="94">
        <v>0</v>
      </c>
      <c r="K55" s="129"/>
    </row>
    <row r="56" spans="1:11" s="79" customFormat="1" ht="15" customHeight="1">
      <c r="A56" s="143" t="s">
        <v>182</v>
      </c>
      <c r="B56" s="154"/>
      <c r="C56" s="155" t="s">
        <v>13</v>
      </c>
      <c r="D56" s="156">
        <v>0</v>
      </c>
      <c r="E56" s="159"/>
      <c r="F56" s="158"/>
      <c r="G56" s="158"/>
      <c r="H56" s="152"/>
      <c r="I56" s="153">
        <v>0</v>
      </c>
      <c r="J56" s="94">
        <v>0</v>
      </c>
      <c r="K56" s="129"/>
    </row>
    <row r="57" spans="1:11" s="79" customFormat="1" ht="15" customHeight="1">
      <c r="A57" s="143" t="s">
        <v>183</v>
      </c>
      <c r="B57" s="154"/>
      <c r="C57" s="155" t="s">
        <v>14</v>
      </c>
      <c r="D57" s="156">
        <v>0</v>
      </c>
      <c r="E57" s="159"/>
      <c r="F57" s="158"/>
      <c r="G57" s="158"/>
      <c r="H57" s="152"/>
      <c r="I57" s="153">
        <v>0</v>
      </c>
      <c r="J57" s="94">
        <v>0</v>
      </c>
      <c r="K57" s="129"/>
    </row>
    <row r="58" spans="1:11" s="79" customFormat="1" ht="15" customHeight="1">
      <c r="A58" s="143" t="s">
        <v>184</v>
      </c>
      <c r="B58" s="128"/>
      <c r="C58" s="124" t="s">
        <v>15</v>
      </c>
      <c r="D58" s="150">
        <f>D59+D60</f>
        <v>-1670699</v>
      </c>
      <c r="E58" s="275">
        <f>E59+E60</f>
        <v>0</v>
      </c>
      <c r="F58" s="151">
        <f>F59+F60</f>
        <v>0</v>
      </c>
      <c r="G58" s="151">
        <f>G59+G60</f>
        <v>-732609.83999999962</v>
      </c>
      <c r="H58" s="152">
        <f>H59+H60</f>
        <v>-783878.09999999963</v>
      </c>
      <c r="I58" s="153">
        <f>SUM(E58:H58)</f>
        <v>-1516487.9399999992</v>
      </c>
      <c r="J58" s="86">
        <f>I58/D58</f>
        <v>0.90769668264600578</v>
      </c>
      <c r="K58" s="129"/>
    </row>
    <row r="59" spans="1:11" s="79" customFormat="1" ht="15" customHeight="1">
      <c r="A59" s="143" t="s">
        <v>185</v>
      </c>
      <c r="B59" s="154"/>
      <c r="C59" s="155" t="s">
        <v>13</v>
      </c>
      <c r="D59" s="156">
        <v>-309216</v>
      </c>
      <c r="E59" s="159">
        <v>0</v>
      </c>
      <c r="F59" s="158">
        <v>0</v>
      </c>
      <c r="G59" s="158">
        <v>-143243.8299999999</v>
      </c>
      <c r="H59" s="262">
        <v>-132117.32999999996</v>
      </c>
      <c r="I59" s="159">
        <f t="shared" ref="I59:I66" si="2">SUM(E59:H59)</f>
        <v>-275361.15999999986</v>
      </c>
      <c r="J59" s="94">
        <f>I59/D59</f>
        <v>0.89051394494463376</v>
      </c>
      <c r="K59" s="129"/>
    </row>
    <row r="60" spans="1:11" s="79" customFormat="1" ht="15" customHeight="1">
      <c r="A60" s="143" t="s">
        <v>186</v>
      </c>
      <c r="B60" s="154"/>
      <c r="C60" s="155" t="s">
        <v>14</v>
      </c>
      <c r="D60" s="156">
        <v>-1361483</v>
      </c>
      <c r="E60" s="159">
        <v>0</v>
      </c>
      <c r="F60" s="158">
        <v>0</v>
      </c>
      <c r="G60" s="158">
        <v>-589366.00999999966</v>
      </c>
      <c r="H60" s="262">
        <v>-651760.76999999967</v>
      </c>
      <c r="I60" s="159">
        <f t="shared" si="2"/>
        <v>-1241126.7799999993</v>
      </c>
      <c r="J60" s="94">
        <f>I60/D60</f>
        <v>0.91159917531103907</v>
      </c>
      <c r="K60" s="129"/>
    </row>
    <row r="61" spans="1:11" s="79" customFormat="1" ht="15" customHeight="1">
      <c r="A61" s="143" t="s">
        <v>187</v>
      </c>
      <c r="B61" s="128"/>
      <c r="C61" s="124" t="s">
        <v>16</v>
      </c>
      <c r="D61" s="150">
        <f>SUM(D62:D63)</f>
        <v>-6870</v>
      </c>
      <c r="E61" s="275">
        <f>SUM(E62:E63)</f>
        <v>0</v>
      </c>
      <c r="F61" s="151">
        <f>SUM(F62:F63)</f>
        <v>0</v>
      </c>
      <c r="G61" s="151">
        <f>SUM(G62:G63)</f>
        <v>-3197.9700000000003</v>
      </c>
      <c r="H61" s="152">
        <f>SUM(H62:H63)</f>
        <v>-3197.9700000000003</v>
      </c>
      <c r="I61" s="153">
        <f t="shared" si="2"/>
        <v>-6395.9400000000005</v>
      </c>
      <c r="J61" s="86">
        <v>0</v>
      </c>
      <c r="K61" s="129"/>
    </row>
    <row r="62" spans="1:11" s="79" customFormat="1" ht="15" customHeight="1">
      <c r="A62" s="143" t="s">
        <v>188</v>
      </c>
      <c r="B62" s="154"/>
      <c r="C62" s="155" t="s">
        <v>13</v>
      </c>
      <c r="D62" s="156">
        <v>0</v>
      </c>
      <c r="E62" s="159">
        <v>0</v>
      </c>
      <c r="F62" s="158">
        <v>0</v>
      </c>
      <c r="G62" s="158"/>
      <c r="H62" s="152"/>
      <c r="I62" s="160">
        <f t="shared" si="2"/>
        <v>0</v>
      </c>
      <c r="J62" s="94"/>
      <c r="K62" s="129"/>
    </row>
    <row r="63" spans="1:11" s="79" customFormat="1" ht="15" customHeight="1">
      <c r="A63" s="143" t="s">
        <v>189</v>
      </c>
      <c r="B63" s="154"/>
      <c r="C63" s="155" t="s">
        <v>14</v>
      </c>
      <c r="D63" s="156">
        <v>-6870</v>
      </c>
      <c r="E63" s="159">
        <v>0</v>
      </c>
      <c r="F63" s="158">
        <v>0</v>
      </c>
      <c r="G63" s="158">
        <v>-3197.9700000000003</v>
      </c>
      <c r="H63" s="262">
        <v>-3197.9700000000003</v>
      </c>
      <c r="I63" s="271">
        <f t="shared" si="2"/>
        <v>-6395.9400000000005</v>
      </c>
      <c r="J63" s="94">
        <v>0</v>
      </c>
      <c r="K63" s="129"/>
    </row>
    <row r="64" spans="1:11" s="79" customFormat="1" ht="15" customHeight="1">
      <c r="A64" s="143" t="s">
        <v>190</v>
      </c>
      <c r="B64" s="128"/>
      <c r="C64" s="124" t="s">
        <v>17</v>
      </c>
      <c r="D64" s="150">
        <f>SUM(D65:D66)</f>
        <v>0</v>
      </c>
      <c r="E64" s="275">
        <f>SUM(E65:E66)</f>
        <v>0</v>
      </c>
      <c r="F64" s="151">
        <v>0</v>
      </c>
      <c r="G64" s="151">
        <v>0</v>
      </c>
      <c r="H64" s="152">
        <v>0</v>
      </c>
      <c r="I64" s="160">
        <f t="shared" si="2"/>
        <v>0</v>
      </c>
      <c r="J64" s="94"/>
      <c r="K64" s="129"/>
    </row>
    <row r="65" spans="1:12" s="79" customFormat="1" ht="15" customHeight="1">
      <c r="A65" s="143" t="s">
        <v>191</v>
      </c>
      <c r="B65" s="154"/>
      <c r="C65" s="155" t="s">
        <v>13</v>
      </c>
      <c r="D65" s="156">
        <v>0</v>
      </c>
      <c r="E65" s="159">
        <v>0</v>
      </c>
      <c r="F65" s="158">
        <v>0</v>
      </c>
      <c r="G65" s="158">
        <v>0</v>
      </c>
      <c r="H65" s="262">
        <v>0</v>
      </c>
      <c r="I65" s="160">
        <f t="shared" si="2"/>
        <v>0</v>
      </c>
      <c r="J65" s="94"/>
      <c r="K65" s="129"/>
    </row>
    <row r="66" spans="1:12" s="79" customFormat="1" ht="15" customHeight="1">
      <c r="A66" s="143" t="s">
        <v>192</v>
      </c>
      <c r="B66" s="154"/>
      <c r="C66" s="155" t="s">
        <v>14</v>
      </c>
      <c r="D66" s="156">
        <v>0</v>
      </c>
      <c r="E66" s="159">
        <v>0</v>
      </c>
      <c r="F66" s="158">
        <v>0</v>
      </c>
      <c r="G66" s="158">
        <v>0</v>
      </c>
      <c r="H66" s="262">
        <v>0</v>
      </c>
      <c r="I66" s="160">
        <f t="shared" si="2"/>
        <v>0</v>
      </c>
      <c r="J66" s="94"/>
      <c r="K66" s="129"/>
    </row>
    <row r="67" spans="1:12" s="79" customFormat="1" ht="27" customHeight="1">
      <c r="A67" s="11" t="s">
        <v>193</v>
      </c>
      <c r="B67" s="330" t="s">
        <v>18</v>
      </c>
      <c r="C67" s="338"/>
      <c r="D67" s="161">
        <f>SUM(D68:D75)</f>
        <v>-553529</v>
      </c>
      <c r="E67" s="264">
        <f>SUM(E68:E75)</f>
        <v>0</v>
      </c>
      <c r="F67" s="163">
        <f>SUM(F68:F75)</f>
        <v>0</v>
      </c>
      <c r="G67" s="163">
        <f>SUM(G68:G75)</f>
        <v>-261205.74</v>
      </c>
      <c r="H67" s="164">
        <f>SUM(H68:H75)</f>
        <v>-225809.73</v>
      </c>
      <c r="I67" s="165">
        <f>SUM(E67:H67)</f>
        <v>-487015.47</v>
      </c>
      <c r="J67" s="54">
        <f>I67/D67</f>
        <v>0.87983731656335973</v>
      </c>
      <c r="K67" s="129"/>
      <c r="L67" s="274"/>
    </row>
    <row r="68" spans="1:12" s="79" customFormat="1" ht="15" customHeight="1">
      <c r="A68" s="143" t="s">
        <v>194</v>
      </c>
      <c r="B68" s="154"/>
      <c r="C68" s="155" t="s">
        <v>19</v>
      </c>
      <c r="D68" s="166">
        <v>-136592</v>
      </c>
      <c r="E68" s="159">
        <v>0</v>
      </c>
      <c r="F68" s="158">
        <v>0</v>
      </c>
      <c r="G68" s="158">
        <v>-61396.23</v>
      </c>
      <c r="H68" s="262">
        <v>-62096.229999999996</v>
      </c>
      <c r="I68" s="159">
        <f t="shared" ref="I68:I75" si="3">SUM(E68:H68)</f>
        <v>-123492.45999999999</v>
      </c>
      <c r="J68" s="94">
        <f t="shared" ref="J68:J75" si="4">I68/D68</f>
        <v>0.90409731170200303</v>
      </c>
      <c r="K68" s="129"/>
    </row>
    <row r="69" spans="1:12" s="79" customFormat="1" ht="15" customHeight="1">
      <c r="A69" s="143" t="s">
        <v>195</v>
      </c>
      <c r="B69" s="154"/>
      <c r="C69" s="155" t="s">
        <v>20</v>
      </c>
      <c r="D69" s="166">
        <v>-304737</v>
      </c>
      <c r="E69" s="159">
        <v>0</v>
      </c>
      <c r="F69" s="158">
        <v>0</v>
      </c>
      <c r="G69" s="158">
        <v>-154437.34999999998</v>
      </c>
      <c r="H69" s="262">
        <v>-110928.70999999999</v>
      </c>
      <c r="I69" s="159">
        <f t="shared" si="3"/>
        <v>-265366.05999999994</v>
      </c>
      <c r="J69" s="94">
        <f t="shared" si="4"/>
        <v>0.8708035453522216</v>
      </c>
      <c r="K69" s="129"/>
    </row>
    <row r="70" spans="1:12" s="79" customFormat="1" ht="15" customHeight="1">
      <c r="A70" s="143" t="s">
        <v>196</v>
      </c>
      <c r="B70" s="154"/>
      <c r="C70" s="155" t="s">
        <v>21</v>
      </c>
      <c r="D70" s="166">
        <v>-24000</v>
      </c>
      <c r="E70" s="159">
        <v>0</v>
      </c>
      <c r="F70" s="158">
        <v>0</v>
      </c>
      <c r="G70" s="158">
        <v>-1800</v>
      </c>
      <c r="H70" s="262">
        <v>-5800</v>
      </c>
      <c r="I70" s="159">
        <f t="shared" si="3"/>
        <v>-7600</v>
      </c>
      <c r="J70" s="94">
        <f t="shared" si="4"/>
        <v>0.31666666666666665</v>
      </c>
      <c r="K70" s="129"/>
    </row>
    <row r="71" spans="1:12" s="79" customFormat="1" ht="15" customHeight="1">
      <c r="A71" s="143" t="s">
        <v>197</v>
      </c>
      <c r="B71" s="154"/>
      <c r="C71" s="155" t="s">
        <v>22</v>
      </c>
      <c r="D71" s="166">
        <v>-23400</v>
      </c>
      <c r="E71" s="159">
        <v>0</v>
      </c>
      <c r="F71" s="158">
        <v>0</v>
      </c>
      <c r="G71" s="158">
        <v>-26486.7</v>
      </c>
      <c r="H71" s="262">
        <v>-18831.43</v>
      </c>
      <c r="I71" s="159">
        <f t="shared" si="3"/>
        <v>-45318.130000000005</v>
      </c>
      <c r="J71" s="94">
        <f t="shared" si="4"/>
        <v>1.9366722222222224</v>
      </c>
      <c r="K71" s="129"/>
    </row>
    <row r="72" spans="1:12" s="79" customFormat="1" ht="15" customHeight="1">
      <c r="A72" s="143" t="s">
        <v>198</v>
      </c>
      <c r="B72" s="154"/>
      <c r="C72" s="155" t="s">
        <v>23</v>
      </c>
      <c r="D72" s="166">
        <v>-9000</v>
      </c>
      <c r="E72" s="159">
        <v>0</v>
      </c>
      <c r="F72" s="158">
        <v>0</v>
      </c>
      <c r="G72" s="158">
        <v>-130.9</v>
      </c>
      <c r="H72" s="262">
        <v>-388.64</v>
      </c>
      <c r="I72" s="159">
        <f t="shared" si="3"/>
        <v>-519.54</v>
      </c>
      <c r="J72" s="94">
        <f t="shared" si="4"/>
        <v>5.7726666666666662E-2</v>
      </c>
      <c r="K72" s="129"/>
    </row>
    <row r="73" spans="1:12" s="79" customFormat="1" ht="15" customHeight="1">
      <c r="A73" s="143" t="s">
        <v>199</v>
      </c>
      <c r="B73" s="154"/>
      <c r="C73" s="155" t="s">
        <v>24</v>
      </c>
      <c r="D73" s="166">
        <v>-23000</v>
      </c>
      <c r="E73" s="159">
        <v>0</v>
      </c>
      <c r="F73" s="158">
        <v>0</v>
      </c>
      <c r="G73" s="158">
        <v>-8834.3599999999988</v>
      </c>
      <c r="H73" s="262">
        <v>-3505.4700000000003</v>
      </c>
      <c r="I73" s="159">
        <f t="shared" si="3"/>
        <v>-12339.829999999998</v>
      </c>
      <c r="J73" s="94">
        <f t="shared" si="4"/>
        <v>0.53651434782608687</v>
      </c>
      <c r="K73" s="129"/>
    </row>
    <row r="74" spans="1:12" s="79" customFormat="1" ht="15" customHeight="1">
      <c r="A74" s="143" t="s">
        <v>200</v>
      </c>
      <c r="B74" s="154"/>
      <c r="C74" s="155" t="s">
        <v>25</v>
      </c>
      <c r="D74" s="166">
        <v>-16000</v>
      </c>
      <c r="E74" s="159">
        <v>0</v>
      </c>
      <c r="F74" s="158">
        <v>0</v>
      </c>
      <c r="G74" s="158">
        <v>-2701.66</v>
      </c>
      <c r="H74" s="262">
        <v>-13298.65</v>
      </c>
      <c r="I74" s="159">
        <f t="shared" si="3"/>
        <v>-16000.31</v>
      </c>
      <c r="J74" s="94">
        <f t="shared" si="4"/>
        <v>1.0000193749999999</v>
      </c>
      <c r="K74" s="129"/>
    </row>
    <row r="75" spans="1:12" s="79" customFormat="1" ht="15" customHeight="1">
      <c r="A75" s="143" t="s">
        <v>201</v>
      </c>
      <c r="B75" s="154"/>
      <c r="C75" s="155" t="s">
        <v>26</v>
      </c>
      <c r="D75" s="166">
        <v>-16800</v>
      </c>
      <c r="E75" s="159">
        <v>0</v>
      </c>
      <c r="F75" s="158">
        <v>0</v>
      </c>
      <c r="G75" s="158">
        <v>-5418.54</v>
      </c>
      <c r="H75" s="262">
        <v>-10960.6</v>
      </c>
      <c r="I75" s="159">
        <f t="shared" si="3"/>
        <v>-16379.14</v>
      </c>
      <c r="J75" s="94">
        <f t="shared" si="4"/>
        <v>0.97494880952380947</v>
      </c>
      <c r="K75" s="129"/>
    </row>
    <row r="76" spans="1:12" s="79" customFormat="1" ht="15" customHeight="1">
      <c r="A76" s="11" t="s">
        <v>202</v>
      </c>
      <c r="B76" s="167" t="s">
        <v>27</v>
      </c>
      <c r="C76" s="168"/>
      <c r="D76" s="161">
        <f t="shared" ref="D76:I76" si="5">SUM(D77:D93)-D78</f>
        <v>-169343</v>
      </c>
      <c r="E76" s="264">
        <f t="shared" si="5"/>
        <v>0</v>
      </c>
      <c r="F76" s="163">
        <f t="shared" si="5"/>
        <v>0</v>
      </c>
      <c r="G76" s="163">
        <f t="shared" si="5"/>
        <v>-110322.75</v>
      </c>
      <c r="H76" s="164">
        <f t="shared" si="5"/>
        <v>-119764.44999999998</v>
      </c>
      <c r="I76" s="165">
        <f t="shared" si="5"/>
        <v>-230087.2</v>
      </c>
      <c r="J76" s="54">
        <f>I76/D76</f>
        <v>1.3587051132907768</v>
      </c>
      <c r="K76" s="129"/>
    </row>
    <row r="77" spans="1:12" s="79" customFormat="1" ht="15" customHeight="1">
      <c r="A77" s="143" t="s">
        <v>203</v>
      </c>
      <c r="B77" s="154"/>
      <c r="C77" s="155" t="s">
        <v>29</v>
      </c>
      <c r="D77" s="156">
        <v>-89250</v>
      </c>
      <c r="E77" s="157">
        <v>0</v>
      </c>
      <c r="F77" s="158">
        <v>0</v>
      </c>
      <c r="G77" s="158">
        <v>-47637.33</v>
      </c>
      <c r="H77" s="262">
        <v>-43872.840000000004</v>
      </c>
      <c r="I77" s="159">
        <f t="shared" ref="I77:I90" si="6">SUM(E77:H77)</f>
        <v>-91510.170000000013</v>
      </c>
      <c r="J77" s="94">
        <f t="shared" ref="J77:J88" si="7">I77/D77</f>
        <v>1.0253240336134455</v>
      </c>
      <c r="K77" s="129"/>
    </row>
    <row r="78" spans="1:12" s="79" customFormat="1" ht="15" customHeight="1">
      <c r="A78" s="143" t="s">
        <v>209</v>
      </c>
      <c r="B78" s="154"/>
      <c r="C78" s="155" t="s">
        <v>220</v>
      </c>
      <c r="D78" s="156">
        <v>-51954</v>
      </c>
      <c r="E78" s="157">
        <v>0</v>
      </c>
      <c r="F78" s="158">
        <v>0</v>
      </c>
      <c r="G78" s="158">
        <f>SUM(G79:G83)</f>
        <v>-29676.5</v>
      </c>
      <c r="H78" s="158">
        <f>SUM(H79:H83)</f>
        <v>-36698.5</v>
      </c>
      <c r="I78" s="159">
        <f t="shared" ref="I78:I83" si="8">SUM(E78:H78)</f>
        <v>-66375</v>
      </c>
      <c r="J78" s="94">
        <f t="shared" si="7"/>
        <v>1.2775724679524194</v>
      </c>
      <c r="K78" s="129"/>
    </row>
    <row r="79" spans="1:12" s="79" customFormat="1" ht="15" customHeight="1">
      <c r="A79" s="143" t="s">
        <v>221</v>
      </c>
      <c r="B79" s="154"/>
      <c r="C79" s="155" t="s">
        <v>206</v>
      </c>
      <c r="D79" s="156">
        <v>-26527</v>
      </c>
      <c r="E79" s="157">
        <v>0</v>
      </c>
      <c r="F79" s="158">
        <v>0</v>
      </c>
      <c r="G79" s="158">
        <v>-11849.28</v>
      </c>
      <c r="H79" s="262">
        <v>-12066.010000000002</v>
      </c>
      <c r="I79" s="159">
        <f t="shared" si="8"/>
        <v>-23915.29</v>
      </c>
      <c r="J79" s="94">
        <f t="shared" si="7"/>
        <v>0.90154521807969246</v>
      </c>
      <c r="K79" s="129"/>
    </row>
    <row r="80" spans="1:12" s="79" customFormat="1" ht="15" customHeight="1">
      <c r="A80" s="143" t="s">
        <v>222</v>
      </c>
      <c r="B80" s="154"/>
      <c r="C80" s="155" t="s">
        <v>204</v>
      </c>
      <c r="D80" s="156">
        <v>-11498</v>
      </c>
      <c r="E80" s="157">
        <v>0</v>
      </c>
      <c r="F80" s="158">
        <v>0</v>
      </c>
      <c r="G80" s="158">
        <v>-9554.35</v>
      </c>
      <c r="H80" s="262">
        <v>-8260.7899999999991</v>
      </c>
      <c r="I80" s="159">
        <f t="shared" si="8"/>
        <v>-17815.14</v>
      </c>
      <c r="J80" s="94">
        <f t="shared" si="7"/>
        <v>1.5494120716646373</v>
      </c>
      <c r="K80" s="129"/>
    </row>
    <row r="81" spans="1:11" s="79" customFormat="1" ht="15" customHeight="1">
      <c r="A81" s="143" t="s">
        <v>223</v>
      </c>
      <c r="B81" s="154"/>
      <c r="C81" s="155" t="s">
        <v>257</v>
      </c>
      <c r="D81" s="156">
        <v>-8448</v>
      </c>
      <c r="E81" s="157">
        <v>0</v>
      </c>
      <c r="F81" s="158">
        <v>0</v>
      </c>
      <c r="G81" s="158">
        <v>-5453.8599999999988</v>
      </c>
      <c r="H81" s="262">
        <v>-14056.32</v>
      </c>
      <c r="I81" s="159">
        <f t="shared" si="8"/>
        <v>-19510.18</v>
      </c>
      <c r="J81" s="94">
        <f t="shared" si="7"/>
        <v>2.3094436553030304</v>
      </c>
      <c r="K81" s="129"/>
    </row>
    <row r="82" spans="1:11" s="79" customFormat="1" ht="15" customHeight="1">
      <c r="A82" s="143" t="s">
        <v>224</v>
      </c>
      <c r="B82" s="154"/>
      <c r="C82" s="155" t="s">
        <v>205</v>
      </c>
      <c r="D82" s="156">
        <v>-369</v>
      </c>
      <c r="E82" s="157">
        <v>0</v>
      </c>
      <c r="F82" s="158">
        <v>0</v>
      </c>
      <c r="G82" s="158">
        <v>-240.97</v>
      </c>
      <c r="H82" s="262">
        <v>-208.99</v>
      </c>
      <c r="I82" s="159">
        <f t="shared" si="8"/>
        <v>-449.96000000000004</v>
      </c>
      <c r="J82" s="94">
        <f t="shared" si="7"/>
        <v>1.2194037940379405</v>
      </c>
      <c r="K82" s="129"/>
    </row>
    <row r="83" spans="1:11" s="79" customFormat="1" ht="15" customHeight="1">
      <c r="A83" s="143" t="s">
        <v>225</v>
      </c>
      <c r="B83" s="154"/>
      <c r="C83" s="155" t="s">
        <v>258</v>
      </c>
      <c r="D83" s="156">
        <v>-5112</v>
      </c>
      <c r="E83" s="157">
        <v>0</v>
      </c>
      <c r="F83" s="158">
        <v>0</v>
      </c>
      <c r="G83" s="158">
        <v>-2578.0399999999995</v>
      </c>
      <c r="H83" s="262">
        <v>-2106.3900000000003</v>
      </c>
      <c r="I83" s="159">
        <f t="shared" si="8"/>
        <v>-4684.43</v>
      </c>
      <c r="J83" s="94">
        <f t="shared" si="7"/>
        <v>0.91635954616588422</v>
      </c>
      <c r="K83" s="129"/>
    </row>
    <row r="84" spans="1:11" s="79" customFormat="1" ht="15" customHeight="1">
      <c r="A84" s="143" t="s">
        <v>210</v>
      </c>
      <c r="B84" s="154"/>
      <c r="C84" s="155" t="s">
        <v>30</v>
      </c>
      <c r="D84" s="156">
        <v>0</v>
      </c>
      <c r="E84" s="159">
        <v>0</v>
      </c>
      <c r="F84" s="158">
        <v>0</v>
      </c>
      <c r="G84" s="158">
        <v>0</v>
      </c>
      <c r="H84" s="262">
        <v>0</v>
      </c>
      <c r="I84" s="159">
        <f t="shared" si="6"/>
        <v>0</v>
      </c>
      <c r="J84" s="94">
        <v>0</v>
      </c>
      <c r="K84" s="129"/>
    </row>
    <row r="85" spans="1:11" s="79" customFormat="1" ht="15" customHeight="1">
      <c r="A85" s="143" t="s">
        <v>211</v>
      </c>
      <c r="B85" s="154"/>
      <c r="C85" s="155" t="s">
        <v>31</v>
      </c>
      <c r="D85" s="156">
        <v>-1800</v>
      </c>
      <c r="E85" s="159">
        <v>0</v>
      </c>
      <c r="F85" s="158">
        <v>0</v>
      </c>
      <c r="G85" s="158">
        <v>-23.310000000000002</v>
      </c>
      <c r="H85" s="262">
        <v>-768.65</v>
      </c>
      <c r="I85" s="159">
        <f t="shared" si="6"/>
        <v>-791.96</v>
      </c>
      <c r="J85" s="94">
        <f t="shared" si="7"/>
        <v>0.4399777777777778</v>
      </c>
      <c r="K85" s="129"/>
    </row>
    <row r="86" spans="1:11" s="79" customFormat="1" ht="15" customHeight="1">
      <c r="A86" s="143" t="s">
        <v>212</v>
      </c>
      <c r="B86" s="154"/>
      <c r="C86" s="155" t="s">
        <v>32</v>
      </c>
      <c r="D86" s="156">
        <v>-18039</v>
      </c>
      <c r="E86" s="159">
        <v>0</v>
      </c>
      <c r="F86" s="158">
        <v>0</v>
      </c>
      <c r="G86" s="158">
        <v>-21689.63</v>
      </c>
      <c r="H86" s="262">
        <v>-13650.5</v>
      </c>
      <c r="I86" s="159">
        <f t="shared" si="6"/>
        <v>-35340.130000000005</v>
      </c>
      <c r="J86" s="94">
        <f t="shared" si="7"/>
        <v>1.9590958478851379</v>
      </c>
      <c r="K86" s="129"/>
    </row>
    <row r="87" spans="1:11" s="79" customFormat="1" ht="15" customHeight="1">
      <c r="A87" s="143" t="s">
        <v>213</v>
      </c>
      <c r="B87" s="154"/>
      <c r="C87" s="155" t="s">
        <v>33</v>
      </c>
      <c r="D87" s="156">
        <v>0</v>
      </c>
      <c r="E87" s="159">
        <v>0</v>
      </c>
      <c r="F87" s="158">
        <v>0</v>
      </c>
      <c r="G87" s="158">
        <v>-3651.49</v>
      </c>
      <c r="H87" s="262">
        <v>-7352.4700000000012</v>
      </c>
      <c r="I87" s="159">
        <f t="shared" si="6"/>
        <v>-11003.960000000001</v>
      </c>
      <c r="J87" s="94"/>
      <c r="K87" s="129"/>
    </row>
    <row r="88" spans="1:11" s="79" customFormat="1" ht="15" customHeight="1">
      <c r="A88" s="143" t="s">
        <v>214</v>
      </c>
      <c r="B88" s="154"/>
      <c r="C88" s="155" t="s">
        <v>34</v>
      </c>
      <c r="D88" s="156">
        <v>-8300</v>
      </c>
      <c r="E88" s="159">
        <v>0</v>
      </c>
      <c r="F88" s="158">
        <v>0</v>
      </c>
      <c r="G88" s="158">
        <v>-7644.4900000000007</v>
      </c>
      <c r="H88" s="262">
        <v>-17421.490000000002</v>
      </c>
      <c r="I88" s="159">
        <f t="shared" si="6"/>
        <v>-25065.980000000003</v>
      </c>
      <c r="J88" s="94">
        <f t="shared" si="7"/>
        <v>3.019997590361446</v>
      </c>
      <c r="K88" s="129"/>
    </row>
    <row r="89" spans="1:11" s="79" customFormat="1" ht="15" customHeight="1">
      <c r="A89" s="143" t="s">
        <v>215</v>
      </c>
      <c r="B89" s="154"/>
      <c r="C89" s="155" t="s">
        <v>35</v>
      </c>
      <c r="D89" s="156">
        <v>0</v>
      </c>
      <c r="E89" s="159">
        <v>0</v>
      </c>
      <c r="F89" s="158">
        <v>0</v>
      </c>
      <c r="G89" s="158">
        <v>0</v>
      </c>
      <c r="H89" s="262">
        <v>0</v>
      </c>
      <c r="I89" s="159">
        <f t="shared" si="6"/>
        <v>0</v>
      </c>
      <c r="J89" s="94">
        <v>0</v>
      </c>
      <c r="K89" s="129"/>
    </row>
    <row r="90" spans="1:11" s="79" customFormat="1" ht="15" customHeight="1">
      <c r="A90" s="143" t="s">
        <v>216</v>
      </c>
      <c r="B90" s="154"/>
      <c r="C90" s="155" t="s">
        <v>26</v>
      </c>
      <c r="D90" s="270">
        <v>0</v>
      </c>
      <c r="E90" s="159">
        <v>0</v>
      </c>
      <c r="F90" s="158">
        <v>0</v>
      </c>
      <c r="G90" s="158">
        <v>0</v>
      </c>
      <c r="H90" s="262">
        <v>0</v>
      </c>
      <c r="I90" s="159">
        <f t="shared" si="6"/>
        <v>0</v>
      </c>
      <c r="J90" s="94">
        <v>0</v>
      </c>
      <c r="K90" s="129"/>
    </row>
    <row r="91" spans="1:11" s="79" customFormat="1" ht="15" customHeight="1">
      <c r="A91" s="143" t="s">
        <v>217</v>
      </c>
      <c r="B91" s="154"/>
      <c r="C91" s="155" t="s">
        <v>207</v>
      </c>
      <c r="D91" s="270">
        <v>0</v>
      </c>
      <c r="E91" s="159">
        <v>0</v>
      </c>
      <c r="F91" s="158">
        <v>0</v>
      </c>
      <c r="G91" s="158">
        <v>0</v>
      </c>
      <c r="H91" s="262">
        <v>0</v>
      </c>
      <c r="I91" s="159">
        <f>SUM(E91:H91)</f>
        <v>0</v>
      </c>
      <c r="J91" s="94">
        <v>0</v>
      </c>
      <c r="K91" s="129"/>
    </row>
    <row r="92" spans="1:11" s="79" customFormat="1" ht="15" customHeight="1">
      <c r="A92" s="143" t="s">
        <v>218</v>
      </c>
      <c r="B92" s="154"/>
      <c r="C92" s="155" t="s">
        <v>208</v>
      </c>
      <c r="D92" s="270">
        <v>0</v>
      </c>
      <c r="E92" s="159">
        <v>0</v>
      </c>
      <c r="F92" s="158">
        <v>0</v>
      </c>
      <c r="G92" s="158">
        <v>0</v>
      </c>
      <c r="H92" s="262">
        <v>0</v>
      </c>
      <c r="I92" s="159">
        <f>SUM(E92:H92)</f>
        <v>0</v>
      </c>
      <c r="J92" s="94">
        <v>0</v>
      </c>
      <c r="K92" s="129"/>
    </row>
    <row r="93" spans="1:11" s="79" customFormat="1" ht="15" customHeight="1">
      <c r="A93" s="143" t="s">
        <v>219</v>
      </c>
      <c r="B93" s="154"/>
      <c r="C93" s="155" t="s">
        <v>226</v>
      </c>
      <c r="D93" s="270">
        <v>0</v>
      </c>
      <c r="E93" s="159"/>
      <c r="F93" s="158"/>
      <c r="G93" s="158"/>
      <c r="H93" s="262">
        <v>0</v>
      </c>
      <c r="I93" s="159"/>
      <c r="J93" s="94"/>
      <c r="K93" s="129"/>
    </row>
    <row r="94" spans="1:11" s="79" customFormat="1" ht="15" customHeight="1">
      <c r="A94" s="11" t="s">
        <v>227</v>
      </c>
      <c r="B94" s="328" t="s">
        <v>36</v>
      </c>
      <c r="C94" s="335"/>
      <c r="D94" s="161">
        <f>SUM(D95:D99)</f>
        <v>-127878</v>
      </c>
      <c r="E94" s="264">
        <f>SUM(E95:E99)</f>
        <v>0</v>
      </c>
      <c r="F94" s="163">
        <f>SUM(F95:F99)</f>
        <v>0</v>
      </c>
      <c r="G94" s="163">
        <f>SUM(G95:G99)</f>
        <v>-13849.209999999988</v>
      </c>
      <c r="H94" s="164">
        <f>SUM(H95:H99)</f>
        <v>-36490.1</v>
      </c>
      <c r="I94" s="165">
        <f t="shared" ref="I94:I99" si="9">SUM(E94:H94)</f>
        <v>-50339.309999999983</v>
      </c>
      <c r="J94" s="54">
        <f t="shared" ref="J94:J99" si="10">I94/D94</f>
        <v>0.39365105803969397</v>
      </c>
      <c r="K94" s="129"/>
    </row>
    <row r="95" spans="1:11" s="79" customFormat="1" ht="26.25" customHeight="1">
      <c r="A95" s="169" t="s">
        <v>228</v>
      </c>
      <c r="B95" s="154"/>
      <c r="C95" s="155" t="s">
        <v>116</v>
      </c>
      <c r="D95" s="156">
        <v>-100154</v>
      </c>
      <c r="E95" s="159">
        <v>0</v>
      </c>
      <c r="F95" s="158">
        <v>0</v>
      </c>
      <c r="G95" s="158">
        <v>-12904.209999999988</v>
      </c>
      <c r="H95" s="262">
        <v>-34411.1</v>
      </c>
      <c r="I95" s="296">
        <f t="shared" si="9"/>
        <v>-47315.309999999983</v>
      </c>
      <c r="J95" s="94">
        <f t="shared" si="10"/>
        <v>0.47242556463046892</v>
      </c>
      <c r="K95" s="129"/>
    </row>
    <row r="96" spans="1:11" s="79" customFormat="1" ht="15" customHeight="1">
      <c r="A96" s="169" t="s">
        <v>229</v>
      </c>
      <c r="B96" s="154"/>
      <c r="C96" s="155" t="s">
        <v>39</v>
      </c>
      <c r="D96" s="156">
        <v>-4668</v>
      </c>
      <c r="E96" s="159">
        <v>0</v>
      </c>
      <c r="F96" s="158">
        <v>0</v>
      </c>
      <c r="G96" s="158">
        <v>-945</v>
      </c>
      <c r="H96" s="262">
        <v>-2079</v>
      </c>
      <c r="I96" s="296">
        <f t="shared" si="9"/>
        <v>-3024</v>
      </c>
      <c r="J96" s="94">
        <f t="shared" si="10"/>
        <v>0.6478149100257069</v>
      </c>
      <c r="K96" s="129"/>
    </row>
    <row r="97" spans="1:11" s="79" customFormat="1" ht="15" customHeight="1">
      <c r="A97" s="169" t="s">
        <v>230</v>
      </c>
      <c r="B97" s="154"/>
      <c r="C97" s="155" t="s">
        <v>41</v>
      </c>
      <c r="D97" s="156">
        <v>-2000</v>
      </c>
      <c r="E97" s="157">
        <v>0</v>
      </c>
      <c r="F97" s="158">
        <v>0</v>
      </c>
      <c r="G97" s="158">
        <v>0</v>
      </c>
      <c r="H97" s="262"/>
      <c r="I97" s="296">
        <f t="shared" si="9"/>
        <v>0</v>
      </c>
      <c r="J97" s="94">
        <f t="shared" si="10"/>
        <v>0</v>
      </c>
      <c r="K97" s="129"/>
    </row>
    <row r="98" spans="1:11" s="79" customFormat="1" ht="15" customHeight="1">
      <c r="A98" s="169" t="s">
        <v>231</v>
      </c>
      <c r="B98" s="154"/>
      <c r="C98" s="155" t="s">
        <v>42</v>
      </c>
      <c r="D98" s="156">
        <v>-16056</v>
      </c>
      <c r="E98" s="157">
        <v>0</v>
      </c>
      <c r="F98" s="158">
        <v>0</v>
      </c>
      <c r="G98" s="158">
        <v>0</v>
      </c>
      <c r="H98" s="262"/>
      <c r="I98" s="296">
        <f t="shared" si="9"/>
        <v>0</v>
      </c>
      <c r="J98" s="94">
        <f t="shared" si="10"/>
        <v>0</v>
      </c>
      <c r="K98" s="129"/>
    </row>
    <row r="99" spans="1:11" s="79" customFormat="1" ht="15" customHeight="1">
      <c r="A99" s="169" t="s">
        <v>232</v>
      </c>
      <c r="B99" s="154"/>
      <c r="C99" s="155" t="s">
        <v>26</v>
      </c>
      <c r="D99" s="156">
        <v>-5000</v>
      </c>
      <c r="E99" s="157">
        <v>0</v>
      </c>
      <c r="F99" s="158">
        <v>0</v>
      </c>
      <c r="G99" s="158">
        <v>0</v>
      </c>
      <c r="H99" s="262"/>
      <c r="I99" s="296">
        <f t="shared" si="9"/>
        <v>0</v>
      </c>
      <c r="J99" s="94">
        <f t="shared" si="10"/>
        <v>0</v>
      </c>
      <c r="K99" s="129"/>
    </row>
    <row r="100" spans="1:11" s="79" customFormat="1" ht="10.5" customHeight="1">
      <c r="A100" s="170"/>
      <c r="B100" s="149"/>
      <c r="C100" s="149"/>
      <c r="D100" s="171"/>
      <c r="E100" s="172"/>
      <c r="F100" s="173"/>
      <c r="G100" s="173"/>
      <c r="H100" s="174"/>
      <c r="I100" s="297"/>
      <c r="J100" s="100"/>
      <c r="K100" s="129"/>
    </row>
    <row r="101" spans="1:11" s="79" customFormat="1" ht="15" customHeight="1">
      <c r="A101" s="11" t="s">
        <v>233</v>
      </c>
      <c r="B101" s="284"/>
      <c r="C101" s="285" t="s">
        <v>43</v>
      </c>
      <c r="D101" s="161">
        <f>D102+D104+D110+D112</f>
        <v>-156568</v>
      </c>
      <c r="E101" s="162">
        <f>E102+E110+E112</f>
        <v>0</v>
      </c>
      <c r="F101" s="175">
        <f>F102+F110+F112</f>
        <v>0</v>
      </c>
      <c r="G101" s="175">
        <f>G102+G110+G112+G104</f>
        <v>-144515.53000000003</v>
      </c>
      <c r="H101" s="176">
        <f>H102+H110+H112+H104</f>
        <v>-164682.63</v>
      </c>
      <c r="I101" s="298">
        <f>SUM(E101:H101)</f>
        <v>-309198.16000000003</v>
      </c>
      <c r="J101" s="54">
        <f>I101/D101</f>
        <v>1.9748490112922183</v>
      </c>
      <c r="K101" s="129"/>
    </row>
    <row r="102" spans="1:11" s="79" customFormat="1" ht="15" customHeight="1">
      <c r="A102" s="11" t="s">
        <v>234</v>
      </c>
      <c r="B102" s="328" t="s">
        <v>235</v>
      </c>
      <c r="C102" s="335"/>
      <c r="D102" s="161">
        <f>D103</f>
        <v>0</v>
      </c>
      <c r="E102" s="162">
        <f>E103</f>
        <v>0</v>
      </c>
      <c r="F102" s="175">
        <f>F103</f>
        <v>0</v>
      </c>
      <c r="G102" s="175">
        <f>G103</f>
        <v>0</v>
      </c>
      <c r="H102" s="176">
        <f>H103</f>
        <v>0</v>
      </c>
      <c r="I102" s="299">
        <f>SUM(I103)</f>
        <v>0</v>
      </c>
      <c r="J102" s="54">
        <v>0</v>
      </c>
      <c r="K102" s="129"/>
    </row>
    <row r="103" spans="1:11" s="79" customFormat="1" ht="15" customHeight="1">
      <c r="A103" s="143" t="s">
        <v>236</v>
      </c>
      <c r="B103" s="154"/>
      <c r="C103" s="155" t="s">
        <v>237</v>
      </c>
      <c r="D103" s="156">
        <v>0</v>
      </c>
      <c r="E103" s="157">
        <v>0</v>
      </c>
      <c r="F103" s="177">
        <v>0</v>
      </c>
      <c r="G103" s="177">
        <v>0</v>
      </c>
      <c r="H103" s="263">
        <v>0</v>
      </c>
      <c r="I103" s="296">
        <f t="shared" ref="I103:I109" si="11">SUM(E103:H103)</f>
        <v>0</v>
      </c>
      <c r="J103" s="94">
        <v>0</v>
      </c>
      <c r="K103" s="129"/>
    </row>
    <row r="104" spans="1:11" s="79" customFormat="1" ht="15" customHeight="1">
      <c r="A104" s="143" t="s">
        <v>238</v>
      </c>
      <c r="B104" s="328" t="s">
        <v>239</v>
      </c>
      <c r="C104" s="335"/>
      <c r="D104" s="150">
        <f>SUM(D105:D109)</f>
        <v>-131168</v>
      </c>
      <c r="E104" s="295">
        <f>SUM(E105:E109)</f>
        <v>0</v>
      </c>
      <c r="F104" s="179">
        <f>SUM(F105:F109)</f>
        <v>0</v>
      </c>
      <c r="G104" s="179">
        <f>SUM(G105:G109)</f>
        <v>-128286.86000000002</v>
      </c>
      <c r="H104" s="178">
        <f>SUM(H105:H109)</f>
        <v>-153629.63</v>
      </c>
      <c r="I104" s="296">
        <f t="shared" si="11"/>
        <v>-281916.49</v>
      </c>
      <c r="J104" s="94">
        <v>0</v>
      </c>
      <c r="K104" s="129"/>
    </row>
    <row r="105" spans="1:11" s="79" customFormat="1" ht="15" customHeight="1">
      <c r="A105" s="143" t="s">
        <v>240</v>
      </c>
      <c r="B105" s="154"/>
      <c r="C105" s="155" t="s">
        <v>241</v>
      </c>
      <c r="D105" s="156">
        <v>-16250</v>
      </c>
      <c r="E105" s="157">
        <v>0</v>
      </c>
      <c r="F105" s="177">
        <v>0</v>
      </c>
      <c r="G105" s="177">
        <v>0</v>
      </c>
      <c r="H105" s="263">
        <v>-15000</v>
      </c>
      <c r="I105" s="296">
        <f t="shared" si="11"/>
        <v>-15000</v>
      </c>
      <c r="J105" s="94">
        <f>I105/D105</f>
        <v>0.92307692307692313</v>
      </c>
      <c r="K105" s="129"/>
    </row>
    <row r="106" spans="1:11" s="79" customFormat="1" ht="15" customHeight="1">
      <c r="A106" s="143" t="s">
        <v>243</v>
      </c>
      <c r="B106" s="154"/>
      <c r="C106" s="155" t="s">
        <v>151</v>
      </c>
      <c r="D106" s="156">
        <v>-25000</v>
      </c>
      <c r="E106" s="157">
        <v>0</v>
      </c>
      <c r="F106" s="177">
        <v>0</v>
      </c>
      <c r="G106" s="177">
        <v>-3790</v>
      </c>
      <c r="H106" s="263">
        <v>-23675</v>
      </c>
      <c r="I106" s="296">
        <f t="shared" si="11"/>
        <v>-27465</v>
      </c>
      <c r="J106" s="94">
        <f>I106/D106</f>
        <v>1.0986</v>
      </c>
      <c r="K106" s="129"/>
    </row>
    <row r="107" spans="1:11" s="79" customFormat="1" ht="15" customHeight="1">
      <c r="A107" s="143" t="s">
        <v>244</v>
      </c>
      <c r="B107" s="154"/>
      <c r="C107" s="155" t="s">
        <v>152</v>
      </c>
      <c r="D107" s="156">
        <v>-73168</v>
      </c>
      <c r="E107" s="157">
        <v>0</v>
      </c>
      <c r="F107" s="177">
        <v>0</v>
      </c>
      <c r="G107" s="177">
        <v>-124496.86000000002</v>
      </c>
      <c r="H107" s="263">
        <v>-114954.62999999999</v>
      </c>
      <c r="I107" s="296">
        <f t="shared" si="11"/>
        <v>-239451.49</v>
      </c>
      <c r="J107" s="94">
        <f>I107/D107</f>
        <v>3.272625874699322</v>
      </c>
      <c r="K107" s="129"/>
    </row>
    <row r="108" spans="1:11" s="79" customFormat="1" ht="15" customHeight="1">
      <c r="A108" s="143" t="s">
        <v>245</v>
      </c>
      <c r="B108" s="154"/>
      <c r="C108" s="155" t="s">
        <v>242</v>
      </c>
      <c r="D108" s="156">
        <v>-12750</v>
      </c>
      <c r="E108" s="157">
        <v>0</v>
      </c>
      <c r="F108" s="177">
        <v>0</v>
      </c>
      <c r="G108" s="177">
        <v>0</v>
      </c>
      <c r="H108" s="263"/>
      <c r="I108" s="296">
        <f t="shared" si="11"/>
        <v>0</v>
      </c>
      <c r="J108" s="94">
        <f>I108/D108</f>
        <v>0</v>
      </c>
      <c r="K108" s="129"/>
    </row>
    <row r="109" spans="1:11" s="79" customFormat="1" ht="15" customHeight="1">
      <c r="A109" s="143" t="s">
        <v>246</v>
      </c>
      <c r="B109" s="154"/>
      <c r="C109" s="155" t="s">
        <v>153</v>
      </c>
      <c r="D109" s="156">
        <v>-4000</v>
      </c>
      <c r="E109" s="157">
        <v>0</v>
      </c>
      <c r="F109" s="177">
        <v>0</v>
      </c>
      <c r="G109" s="177">
        <v>0</v>
      </c>
      <c r="H109" s="263"/>
      <c r="I109" s="296">
        <f t="shared" si="11"/>
        <v>0</v>
      </c>
      <c r="J109" s="94">
        <f>I109/D109</f>
        <v>0</v>
      </c>
      <c r="K109" s="129"/>
    </row>
    <row r="110" spans="1:11" s="79" customFormat="1" ht="15" customHeight="1">
      <c r="A110" s="11" t="s">
        <v>247</v>
      </c>
      <c r="B110" s="328" t="s">
        <v>248</v>
      </c>
      <c r="C110" s="335"/>
      <c r="D110" s="161">
        <f>D111</f>
        <v>0</v>
      </c>
      <c r="E110" s="162">
        <f>E111</f>
        <v>0</v>
      </c>
      <c r="F110" s="175">
        <f>F111</f>
        <v>0</v>
      </c>
      <c r="G110" s="175">
        <f>G111</f>
        <v>0</v>
      </c>
      <c r="H110" s="176">
        <f>H111</f>
        <v>0</v>
      </c>
      <c r="I110" s="298">
        <f t="shared" ref="I110:I115" si="12">SUM(E110:H110)</f>
        <v>0</v>
      </c>
      <c r="J110" s="54">
        <v>0</v>
      </c>
      <c r="K110" s="129"/>
    </row>
    <row r="111" spans="1:11" s="79" customFormat="1" ht="15" customHeight="1">
      <c r="A111" s="143" t="s">
        <v>249</v>
      </c>
      <c r="B111" s="154"/>
      <c r="C111" s="155" t="s">
        <v>154</v>
      </c>
      <c r="D111" s="156">
        <v>0</v>
      </c>
      <c r="E111" s="157">
        <v>0</v>
      </c>
      <c r="F111" s="177">
        <v>0</v>
      </c>
      <c r="G111" s="177">
        <v>0</v>
      </c>
      <c r="H111" s="263">
        <v>0</v>
      </c>
      <c r="I111" s="296">
        <f t="shared" si="12"/>
        <v>0</v>
      </c>
      <c r="J111" s="94">
        <v>0</v>
      </c>
      <c r="K111" s="129"/>
    </row>
    <row r="112" spans="1:11" s="79" customFormat="1" ht="15" customHeight="1">
      <c r="A112" s="11" t="s">
        <v>250</v>
      </c>
      <c r="B112" s="328" t="s">
        <v>251</v>
      </c>
      <c r="C112" s="335"/>
      <c r="D112" s="161">
        <f>SUM(D113:D115)</f>
        <v>-25400</v>
      </c>
      <c r="E112" s="162">
        <f>SUM(E113:E115)</f>
        <v>0</v>
      </c>
      <c r="F112" s="175">
        <f>SUM(F113:F115)</f>
        <v>0</v>
      </c>
      <c r="G112" s="175">
        <f>SUM(G113:G115)</f>
        <v>-16228.67</v>
      </c>
      <c r="H112" s="176">
        <f>SUM(H113:H115)</f>
        <v>-11053</v>
      </c>
      <c r="I112" s="298">
        <f t="shared" si="12"/>
        <v>-27281.67</v>
      </c>
      <c r="J112" s="54">
        <f>I112/D112</f>
        <v>1.0740814960629921</v>
      </c>
      <c r="K112" s="129"/>
    </row>
    <row r="113" spans="1:12" s="79" customFormat="1" ht="15" customHeight="1">
      <c r="A113" s="143" t="s">
        <v>252</v>
      </c>
      <c r="B113" s="154"/>
      <c r="C113" s="155" t="s">
        <v>255</v>
      </c>
      <c r="D113" s="156">
        <v>-12600</v>
      </c>
      <c r="E113" s="157">
        <v>0</v>
      </c>
      <c r="F113" s="177">
        <v>0</v>
      </c>
      <c r="G113" s="177">
        <v>-9224.5</v>
      </c>
      <c r="H113" s="263">
        <v>-5120</v>
      </c>
      <c r="I113" s="159">
        <f t="shared" si="12"/>
        <v>-14344.5</v>
      </c>
      <c r="J113" s="94">
        <f>I113/D113</f>
        <v>1.138452380952381</v>
      </c>
      <c r="K113" s="129"/>
    </row>
    <row r="114" spans="1:12" s="79" customFormat="1" ht="15" customHeight="1">
      <c r="A114" s="143" t="s">
        <v>253</v>
      </c>
      <c r="B114" s="154"/>
      <c r="C114" s="155" t="s">
        <v>256</v>
      </c>
      <c r="D114" s="166">
        <v>-10800</v>
      </c>
      <c r="E114" s="157">
        <v>0</v>
      </c>
      <c r="F114" s="179">
        <v>0</v>
      </c>
      <c r="G114" s="177">
        <v>-7004.17</v>
      </c>
      <c r="H114" s="263">
        <v>-4225</v>
      </c>
      <c r="I114" s="159">
        <f t="shared" si="12"/>
        <v>-11229.17</v>
      </c>
      <c r="J114" s="94">
        <f>I114/D114</f>
        <v>1.0397379629629631</v>
      </c>
      <c r="K114" s="129"/>
    </row>
    <row r="115" spans="1:12" s="79" customFormat="1" ht="15" customHeight="1">
      <c r="A115" s="143" t="s">
        <v>254</v>
      </c>
      <c r="B115" s="154"/>
      <c r="C115" s="155" t="s">
        <v>155</v>
      </c>
      <c r="D115" s="270">
        <v>-2000</v>
      </c>
      <c r="E115" s="157">
        <v>0</v>
      </c>
      <c r="F115" s="177">
        <v>0</v>
      </c>
      <c r="G115" s="177">
        <v>0</v>
      </c>
      <c r="H115" s="263">
        <v>-1708</v>
      </c>
      <c r="I115" s="159">
        <f t="shared" si="12"/>
        <v>-1708</v>
      </c>
      <c r="J115" s="94">
        <v>0</v>
      </c>
      <c r="K115" s="129"/>
    </row>
    <row r="116" spans="1:12" s="79" customFormat="1" ht="15" customHeight="1">
      <c r="A116" s="143"/>
      <c r="B116" s="154"/>
      <c r="C116" s="155"/>
      <c r="D116" s="156"/>
      <c r="E116" s="157"/>
      <c r="F116" s="179"/>
      <c r="G116" s="179"/>
      <c r="H116" s="178"/>
      <c r="I116" s="153"/>
      <c r="J116" s="100"/>
      <c r="K116" s="129"/>
    </row>
    <row r="117" spans="1:12" s="79" customFormat="1" ht="15" customHeight="1">
      <c r="A117" s="11">
        <v>12</v>
      </c>
      <c r="B117" s="328" t="s">
        <v>115</v>
      </c>
      <c r="C117" s="335"/>
      <c r="D117" s="161">
        <f>D54+D67+D76+D94+D101</f>
        <v>-2684887</v>
      </c>
      <c r="E117" s="162">
        <f>E52+E67+E76+E94+E101</f>
        <v>0</v>
      </c>
      <c r="F117" s="175">
        <f>F52+F67+F76+F94+F101</f>
        <v>0</v>
      </c>
      <c r="G117" s="175">
        <f>G52+G67+G76+G94+G101</f>
        <v>-1265701.0399999996</v>
      </c>
      <c r="H117" s="176">
        <f>H52+H67+H76+H94+H101</f>
        <v>-1333822.9799999995</v>
      </c>
      <c r="I117" s="165">
        <f>SUM(E117:H117)</f>
        <v>-2599524.0199999991</v>
      </c>
      <c r="J117" s="54">
        <f>I117/D117</f>
        <v>0.96820611817182589</v>
      </c>
      <c r="K117" s="129"/>
      <c r="L117" s="274"/>
    </row>
    <row r="118" spans="1:12" ht="15" customHeight="1">
      <c r="A118" s="180"/>
      <c r="B118" s="6"/>
      <c r="C118" s="6"/>
      <c r="D118" s="181"/>
      <c r="E118" s="181"/>
      <c r="F118" s="182"/>
      <c r="G118" s="182"/>
      <c r="H118" s="182"/>
      <c r="I118" s="182"/>
      <c r="J118" s="183"/>
      <c r="K118" s="184"/>
    </row>
    <row r="119" spans="1:12" s="79" customFormat="1" ht="15" customHeight="1">
      <c r="A119" s="101">
        <v>13</v>
      </c>
      <c r="B119" s="185"/>
      <c r="C119" s="186" t="s">
        <v>63</v>
      </c>
      <c r="D119" s="187">
        <f>SUM(D120:D121)</f>
        <v>0</v>
      </c>
      <c r="E119" s="188">
        <f>SUM(E120:E121)</f>
        <v>0</v>
      </c>
      <c r="F119" s="179">
        <f>SUM(F120:F121)</f>
        <v>0</v>
      </c>
      <c r="G119" s="179">
        <f>SUM(G120:G121)</f>
        <v>-116.97</v>
      </c>
      <c r="H119" s="182">
        <f>SUM(H120:H121)</f>
        <v>-425.52</v>
      </c>
      <c r="I119" s="275">
        <f>SUM(E119:H119)</f>
        <v>-542.49</v>
      </c>
      <c r="J119" s="94">
        <v>0</v>
      </c>
      <c r="K119" s="129"/>
    </row>
    <row r="120" spans="1:12" ht="15" customHeight="1">
      <c r="A120" s="189" t="s">
        <v>65</v>
      </c>
      <c r="B120" s="190"/>
      <c r="C120" s="90" t="s">
        <v>63</v>
      </c>
      <c r="D120" s="40">
        <v>0</v>
      </c>
      <c r="E120" s="191">
        <v>0</v>
      </c>
      <c r="F120" s="177">
        <v>0</v>
      </c>
      <c r="G120" s="177">
        <v>-116.97</v>
      </c>
      <c r="H120" s="282">
        <v>-425.52</v>
      </c>
      <c r="I120" s="159">
        <f>SUM(E120:H120)</f>
        <v>-542.49</v>
      </c>
      <c r="J120" s="94">
        <v>0</v>
      </c>
    </row>
    <row r="121" spans="1:12" ht="15" customHeight="1">
      <c r="A121" s="189" t="s">
        <v>66</v>
      </c>
      <c r="B121" s="190"/>
      <c r="C121" s="90"/>
      <c r="D121" s="40"/>
      <c r="E121" s="191"/>
      <c r="F121" s="179"/>
      <c r="G121" s="179"/>
      <c r="H121" s="182"/>
      <c r="I121" s="159">
        <f>SUM(E121:H121)</f>
        <v>0</v>
      </c>
      <c r="J121" s="94">
        <v>0</v>
      </c>
    </row>
    <row r="122" spans="1:12" ht="15" customHeight="1">
      <c r="A122" s="180"/>
      <c r="B122" s="6"/>
      <c r="C122" s="6"/>
      <c r="D122" s="181"/>
      <c r="E122" s="181"/>
      <c r="F122" s="192"/>
      <c r="G122" s="193"/>
      <c r="H122" s="193"/>
      <c r="I122" s="194"/>
      <c r="J122" s="195"/>
    </row>
    <row r="123" spans="1:12" s="79" customFormat="1" ht="15" customHeight="1">
      <c r="A123" s="11">
        <v>14</v>
      </c>
      <c r="B123" s="328" t="s">
        <v>55</v>
      </c>
      <c r="C123" s="329" t="s">
        <v>45</v>
      </c>
      <c r="D123" s="196">
        <f>SUM(D117+D119)</f>
        <v>-2684887</v>
      </c>
      <c r="E123" s="197">
        <f>SUM(E117+E119)</f>
        <v>0</v>
      </c>
      <c r="F123" s="175">
        <f>SUM(F117+F119)</f>
        <v>0</v>
      </c>
      <c r="G123" s="175">
        <f>SUM(G117+G119)</f>
        <v>-1265818.0099999995</v>
      </c>
      <c r="H123" s="161">
        <f>SUM(H117+H119)</f>
        <v>-1334248.4999999995</v>
      </c>
      <c r="I123" s="165">
        <f>SUM(E123:H123)</f>
        <v>-2600066.5099999988</v>
      </c>
      <c r="J123" s="54">
        <f>I123/D123</f>
        <v>0.96840817136810553</v>
      </c>
      <c r="K123" s="129"/>
    </row>
    <row r="124" spans="1:12" s="6" customFormat="1" ht="15" customHeight="1">
      <c r="A124" s="198"/>
      <c r="B124" s="149"/>
      <c r="C124" s="149"/>
      <c r="D124" s="199"/>
      <c r="E124" s="200"/>
      <c r="F124" s="200"/>
      <c r="G124" s="201"/>
      <c r="H124" s="201"/>
      <c r="I124" s="201"/>
      <c r="J124" s="183"/>
      <c r="K124" s="184"/>
    </row>
    <row r="125" spans="1:12" s="79" customFormat="1" ht="15" customHeight="1">
      <c r="A125" s="202">
        <v>15</v>
      </c>
      <c r="B125" s="330" t="s">
        <v>46</v>
      </c>
      <c r="C125" s="331"/>
      <c r="D125" s="196">
        <f>D123+D46</f>
        <v>0</v>
      </c>
      <c r="E125" s="203">
        <f>E123+E46</f>
        <v>0</v>
      </c>
      <c r="F125" s="175">
        <f>F123+F46</f>
        <v>0</v>
      </c>
      <c r="G125" s="175">
        <f>G123+G46</f>
        <v>0</v>
      </c>
      <c r="H125" s="176">
        <f>H123+H46</f>
        <v>0</v>
      </c>
      <c r="I125" s="147">
        <f>SUM(E125:H125)</f>
        <v>0</v>
      </c>
      <c r="J125" s="54">
        <v>0</v>
      </c>
      <c r="K125" s="129"/>
    </row>
    <row r="126" spans="1:12" s="6" customFormat="1" ht="15" customHeight="1">
      <c r="A126" s="180"/>
      <c r="B126" s="204"/>
      <c r="C126" s="204"/>
      <c r="D126" s="205"/>
      <c r="E126" s="206"/>
      <c r="F126" s="207"/>
      <c r="G126" s="208"/>
      <c r="H126" s="208"/>
      <c r="I126" s="208"/>
      <c r="J126" s="209"/>
      <c r="K126" s="184"/>
    </row>
    <row r="127" spans="1:12" s="79" customFormat="1" ht="15" customHeight="1">
      <c r="A127" s="13" t="s">
        <v>56</v>
      </c>
      <c r="B127" s="8"/>
      <c r="C127" s="8"/>
      <c r="D127" s="41"/>
      <c r="E127" s="42"/>
      <c r="F127" s="42"/>
      <c r="G127" s="42"/>
      <c r="H127" s="42"/>
      <c r="I127" s="42"/>
      <c r="J127" s="274"/>
      <c r="K127" s="78"/>
    </row>
    <row r="128" spans="1:12" ht="15" customHeight="1">
      <c r="A128" s="14"/>
      <c r="B128" s="9"/>
      <c r="C128" s="9"/>
      <c r="D128" s="43"/>
      <c r="E128" s="44"/>
      <c r="F128" s="45"/>
      <c r="G128" s="46"/>
      <c r="H128" s="46"/>
      <c r="I128" s="46"/>
    </row>
    <row r="129" spans="1:14" ht="24" customHeight="1">
      <c r="A129" s="14"/>
      <c r="B129" s="9"/>
      <c r="C129" s="9"/>
      <c r="D129" s="35" t="s">
        <v>2</v>
      </c>
      <c r="E129" s="36" t="s">
        <v>3</v>
      </c>
      <c r="F129" s="37" t="s">
        <v>4</v>
      </c>
      <c r="G129" s="38" t="s">
        <v>5</v>
      </c>
      <c r="H129" s="39" t="s">
        <v>6</v>
      </c>
      <c r="I129" s="36" t="s">
        <v>7</v>
      </c>
      <c r="J129" s="31" t="s">
        <v>137</v>
      </c>
    </row>
    <row r="130" spans="1:14" ht="15" customHeight="1">
      <c r="A130" s="14"/>
      <c r="B130" s="9"/>
      <c r="C130" s="9"/>
      <c r="D130" s="47"/>
      <c r="E130" s="44"/>
      <c r="F130" s="45"/>
      <c r="G130" s="46"/>
      <c r="H130" s="46"/>
      <c r="I130" s="46"/>
      <c r="J130" s="30"/>
    </row>
    <row r="131" spans="1:14" ht="15" customHeight="1">
      <c r="A131" s="11">
        <v>16</v>
      </c>
      <c r="B131" s="328" t="s">
        <v>78</v>
      </c>
      <c r="C131" s="329"/>
      <c r="D131" s="55">
        <f>SUM(D132:D137)</f>
        <v>9000</v>
      </c>
      <c r="E131" s="56">
        <f>SUM(E132:E137)</f>
        <v>0</v>
      </c>
      <c r="F131" s="57">
        <f>SUM(F132:F137)</f>
        <v>0</v>
      </c>
      <c r="G131" s="57">
        <f>SUM(G132:G137)</f>
        <v>-10102.69</v>
      </c>
      <c r="H131" s="58">
        <f>SUM(H132:H137)</f>
        <v>-1492</v>
      </c>
      <c r="I131" s="257">
        <f>SUM(E131:H131)</f>
        <v>-11594.69</v>
      </c>
      <c r="J131" s="54">
        <f>I131/D131</f>
        <v>-1.2882988888888889</v>
      </c>
    </row>
    <row r="132" spans="1:14" ht="15" customHeight="1">
      <c r="A132" s="12" t="s">
        <v>104</v>
      </c>
      <c r="B132" s="15"/>
      <c r="C132" s="16" t="s">
        <v>47</v>
      </c>
      <c r="D132" s="40">
        <v>0</v>
      </c>
      <c r="E132" s="48">
        <v>0</v>
      </c>
      <c r="F132" s="210">
        <v>0</v>
      </c>
      <c r="G132" s="210">
        <v>0</v>
      </c>
      <c r="H132" s="265"/>
      <c r="I132" s="159">
        <f>SUM(E132:H132)</f>
        <v>0</v>
      </c>
      <c r="J132" s="34">
        <v>0</v>
      </c>
    </row>
    <row r="133" spans="1:14" ht="15" customHeight="1">
      <c r="A133" s="12" t="s">
        <v>105</v>
      </c>
      <c r="B133" s="15"/>
      <c r="C133" s="16" t="s">
        <v>110</v>
      </c>
      <c r="D133" s="40">
        <v>0</v>
      </c>
      <c r="E133" s="48">
        <v>0</v>
      </c>
      <c r="F133" s="210">
        <v>0</v>
      </c>
      <c r="G133" s="210">
        <v>0</v>
      </c>
      <c r="H133" s="265"/>
      <c r="I133" s="159">
        <f>SUM(E133:H133)</f>
        <v>0</v>
      </c>
      <c r="J133" s="34">
        <v>0</v>
      </c>
    </row>
    <row r="134" spans="1:14" ht="15" customHeight="1">
      <c r="A134" s="12" t="s">
        <v>106</v>
      </c>
      <c r="B134" s="17"/>
      <c r="C134" s="18" t="s">
        <v>111</v>
      </c>
      <c r="D134" s="40">
        <v>6000</v>
      </c>
      <c r="E134" s="48">
        <v>0</v>
      </c>
      <c r="F134" s="210">
        <v>0</v>
      </c>
      <c r="G134" s="210">
        <v>-3933.69</v>
      </c>
      <c r="H134" s="266">
        <v>-1492</v>
      </c>
      <c r="I134" s="159">
        <f>SUM(E134:H134)</f>
        <v>-5425.6900000000005</v>
      </c>
      <c r="J134" s="34">
        <v>0</v>
      </c>
    </row>
    <row r="135" spans="1:14" ht="15" customHeight="1">
      <c r="A135" s="12" t="s">
        <v>107</v>
      </c>
      <c r="B135" s="15"/>
      <c r="C135" s="16" t="s">
        <v>50</v>
      </c>
      <c r="D135" s="40">
        <v>3000</v>
      </c>
      <c r="E135" s="48">
        <v>0</v>
      </c>
      <c r="F135" s="210">
        <v>0</v>
      </c>
      <c r="G135" s="210">
        <v>0</v>
      </c>
      <c r="H135" s="266"/>
      <c r="I135" s="253">
        <v>0</v>
      </c>
      <c r="J135" s="34">
        <v>0</v>
      </c>
    </row>
    <row r="136" spans="1:14" ht="15" customHeight="1">
      <c r="A136" s="12" t="s">
        <v>108</v>
      </c>
      <c r="B136" s="15"/>
      <c r="C136" s="16" t="s">
        <v>51</v>
      </c>
      <c r="D136" s="40">
        <v>0</v>
      </c>
      <c r="E136" s="48">
        <v>0</v>
      </c>
      <c r="F136" s="210">
        <v>0</v>
      </c>
      <c r="G136" s="210">
        <v>-6169</v>
      </c>
      <c r="H136" s="266"/>
      <c r="I136" s="253">
        <v>0</v>
      </c>
      <c r="J136" s="34">
        <v>0</v>
      </c>
    </row>
    <row r="137" spans="1:14" ht="15" customHeight="1">
      <c r="A137" s="24" t="s">
        <v>109</v>
      </c>
      <c r="B137" s="15"/>
      <c r="C137" s="16" t="s">
        <v>52</v>
      </c>
      <c r="D137" s="40">
        <v>0</v>
      </c>
      <c r="E137" s="48">
        <v>0</v>
      </c>
      <c r="F137" s="210">
        <v>0</v>
      </c>
      <c r="G137" s="210">
        <v>0</v>
      </c>
      <c r="H137" s="266"/>
      <c r="I137" s="253">
        <v>0</v>
      </c>
      <c r="J137" s="34">
        <v>0</v>
      </c>
    </row>
    <row r="138" spans="1:14" ht="15" customHeight="1">
      <c r="A138" s="14"/>
      <c r="B138" s="9"/>
      <c r="C138" s="9"/>
      <c r="D138" s="43"/>
      <c r="E138" s="44"/>
      <c r="F138" s="45"/>
      <c r="G138" s="46">
        <v>0</v>
      </c>
      <c r="H138" s="46"/>
      <c r="I138" s="46"/>
    </row>
    <row r="139" spans="1:14" ht="15" customHeight="1">
      <c r="A139" s="11">
        <v>17</v>
      </c>
      <c r="B139" s="328" t="s">
        <v>139</v>
      </c>
      <c r="C139" s="329"/>
      <c r="D139" s="211">
        <f>SUM(D141:D145)</f>
        <v>0</v>
      </c>
      <c r="E139" s="272">
        <f>SUM(E140:E145)</f>
        <v>0</v>
      </c>
      <c r="F139" s="57">
        <f>SUM(F140:F145)</f>
        <v>0</v>
      </c>
      <c r="G139" s="57">
        <v>0</v>
      </c>
      <c r="H139" s="57">
        <v>0</v>
      </c>
      <c r="I139" s="267">
        <f>SUM(E139:H139)</f>
        <v>0</v>
      </c>
      <c r="J139" s="54">
        <v>0</v>
      </c>
    </row>
    <row r="140" spans="1:14" s="213" customFormat="1" ht="15" customHeight="1">
      <c r="A140" s="12" t="s">
        <v>72</v>
      </c>
      <c r="B140" s="15"/>
      <c r="C140" s="16" t="s">
        <v>47</v>
      </c>
      <c r="D140" s="47">
        <v>0</v>
      </c>
      <c r="E140" s="226"/>
      <c r="F140" s="212"/>
      <c r="G140" s="212"/>
      <c r="H140" s="212"/>
      <c r="I140" s="49">
        <v>0</v>
      </c>
      <c r="J140" s="34">
        <v>0</v>
      </c>
      <c r="K140" s="60"/>
      <c r="L140" s="1"/>
      <c r="M140" s="1"/>
      <c r="N140" s="1"/>
    </row>
    <row r="141" spans="1:14" s="213" customFormat="1" ht="15" customHeight="1">
      <c r="A141" s="12" t="s">
        <v>73</v>
      </c>
      <c r="B141" s="15"/>
      <c r="C141" s="16" t="s">
        <v>110</v>
      </c>
      <c r="D141" s="47">
        <v>0</v>
      </c>
      <c r="E141" s="232"/>
      <c r="F141" s="214"/>
      <c r="G141" s="214"/>
      <c r="H141" s="214"/>
      <c r="I141" s="49">
        <v>0</v>
      </c>
      <c r="J141" s="34">
        <v>0</v>
      </c>
      <c r="K141" s="60"/>
      <c r="L141" s="1"/>
      <c r="M141" s="1"/>
      <c r="N141" s="1"/>
    </row>
    <row r="142" spans="1:14" s="213" customFormat="1" ht="15" customHeight="1">
      <c r="A142" s="12" t="s">
        <v>74</v>
      </c>
      <c r="B142" s="17"/>
      <c r="C142" s="18" t="s">
        <v>111</v>
      </c>
      <c r="D142" s="47">
        <v>0</v>
      </c>
      <c r="E142" s="232"/>
      <c r="F142" s="214"/>
      <c r="G142" s="214"/>
      <c r="H142" s="214"/>
      <c r="I142" s="49">
        <v>0</v>
      </c>
      <c r="J142" s="34">
        <v>0</v>
      </c>
      <c r="K142" s="60"/>
      <c r="L142" s="1"/>
      <c r="M142" s="1"/>
      <c r="N142" s="1"/>
    </row>
    <row r="143" spans="1:14" s="213" customFormat="1" ht="15" customHeight="1">
      <c r="A143" s="12" t="s">
        <v>75</v>
      </c>
      <c r="B143" s="15"/>
      <c r="C143" s="16" t="s">
        <v>50</v>
      </c>
      <c r="D143" s="47">
        <v>0</v>
      </c>
      <c r="E143" s="232"/>
      <c r="F143" s="214"/>
      <c r="G143" s="214"/>
      <c r="H143" s="214"/>
      <c r="I143" s="49">
        <v>0</v>
      </c>
      <c r="J143" s="34">
        <v>0</v>
      </c>
      <c r="K143" s="60"/>
      <c r="L143" s="1"/>
      <c r="M143" s="1"/>
      <c r="N143" s="1"/>
    </row>
    <row r="144" spans="1:14" s="213" customFormat="1" ht="15" customHeight="1">
      <c r="A144" s="12" t="s">
        <v>76</v>
      </c>
      <c r="B144" s="15"/>
      <c r="C144" s="16" t="s">
        <v>51</v>
      </c>
      <c r="D144" s="47">
        <v>0</v>
      </c>
      <c r="E144" s="232"/>
      <c r="F144" s="214"/>
      <c r="G144" s="214"/>
      <c r="H144" s="214"/>
      <c r="I144" s="49">
        <v>0</v>
      </c>
      <c r="J144" s="34">
        <v>0</v>
      </c>
      <c r="K144" s="60"/>
      <c r="L144" s="1"/>
      <c r="M144" s="1"/>
      <c r="N144" s="1"/>
    </row>
    <row r="145" spans="1:14" s="213" customFormat="1" ht="15" customHeight="1">
      <c r="A145" s="24" t="s">
        <v>77</v>
      </c>
      <c r="B145" s="15"/>
      <c r="C145" s="16" t="s">
        <v>52</v>
      </c>
      <c r="D145" s="47">
        <v>0</v>
      </c>
      <c r="E145" s="232"/>
      <c r="F145" s="214"/>
      <c r="G145" s="214"/>
      <c r="H145" s="214"/>
      <c r="I145" s="49">
        <v>0</v>
      </c>
      <c r="J145" s="34">
        <v>0</v>
      </c>
      <c r="K145" s="60"/>
      <c r="L145" s="1"/>
      <c r="M145" s="1"/>
      <c r="N145" s="1"/>
    </row>
    <row r="146" spans="1:14" s="79" customFormat="1" ht="15" customHeight="1">
      <c r="A146" s="14"/>
      <c r="B146" s="10"/>
      <c r="C146" s="10"/>
      <c r="D146" s="50"/>
      <c r="E146" s="42"/>
      <c r="F146" s="42"/>
      <c r="G146" s="42"/>
      <c r="H146" s="42"/>
      <c r="I146" s="51"/>
      <c r="J146" s="32"/>
      <c r="K146" s="129"/>
    </row>
    <row r="147" spans="1:14" ht="15" customHeight="1">
      <c r="A147" s="11">
        <v>18</v>
      </c>
      <c r="B147" s="332" t="s">
        <v>79</v>
      </c>
      <c r="C147" s="328" t="s">
        <v>53</v>
      </c>
      <c r="D147" s="55">
        <f>SUM(D149:D153)</f>
        <v>0</v>
      </c>
      <c r="E147" s="56">
        <f>SUM(E148:E153)</f>
        <v>0</v>
      </c>
      <c r="F147" s="56">
        <f>SUM(F148:F153)</f>
        <v>0</v>
      </c>
      <c r="G147" s="57">
        <v>0</v>
      </c>
      <c r="H147" s="58">
        <v>0</v>
      </c>
      <c r="I147" s="267">
        <f>SUM(E147:H147)</f>
        <v>0</v>
      </c>
      <c r="J147" s="54">
        <v>0</v>
      </c>
    </row>
    <row r="148" spans="1:14" s="213" customFormat="1" ht="15" customHeight="1">
      <c r="A148" s="24" t="s">
        <v>80</v>
      </c>
      <c r="B148" s="15"/>
      <c r="C148" s="16" t="s">
        <v>47</v>
      </c>
      <c r="D148" s="40">
        <v>0</v>
      </c>
      <c r="E148" s="52"/>
      <c r="F148" s="52"/>
      <c r="G148" s="210"/>
      <c r="H148" s="266"/>
      <c r="I148" s="49">
        <v>0</v>
      </c>
      <c r="J148" s="34">
        <v>0</v>
      </c>
      <c r="K148" s="60"/>
      <c r="L148" s="1"/>
      <c r="M148" s="1"/>
      <c r="N148" s="1"/>
    </row>
    <row r="149" spans="1:14" s="213" customFormat="1" ht="15" customHeight="1">
      <c r="A149" s="24" t="s">
        <v>81</v>
      </c>
      <c r="B149" s="15"/>
      <c r="C149" s="16" t="s">
        <v>110</v>
      </c>
      <c r="D149" s="40">
        <v>0</v>
      </c>
      <c r="E149" s="52"/>
      <c r="F149" s="52"/>
      <c r="G149" s="210"/>
      <c r="H149" s="266"/>
      <c r="I149" s="49">
        <v>0</v>
      </c>
      <c r="J149" s="34">
        <v>0</v>
      </c>
      <c r="K149" s="60"/>
      <c r="L149" s="1"/>
      <c r="M149" s="1"/>
      <c r="N149" s="1"/>
    </row>
    <row r="150" spans="1:14" s="213" customFormat="1" ht="15" customHeight="1">
      <c r="A150" s="24" t="s">
        <v>82</v>
      </c>
      <c r="B150" s="17"/>
      <c r="C150" s="18" t="s">
        <v>111</v>
      </c>
      <c r="D150" s="40">
        <v>0</v>
      </c>
      <c r="E150" s="52"/>
      <c r="F150" s="52"/>
      <c r="G150" s="210"/>
      <c r="H150" s="266"/>
      <c r="I150" s="49">
        <v>0</v>
      </c>
      <c r="J150" s="34">
        <v>0</v>
      </c>
      <c r="K150" s="60"/>
      <c r="L150" s="1"/>
      <c r="M150" s="1"/>
      <c r="N150" s="1"/>
    </row>
    <row r="151" spans="1:14" s="213" customFormat="1" ht="15" customHeight="1">
      <c r="A151" s="24" t="s">
        <v>83</v>
      </c>
      <c r="B151" s="15"/>
      <c r="C151" s="16" t="s">
        <v>50</v>
      </c>
      <c r="D151" s="40">
        <v>0</v>
      </c>
      <c r="E151" s="52"/>
      <c r="F151" s="52"/>
      <c r="G151" s="210"/>
      <c r="H151" s="266"/>
      <c r="I151" s="49">
        <v>0</v>
      </c>
      <c r="J151" s="34">
        <v>0</v>
      </c>
      <c r="K151" s="60"/>
      <c r="L151" s="1"/>
      <c r="M151" s="1"/>
      <c r="N151" s="1"/>
    </row>
    <row r="152" spans="1:14" s="213" customFormat="1" ht="15" customHeight="1">
      <c r="A152" s="12" t="s">
        <v>84</v>
      </c>
      <c r="B152" s="15"/>
      <c r="C152" s="16" t="s">
        <v>51</v>
      </c>
      <c r="D152" s="40">
        <v>0</v>
      </c>
      <c r="E152" s="52"/>
      <c r="F152" s="52"/>
      <c r="G152" s="210"/>
      <c r="H152" s="266"/>
      <c r="I152" s="49">
        <v>0</v>
      </c>
      <c r="J152" s="34">
        <v>0</v>
      </c>
      <c r="K152" s="60"/>
      <c r="L152" s="1"/>
      <c r="M152" s="1"/>
      <c r="N152" s="1"/>
    </row>
    <row r="153" spans="1:14" s="213" customFormat="1" ht="15" customHeight="1">
      <c r="A153" s="24" t="s">
        <v>85</v>
      </c>
      <c r="B153" s="15"/>
      <c r="C153" s="16" t="s">
        <v>52</v>
      </c>
      <c r="D153" s="40">
        <v>0</v>
      </c>
      <c r="E153" s="52"/>
      <c r="F153" s="52"/>
      <c r="G153" s="210"/>
      <c r="H153" s="266"/>
      <c r="I153" s="49">
        <v>0</v>
      </c>
      <c r="J153" s="34">
        <v>0</v>
      </c>
      <c r="K153" s="60"/>
      <c r="L153" s="1"/>
      <c r="M153" s="1"/>
      <c r="N153" s="1"/>
    </row>
    <row r="154" spans="1:14" ht="15" customHeight="1">
      <c r="A154" s="14"/>
      <c r="B154" s="6"/>
      <c r="C154" s="6"/>
      <c r="D154" s="53"/>
      <c r="E154" s="44"/>
      <c r="F154" s="268"/>
      <c r="G154" s="46"/>
      <c r="H154" s="46"/>
      <c r="I154" s="46"/>
    </row>
    <row r="155" spans="1:14" s="79" customFormat="1" ht="15" customHeight="1">
      <c r="A155" s="13" t="s">
        <v>123</v>
      </c>
      <c r="B155" s="8"/>
      <c r="C155" s="8"/>
      <c r="D155" s="41"/>
      <c r="E155" s="42"/>
      <c r="F155" s="42"/>
      <c r="G155" s="42"/>
      <c r="H155" s="42"/>
      <c r="I155" s="42"/>
      <c r="J155" s="33"/>
      <c r="K155" s="78"/>
    </row>
    <row r="156" spans="1:14" s="79" customFormat="1" ht="15" customHeight="1">
      <c r="A156" s="13"/>
      <c r="B156" s="8"/>
      <c r="C156" s="8"/>
      <c r="D156" s="41"/>
      <c r="E156" s="42"/>
      <c r="F156" s="42"/>
      <c r="G156" s="42"/>
      <c r="H156" s="42"/>
      <c r="I156" s="42"/>
      <c r="J156" s="33"/>
      <c r="K156" s="78"/>
    </row>
    <row r="157" spans="1:14" ht="15" customHeight="1">
      <c r="A157" s="14"/>
      <c r="B157" s="9"/>
      <c r="C157" s="9"/>
      <c r="D157" s="43"/>
      <c r="E157" s="44"/>
      <c r="F157" s="45"/>
      <c r="G157" s="46"/>
      <c r="H157" s="46"/>
      <c r="I157" s="46"/>
    </row>
    <row r="158" spans="1:14" s="73" customFormat="1" ht="29.25" customHeight="1">
      <c r="A158" s="14"/>
      <c r="B158" s="141" t="s">
        <v>58</v>
      </c>
      <c r="C158" s="142"/>
      <c r="D158" s="215" t="s">
        <v>141</v>
      </c>
      <c r="E158" s="216" t="s">
        <v>3</v>
      </c>
      <c r="F158" s="217" t="s">
        <v>4</v>
      </c>
      <c r="G158" s="218" t="s">
        <v>5</v>
      </c>
      <c r="H158" s="219" t="s">
        <v>6</v>
      </c>
      <c r="I158" s="216" t="s">
        <v>7</v>
      </c>
      <c r="J158" s="71" t="s">
        <v>137</v>
      </c>
      <c r="K158" s="72"/>
    </row>
    <row r="159" spans="1:14" s="213" customFormat="1" ht="15" customHeight="1">
      <c r="A159" s="24" t="s">
        <v>86</v>
      </c>
      <c r="B159" s="221" t="s">
        <v>112</v>
      </c>
      <c r="C159" s="222"/>
      <c r="D159" s="223">
        <v>0</v>
      </c>
      <c r="E159" s="224">
        <f>D159</f>
        <v>0</v>
      </c>
      <c r="F159" s="225">
        <f>E168</f>
        <v>0</v>
      </c>
      <c r="G159" s="225">
        <f>F168</f>
        <v>0</v>
      </c>
      <c r="H159" s="252">
        <f>G168</f>
        <v>1332821.3400000003</v>
      </c>
      <c r="I159" s="153">
        <f>D159</f>
        <v>0</v>
      </c>
      <c r="J159" s="100"/>
      <c r="K159" s="60"/>
      <c r="L159" s="1"/>
      <c r="M159" s="1"/>
      <c r="N159" s="1"/>
    </row>
    <row r="160" spans="1:14" s="213" customFormat="1" ht="3.75" customHeight="1">
      <c r="A160" s="24"/>
      <c r="B160" s="15"/>
      <c r="C160" s="16"/>
      <c r="D160" s="40"/>
      <c r="E160" s="226"/>
      <c r="F160" s="227"/>
      <c r="G160" s="228"/>
      <c r="H160" s="229"/>
      <c r="I160" s="159"/>
      <c r="J160" s="100"/>
      <c r="K160" s="60"/>
      <c r="L160" s="1"/>
      <c r="M160" s="1"/>
      <c r="N160" s="1"/>
    </row>
    <row r="161" spans="1:14" s="213" customFormat="1" ht="15" customHeight="1">
      <c r="A161" s="24" t="s">
        <v>87</v>
      </c>
      <c r="B161" s="15" t="s">
        <v>117</v>
      </c>
      <c r="C161" s="16"/>
      <c r="D161" s="40">
        <f>D16</f>
        <v>2487173</v>
      </c>
      <c r="E161" s="230">
        <f>E31</f>
        <v>0</v>
      </c>
      <c r="F161" s="266">
        <f>F31</f>
        <v>0</v>
      </c>
      <c r="G161" s="210">
        <f>G16</f>
        <v>2547636</v>
      </c>
      <c r="H161" s="52">
        <f>H16</f>
        <v>-61463</v>
      </c>
      <c r="I161" s="276">
        <f>SUM(E161:H161)</f>
        <v>2486173</v>
      </c>
      <c r="J161" s="86"/>
      <c r="K161" s="60"/>
      <c r="L161" s="1"/>
      <c r="M161" s="1"/>
      <c r="N161" s="1"/>
    </row>
    <row r="162" spans="1:14" s="213" customFormat="1" ht="15" customHeight="1">
      <c r="A162" s="24" t="s">
        <v>88</v>
      </c>
      <c r="B162" s="17" t="s">
        <v>101</v>
      </c>
      <c r="C162" s="18"/>
      <c r="D162" s="40">
        <f>-D40-D119-1</f>
        <v>-2478173</v>
      </c>
      <c r="E162" s="301">
        <f>-E40-E119</f>
        <v>0</v>
      </c>
      <c r="F162" s="47">
        <f>-F40-F119</f>
        <v>0</v>
      </c>
      <c r="G162" s="214">
        <f>-G40-G119</f>
        <v>-1203842.4599999997</v>
      </c>
      <c r="H162" s="199">
        <f>-H40-H119</f>
        <v>-1221659.0299999993</v>
      </c>
      <c r="I162" s="276">
        <f>SUM(E162:H162)</f>
        <v>-2425501.4899999993</v>
      </c>
      <c r="J162" s="94"/>
      <c r="K162" s="60"/>
      <c r="L162" s="1"/>
      <c r="M162" s="1"/>
      <c r="N162" s="1"/>
    </row>
    <row r="163" spans="1:14" s="213" customFormat="1" ht="15" customHeight="1">
      <c r="A163" s="24" t="s">
        <v>89</v>
      </c>
      <c r="B163" s="15" t="s">
        <v>126</v>
      </c>
      <c r="C163" s="16"/>
      <c r="D163" s="40">
        <v>0</v>
      </c>
      <c r="E163" s="301">
        <v>0</v>
      </c>
      <c r="F163" s="47">
        <v>0</v>
      </c>
      <c r="G163" s="214">
        <v>-869.51</v>
      </c>
      <c r="H163" s="322">
        <v>-654.399999999996</v>
      </c>
      <c r="I163" s="276">
        <f>SUM(E163:H163)</f>
        <v>-1523.909999999996</v>
      </c>
      <c r="J163" s="94"/>
      <c r="K163" s="60"/>
      <c r="L163" s="1"/>
      <c r="M163" s="1"/>
      <c r="N163" s="1"/>
    </row>
    <row r="164" spans="1:14" s="213" customFormat="1" ht="15" customHeight="1">
      <c r="A164" s="12" t="s">
        <v>90</v>
      </c>
      <c r="B164" s="15" t="s">
        <v>102</v>
      </c>
      <c r="C164" s="16"/>
      <c r="D164" s="40">
        <f>-D131</f>
        <v>-9000</v>
      </c>
      <c r="E164" s="301">
        <f>E131</f>
        <v>0</v>
      </c>
      <c r="F164" s="47">
        <f>F131</f>
        <v>0</v>
      </c>
      <c r="G164" s="214">
        <f>G131</f>
        <v>-10102.69</v>
      </c>
      <c r="H164" s="199">
        <f>H131</f>
        <v>-1492</v>
      </c>
      <c r="I164" s="276">
        <f>SUM(E164:H164)</f>
        <v>-11594.69</v>
      </c>
      <c r="J164" s="94"/>
      <c r="K164" s="60"/>
      <c r="L164" s="1"/>
      <c r="M164" s="1"/>
      <c r="N164" s="1"/>
    </row>
    <row r="165" spans="1:14" s="213" customFormat="1" ht="15" customHeight="1">
      <c r="A165" s="233" t="s">
        <v>91</v>
      </c>
      <c r="B165" s="234" t="s">
        <v>64</v>
      </c>
      <c r="C165" s="204"/>
      <c r="D165" s="235">
        <v>0</v>
      </c>
      <c r="E165" s="302">
        <v>0</v>
      </c>
      <c r="F165" s="305">
        <v>0</v>
      </c>
      <c r="G165" s="304">
        <v>0</v>
      </c>
      <c r="H165" s="236"/>
      <c r="I165" s="276">
        <v>0</v>
      </c>
      <c r="J165" s="237"/>
      <c r="K165" s="60"/>
      <c r="L165" s="1"/>
      <c r="M165" s="1"/>
      <c r="N165" s="1"/>
    </row>
    <row r="166" spans="1:14" s="213" customFormat="1" ht="15" customHeight="1">
      <c r="A166" s="24" t="s">
        <v>92</v>
      </c>
      <c r="B166" s="15" t="s">
        <v>100</v>
      </c>
      <c r="C166" s="16"/>
      <c r="D166" s="40">
        <f>SUM(D161:D165)</f>
        <v>0</v>
      </c>
      <c r="E166" s="303">
        <f>SUM(E161:E165)</f>
        <v>0</v>
      </c>
      <c r="F166" s="306">
        <f>SUM(F161:F165)</f>
        <v>0</v>
      </c>
      <c r="G166" s="212">
        <f>SUM(G161:G165)</f>
        <v>1332821.3400000003</v>
      </c>
      <c r="H166" s="229">
        <f>SUM(H161:H165)</f>
        <v>-1285268.4299999992</v>
      </c>
      <c r="I166" s="276">
        <f>SUM(E166:H166)</f>
        <v>47552.91000000108</v>
      </c>
      <c r="J166" s="94"/>
      <c r="K166" s="60"/>
      <c r="L166" s="1"/>
      <c r="M166" s="1"/>
      <c r="N166" s="1"/>
    </row>
    <row r="167" spans="1:14" s="213" customFormat="1" ht="15" customHeight="1">
      <c r="A167" s="238"/>
      <c r="B167" s="239"/>
      <c r="C167" s="6"/>
      <c r="D167" s="240"/>
      <c r="E167" s="241"/>
      <c r="F167" s="241"/>
      <c r="G167" s="242"/>
      <c r="H167" s="243"/>
      <c r="I167" s="42"/>
      <c r="J167" s="244"/>
      <c r="K167" s="60"/>
      <c r="L167" s="1"/>
      <c r="M167" s="1"/>
      <c r="N167" s="1"/>
    </row>
    <row r="168" spans="1:14" s="133" customFormat="1" ht="15" customHeight="1">
      <c r="A168" s="245" t="s">
        <v>93</v>
      </c>
      <c r="B168" s="130" t="s">
        <v>67</v>
      </c>
      <c r="C168" s="131"/>
      <c r="D168" s="246">
        <f>D166+D159</f>
        <v>0</v>
      </c>
      <c r="E168" s="257">
        <f>E159+E166</f>
        <v>0</v>
      </c>
      <c r="F168" s="258">
        <f>F159+F166</f>
        <v>0</v>
      </c>
      <c r="G168" s="258">
        <f>G159+G166</f>
        <v>1332821.3400000003</v>
      </c>
      <c r="H168" s="277">
        <f>H159+H166</f>
        <v>47552.91000000108</v>
      </c>
      <c r="I168" s="267">
        <f>I159+I166</f>
        <v>47552.91000000108</v>
      </c>
      <c r="J168" s="54"/>
      <c r="K168" s="129"/>
    </row>
    <row r="169" spans="1:14" ht="15" customHeight="1">
      <c r="A169" s="14"/>
      <c r="D169" s="43"/>
      <c r="E169" s="44"/>
      <c r="F169" s="45"/>
      <c r="G169" s="46"/>
      <c r="H169" s="46"/>
      <c r="I169" s="46"/>
    </row>
    <row r="170" spans="1:14" s="73" customFormat="1" ht="24" customHeight="1">
      <c r="A170" s="11">
        <v>20</v>
      </c>
      <c r="B170" s="248" t="s">
        <v>99</v>
      </c>
      <c r="C170" s="286"/>
      <c r="D170" s="249" t="s">
        <v>2</v>
      </c>
      <c r="E170" s="220" t="s">
        <v>3</v>
      </c>
      <c r="F170" s="247" t="s">
        <v>4</v>
      </c>
      <c r="G170" s="218" t="s">
        <v>5</v>
      </c>
      <c r="H170" s="219" t="s">
        <v>6</v>
      </c>
      <c r="I170" s="220" t="s">
        <v>143</v>
      </c>
      <c r="J170" s="71" t="s">
        <v>137</v>
      </c>
      <c r="K170" s="72"/>
    </row>
    <row r="171" spans="1:14" s="213" customFormat="1" ht="15" customHeight="1">
      <c r="A171" s="250" t="s">
        <v>94</v>
      </c>
      <c r="B171" s="222" t="s">
        <v>124</v>
      </c>
      <c r="C171" s="222"/>
      <c r="D171" s="223"/>
      <c r="E171" s="251">
        <v>0</v>
      </c>
      <c r="F171" s="225">
        <v>0</v>
      </c>
      <c r="G171" s="225">
        <v>54360</v>
      </c>
      <c r="H171" s="252">
        <v>162200.99</v>
      </c>
      <c r="I171" s="231">
        <f>H171</f>
        <v>162200.99</v>
      </c>
      <c r="J171" s="94"/>
      <c r="K171" s="60"/>
      <c r="L171" s="1"/>
      <c r="M171" s="1"/>
      <c r="N171" s="1"/>
    </row>
    <row r="172" spans="1:14" s="213" customFormat="1" ht="15" customHeight="1">
      <c r="A172" s="24" t="s">
        <v>95</v>
      </c>
      <c r="B172" s="16" t="s">
        <v>125</v>
      </c>
      <c r="C172" s="16"/>
      <c r="D172" s="40"/>
      <c r="E172" s="253">
        <v>0</v>
      </c>
      <c r="F172" s="52">
        <v>0</v>
      </c>
      <c r="G172" s="52">
        <v>73254</v>
      </c>
      <c r="H172" s="201">
        <v>73529.919999999998</v>
      </c>
      <c r="I172" s="231">
        <f>H172</f>
        <v>73529.919999999998</v>
      </c>
      <c r="J172" s="94"/>
      <c r="K172" s="60"/>
      <c r="L172" s="1"/>
      <c r="M172" s="1"/>
      <c r="N172" s="1"/>
    </row>
    <row r="173" spans="1:14" s="213" customFormat="1" ht="15" customHeight="1">
      <c r="A173" s="24" t="s">
        <v>96</v>
      </c>
      <c r="B173" s="16" t="s">
        <v>59</v>
      </c>
      <c r="C173" s="18"/>
      <c r="D173" s="40"/>
      <c r="E173" s="253"/>
      <c r="F173" s="52"/>
      <c r="G173" s="52"/>
      <c r="H173" s="201"/>
      <c r="I173" s="231"/>
      <c r="J173" s="94"/>
      <c r="K173" s="60"/>
      <c r="L173" s="1"/>
      <c r="M173" s="1"/>
      <c r="N173" s="1"/>
    </row>
    <row r="174" spans="1:14" s="213" customFormat="1" ht="15" customHeight="1">
      <c r="A174" s="24" t="s">
        <v>97</v>
      </c>
      <c r="B174" s="16" t="s">
        <v>98</v>
      </c>
      <c r="C174" s="16"/>
      <c r="D174" s="40"/>
      <c r="E174" s="253"/>
      <c r="F174" s="52"/>
      <c r="G174" s="52"/>
      <c r="H174" s="201"/>
      <c r="I174" s="231"/>
      <c r="J174" s="94"/>
      <c r="K174" s="60"/>
      <c r="L174" s="1"/>
      <c r="M174" s="1"/>
      <c r="N174" s="1"/>
    </row>
    <row r="175" spans="1:14">
      <c r="A175" s="14"/>
      <c r="D175" s="254"/>
      <c r="E175" s="255">
        <v>2548886</v>
      </c>
    </row>
    <row r="176" spans="1:14">
      <c r="A176" s="333"/>
      <c r="B176" s="334"/>
      <c r="C176" s="334"/>
      <c r="D176" s="334"/>
      <c r="E176" s="334"/>
      <c r="F176" s="334"/>
      <c r="G176" s="334"/>
      <c r="H176" s="334"/>
      <c r="I176" s="334"/>
      <c r="J176" s="334"/>
    </row>
    <row r="177" spans="1:10">
      <c r="A177" s="325" t="s">
        <v>259</v>
      </c>
      <c r="B177" s="325"/>
      <c r="C177" s="325"/>
      <c r="D177" s="325"/>
      <c r="E177" s="325"/>
      <c r="F177" s="325"/>
      <c r="G177" s="325"/>
      <c r="H177" s="325"/>
      <c r="I177" s="325"/>
      <c r="J177" s="325"/>
    </row>
    <row r="178" spans="1:10">
      <c r="A178" s="283"/>
      <c r="B178" s="283"/>
      <c r="C178" s="283"/>
      <c r="D178" s="283"/>
      <c r="E178" s="283"/>
      <c r="F178" s="283"/>
      <c r="G178" s="283"/>
      <c r="H178" s="283"/>
      <c r="I178" s="283"/>
      <c r="J178" s="283"/>
    </row>
    <row r="179" spans="1:10">
      <c r="A179" s="283"/>
      <c r="B179" s="283"/>
      <c r="C179" s="283"/>
      <c r="D179" s="283"/>
      <c r="E179" s="283"/>
      <c r="F179" s="283"/>
      <c r="G179" s="283"/>
      <c r="H179" s="283"/>
      <c r="I179" s="283"/>
      <c r="J179" s="283"/>
    </row>
    <row r="180" spans="1:10">
      <c r="A180" s="283"/>
      <c r="B180" s="283"/>
      <c r="C180" s="283"/>
      <c r="D180" s="283"/>
      <c r="E180" s="283"/>
      <c r="F180" s="283"/>
      <c r="G180" s="283"/>
      <c r="H180" s="283"/>
      <c r="I180" s="283"/>
      <c r="J180" s="283"/>
    </row>
    <row r="181" spans="1:10">
      <c r="A181" s="283"/>
      <c r="B181" s="283"/>
      <c r="C181" s="283"/>
      <c r="D181" s="283"/>
      <c r="E181" s="283"/>
      <c r="F181" s="283"/>
      <c r="G181" s="283"/>
      <c r="H181" s="283"/>
      <c r="I181" s="283"/>
      <c r="J181" s="283"/>
    </row>
    <row r="182" spans="1:10">
      <c r="A182" s="283"/>
      <c r="B182" s="283"/>
      <c r="C182" s="283"/>
      <c r="D182" s="283"/>
      <c r="E182" s="283"/>
      <c r="F182" s="283"/>
      <c r="G182" s="283"/>
      <c r="H182" s="283"/>
      <c r="I182" s="283"/>
      <c r="J182" s="283"/>
    </row>
    <row r="183" spans="1:10">
      <c r="A183" s="283"/>
      <c r="B183" s="283"/>
      <c r="C183" s="283"/>
      <c r="D183" s="283"/>
      <c r="E183" s="283"/>
      <c r="F183" s="283"/>
      <c r="G183" s="283"/>
      <c r="H183" s="283"/>
      <c r="I183" s="283"/>
      <c r="J183" s="283"/>
    </row>
    <row r="184" spans="1:10">
      <c r="A184" s="283"/>
      <c r="B184" s="283"/>
      <c r="C184" s="283"/>
      <c r="D184" s="283"/>
      <c r="E184" s="283"/>
      <c r="F184" s="283"/>
      <c r="G184" s="283"/>
      <c r="H184" s="283"/>
      <c r="I184" s="283"/>
      <c r="J184" s="283"/>
    </row>
    <row r="185" spans="1:10">
      <c r="A185" s="283"/>
      <c r="B185" s="283"/>
      <c r="C185" s="283"/>
      <c r="D185" s="283"/>
      <c r="E185" s="283"/>
      <c r="F185" s="283"/>
      <c r="G185" s="283"/>
      <c r="H185" s="283"/>
      <c r="I185" s="283"/>
      <c r="J185" s="283"/>
    </row>
    <row r="186" spans="1:10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0">
      <c r="A187" s="283"/>
      <c r="B187" s="283"/>
      <c r="C187" s="283"/>
      <c r="D187" s="283"/>
      <c r="E187" s="283"/>
      <c r="F187" s="283"/>
      <c r="G187" s="283"/>
      <c r="H187" s="283"/>
      <c r="I187" s="283"/>
      <c r="J187" s="283"/>
    </row>
    <row r="188" spans="1:10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0">
      <c r="A189" s="283"/>
      <c r="B189" s="283"/>
      <c r="C189" s="283" t="s">
        <v>144</v>
      </c>
      <c r="D189" s="283"/>
      <c r="E189" s="283"/>
      <c r="F189" s="326" t="s">
        <v>145</v>
      </c>
      <c r="G189" s="326"/>
      <c r="H189" s="326"/>
      <c r="I189" s="326"/>
      <c r="J189" s="283"/>
    </row>
    <row r="190" spans="1:10">
      <c r="A190" s="256"/>
      <c r="B190" s="256"/>
      <c r="C190" s="283" t="s">
        <v>133</v>
      </c>
      <c r="D190" s="256"/>
      <c r="E190" s="256"/>
      <c r="F190" s="327" t="s">
        <v>134</v>
      </c>
      <c r="G190" s="327"/>
      <c r="H190" s="327"/>
      <c r="I190" s="327"/>
      <c r="J190" s="283"/>
    </row>
    <row r="191" spans="1:10">
      <c r="A191" s="256"/>
      <c r="B191" s="256"/>
      <c r="C191" s="283" t="s">
        <v>135</v>
      </c>
      <c r="D191" s="256"/>
      <c r="E191" s="256"/>
      <c r="F191" s="327" t="s">
        <v>136</v>
      </c>
      <c r="G191" s="327"/>
      <c r="H191" s="327"/>
      <c r="I191" s="327"/>
      <c r="J191" s="283"/>
    </row>
    <row r="192" spans="1:10">
      <c r="A192" s="14"/>
    </row>
    <row r="193" spans="1:1" hidden="1">
      <c r="A193" s="14"/>
    </row>
    <row r="194" spans="1:1" hidden="1">
      <c r="A194" s="14"/>
    </row>
    <row r="195" spans="1:1" hidden="1">
      <c r="A195" s="14"/>
    </row>
    <row r="196" spans="1:1" hidden="1">
      <c r="A196" s="14"/>
    </row>
    <row r="197" spans="1:1" hidden="1">
      <c r="A197" s="14"/>
    </row>
    <row r="198" spans="1:1" hidden="1">
      <c r="A198" s="14"/>
    </row>
    <row r="199" spans="1:1" hidden="1">
      <c r="A199" s="14"/>
    </row>
    <row r="200" spans="1:1" hidden="1">
      <c r="A200" s="14"/>
    </row>
  </sheetData>
  <sheetProtection algorithmName="SHA-512" hashValue="+PjH38SOe2RSyVu2GgpqZJr5kUUZ9IRJTc3YRiVLk1lHDVnzS4GA3dmVRdhzl0H6f1U0i2XmfcDAMp90ecy4Aw==" saltValue="YfUKbfuggwx44tiT8479Hw==" spinCount="100000" sheet="1" objects="1" scenarios="1"/>
  <mergeCells count="26">
    <mergeCell ref="B39:C39"/>
    <mergeCell ref="E5:F5"/>
    <mergeCell ref="E7:F7"/>
    <mergeCell ref="A11:J11"/>
    <mergeCell ref="B15:C15"/>
    <mergeCell ref="B16:C16"/>
    <mergeCell ref="B117:C117"/>
    <mergeCell ref="B40:C40"/>
    <mergeCell ref="B41:C41"/>
    <mergeCell ref="B52:C52"/>
    <mergeCell ref="B67:C67"/>
    <mergeCell ref="B94:C94"/>
    <mergeCell ref="B102:C102"/>
    <mergeCell ref="B110:C110"/>
    <mergeCell ref="B112:C112"/>
    <mergeCell ref="B104:C104"/>
    <mergeCell ref="A177:J177"/>
    <mergeCell ref="F189:I189"/>
    <mergeCell ref="F190:I190"/>
    <mergeCell ref="F191:I191"/>
    <mergeCell ref="B123:C123"/>
    <mergeCell ref="B125:C125"/>
    <mergeCell ref="B131:C131"/>
    <mergeCell ref="B139:C139"/>
    <mergeCell ref="B147:C147"/>
    <mergeCell ref="A176:J176"/>
  </mergeCells>
  <printOptions horizontalCentered="1"/>
  <pageMargins left="0" right="0" top="0.55118110236220474" bottom="0" header="0.31496062992125984" footer="0.31496062992125984"/>
  <pageSetup paperSize="9" scale="68" orientation="portrait" horizontalDpi="4294967295" verticalDpi="4294967295" r:id="rId1"/>
  <rowBreaks count="1" manualBreakCount="1">
    <brk id="126" max="16383" man="1"/>
  </rowBreaks>
  <ignoredErrors>
    <ignoredError sqref="B17:I1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Secretária</vt:lpstr>
      <vt:lpstr>Secretária!Area_de_impressao</vt:lpstr>
      <vt:lpstr>Secretária!Titulos_de_impressao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2018-02-20T13:52:00Z</cp:lastPrinted>
  <dcterms:created xsi:type="dcterms:W3CDTF">2015-09-25T14:31:02Z</dcterms:created>
  <dcterms:modified xsi:type="dcterms:W3CDTF">2020-05-29T20:44:17Z</dcterms:modified>
</cp:coreProperties>
</file>