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cao de Contas\CONTRATO DE GESTÃO\3. UPPM CG 01.2017 NOVO\3. RELATORIO TRIMESTRAL\RELATÓRIO 2020\4º TRIMESTRE MUSEUS\0. SALVAR LINK\"/>
    </mc:Choice>
  </mc:AlternateContent>
  <bookViews>
    <workbookView xWindow="0" yWindow="0" windowWidth="2370" windowHeight="0"/>
  </bookViews>
  <sheets>
    <sheet name="TOTAL 4º TRI 2020" sheetId="1" r:id="rId1"/>
    <sheet name="CR 4º TRI 2020" sheetId="2" r:id="rId2"/>
    <sheet name="CGA 4º TRI 2020" sheetId="3" r:id="rId3"/>
    <sheet name="CMA 4º TRI 2020" sheetId="4" r:id="rId4"/>
  </sheets>
  <externalReferences>
    <externalReference r:id="rId5"/>
    <externalReference r:id="rId6"/>
  </externalReferences>
  <definedNames>
    <definedName name="_xlnm._FilterDatabase" hidden="1">#REF!</definedName>
    <definedName name="AccessDatabase" hidden="1">"C:\Meus documentos\2000 Pgtos.mdb"</definedName>
    <definedName name="_xlnm.Print_Area" localSheetId="0">'TOTAL 4º TRI 2020'!$A$1:$J$176</definedName>
    <definedName name="dsdssds" hidden="1">#REF!</definedName>
    <definedName name="gu">'[1]PC - CTB X GER - PESSOAL'!$A$1:$G$2171</definedName>
    <definedName name="SDADADA" hidden="1">#REF!</definedName>
    <definedName name="_xlnm.Print_Titles" localSheetId="0">'TOTAL 4º TRI 2020'!$1:$12</definedName>
    <definedName name="Z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4" i="4" l="1"/>
  <c r="H164" i="4"/>
  <c r="I144" i="4"/>
  <c r="I136" i="4"/>
  <c r="I134" i="4"/>
  <c r="I133" i="4"/>
  <c r="I132" i="4"/>
  <c r="J131" i="4"/>
  <c r="I131" i="4"/>
  <c r="J130" i="4"/>
  <c r="I130" i="4"/>
  <c r="J129" i="4"/>
  <c r="I129" i="4"/>
  <c r="H128" i="4"/>
  <c r="I128" i="4" s="1"/>
  <c r="J128" i="4" s="1"/>
  <c r="I115" i="4"/>
  <c r="H115" i="4"/>
  <c r="H111" i="4"/>
  <c r="I111" i="4" s="1"/>
  <c r="J111" i="4" s="1"/>
  <c r="H110" i="4"/>
  <c r="I110" i="4" s="1"/>
  <c r="J110" i="4" s="1"/>
  <c r="H108" i="4"/>
  <c r="I108" i="4" s="1"/>
  <c r="I107" i="4"/>
  <c r="H107" i="4"/>
  <c r="H106" i="4"/>
  <c r="I106" i="4" s="1"/>
  <c r="J106" i="4" s="1"/>
  <c r="H105" i="4"/>
  <c r="I105" i="4" s="1"/>
  <c r="J105" i="4" s="1"/>
  <c r="H103" i="4"/>
  <c r="I103" i="4" s="1"/>
  <c r="H102" i="4"/>
  <c r="H101" i="4" s="1"/>
  <c r="H98" i="4"/>
  <c r="I98" i="4" s="1"/>
  <c r="J98" i="4" s="1"/>
  <c r="H97" i="4"/>
  <c r="I97" i="4" s="1"/>
  <c r="J97" i="4" s="1"/>
  <c r="H96" i="4"/>
  <c r="I96" i="4" s="1"/>
  <c r="H95" i="4"/>
  <c r="I95" i="4" s="1"/>
  <c r="I94" i="4"/>
  <c r="J94" i="4" s="1"/>
  <c r="H94" i="4"/>
  <c r="H93" i="4"/>
  <c r="I93" i="4" s="1"/>
  <c r="J93" i="4" s="1"/>
  <c r="I91" i="4"/>
  <c r="H89" i="4"/>
  <c r="I89" i="4" s="1"/>
  <c r="J89" i="4" s="1"/>
  <c r="I88" i="4"/>
  <c r="H88" i="4"/>
  <c r="H87" i="4"/>
  <c r="I87" i="4" s="1"/>
  <c r="J87" i="4" s="1"/>
  <c r="H83" i="4"/>
  <c r="I83" i="4" s="1"/>
  <c r="J83" i="4" s="1"/>
  <c r="I82" i="4"/>
  <c r="H82" i="4"/>
  <c r="H81" i="4"/>
  <c r="I81" i="4" s="1"/>
  <c r="J81" i="4" s="1"/>
  <c r="H80" i="4"/>
  <c r="I80" i="4" s="1"/>
  <c r="J80" i="4" s="1"/>
  <c r="H79" i="4"/>
  <c r="I79" i="4" s="1"/>
  <c r="H75" i="4"/>
  <c r="I75" i="4" s="1"/>
  <c r="J75" i="4" s="1"/>
  <c r="I74" i="4"/>
  <c r="H74" i="4"/>
  <c r="H73" i="4"/>
  <c r="I73" i="4" s="1"/>
  <c r="J73" i="4" s="1"/>
  <c r="H72" i="4"/>
  <c r="I72" i="4" s="1"/>
  <c r="J72" i="4" s="1"/>
  <c r="H71" i="4"/>
  <c r="I71" i="4" s="1"/>
  <c r="J71" i="4" s="1"/>
  <c r="I70" i="4"/>
  <c r="J70" i="4" s="1"/>
  <c r="H70" i="4"/>
  <c r="H69" i="4"/>
  <c r="I69" i="4" s="1"/>
  <c r="J69" i="4" s="1"/>
  <c r="H68" i="4"/>
  <c r="I68" i="4" s="1"/>
  <c r="J68" i="4" s="1"/>
  <c r="H64" i="4"/>
  <c r="I64" i="4" s="1"/>
  <c r="I63" i="4"/>
  <c r="J63" i="4" s="1"/>
  <c r="I61" i="4"/>
  <c r="J61" i="4" s="1"/>
  <c r="H61" i="4"/>
  <c r="H60" i="4"/>
  <c r="I60" i="4" s="1"/>
  <c r="J60" i="4" s="1"/>
  <c r="H59" i="4"/>
  <c r="I59" i="4" s="1"/>
  <c r="J59" i="4" s="1"/>
  <c r="J79" i="4" l="1"/>
  <c r="I78" i="4"/>
  <c r="H92" i="4"/>
  <c r="I92" i="4" s="1"/>
  <c r="J92" i="4" s="1"/>
  <c r="H58" i="4"/>
  <c r="H67" i="4"/>
  <c r="I67" i="4" s="1"/>
  <c r="J67" i="4" s="1"/>
  <c r="I102" i="4"/>
  <c r="H104" i="4"/>
  <c r="I104" i="4" s="1"/>
  <c r="J104" i="4" s="1"/>
  <c r="H78" i="4"/>
  <c r="H76" i="4" s="1"/>
  <c r="H109" i="4"/>
  <c r="I109" i="4" s="1"/>
  <c r="J109" i="4" s="1"/>
  <c r="J102" i="4" l="1"/>
  <c r="I101" i="4"/>
  <c r="H100" i="4"/>
  <c r="I100" i="4" s="1"/>
  <c r="J100" i="4" s="1"/>
  <c r="J78" i="4"/>
  <c r="I76" i="4"/>
  <c r="J76" i="4" s="1"/>
  <c r="I58" i="4"/>
  <c r="H54" i="4"/>
  <c r="H113" i="4" l="1"/>
  <c r="H53" i="4"/>
  <c r="H52" i="4" s="1"/>
  <c r="I54" i="4"/>
  <c r="J58" i="4"/>
  <c r="I53" i="4" l="1"/>
  <c r="J54" i="4"/>
  <c r="H120" i="4"/>
  <c r="I113" i="4"/>
  <c r="I120" i="4" l="1"/>
  <c r="J113" i="4"/>
  <c r="J120" i="4" s="1"/>
  <c r="J53" i="4"/>
  <c r="I52" i="4"/>
  <c r="J52" i="4" s="1"/>
  <c r="I164" i="3" l="1"/>
  <c r="H164" i="3"/>
  <c r="I144" i="3"/>
  <c r="I136" i="3"/>
  <c r="I134" i="3"/>
  <c r="I133" i="3"/>
  <c r="I132" i="3"/>
  <c r="J131" i="3"/>
  <c r="I131" i="3"/>
  <c r="J130" i="3"/>
  <c r="I130" i="3"/>
  <c r="J129" i="3"/>
  <c r="I129" i="3"/>
  <c r="H128" i="3"/>
  <c r="I128" i="3" s="1"/>
  <c r="J128" i="3" s="1"/>
  <c r="J122" i="3"/>
  <c r="I118" i="3"/>
  <c r="I117" i="3"/>
  <c r="I116" i="3"/>
  <c r="I115" i="3"/>
  <c r="H115" i="3"/>
  <c r="H111" i="3"/>
  <c r="I111" i="3" s="1"/>
  <c r="J111" i="3" s="1"/>
  <c r="H110" i="3"/>
  <c r="I110" i="3" s="1"/>
  <c r="J110" i="3" s="1"/>
  <c r="H108" i="3"/>
  <c r="I108" i="3" s="1"/>
  <c r="H107" i="3"/>
  <c r="I107" i="3" s="1"/>
  <c r="H106" i="3"/>
  <c r="H105" i="3"/>
  <c r="I105" i="3" s="1"/>
  <c r="J105" i="3" s="1"/>
  <c r="H103" i="3"/>
  <c r="I103" i="3" s="1"/>
  <c r="H102" i="3"/>
  <c r="H98" i="3"/>
  <c r="I98" i="3" s="1"/>
  <c r="J98" i="3" s="1"/>
  <c r="H97" i="3"/>
  <c r="I97" i="3" s="1"/>
  <c r="J97" i="3" s="1"/>
  <c r="H96" i="3"/>
  <c r="H95" i="3"/>
  <c r="I95" i="3" s="1"/>
  <c r="H94" i="3"/>
  <c r="I94" i="3" s="1"/>
  <c r="J94" i="3" s="1"/>
  <c r="H93" i="3"/>
  <c r="I93" i="3" s="1"/>
  <c r="J93" i="3" s="1"/>
  <c r="I91" i="3"/>
  <c r="H89" i="3"/>
  <c r="I89" i="3" s="1"/>
  <c r="J89" i="3" s="1"/>
  <c r="H88" i="3"/>
  <c r="I88" i="3" s="1"/>
  <c r="J88" i="3" s="1"/>
  <c r="I87" i="3"/>
  <c r="J87" i="3" s="1"/>
  <c r="H87" i="3"/>
  <c r="H83" i="3"/>
  <c r="I83" i="3" s="1"/>
  <c r="J83" i="3" s="1"/>
  <c r="H82" i="3"/>
  <c r="I82" i="3" s="1"/>
  <c r="I81" i="3"/>
  <c r="J81" i="3" s="1"/>
  <c r="H81" i="3"/>
  <c r="H80" i="3"/>
  <c r="H78" i="3" s="1"/>
  <c r="I79" i="3"/>
  <c r="J79" i="3" s="1"/>
  <c r="H79" i="3"/>
  <c r="H77" i="3"/>
  <c r="I77" i="3" s="1"/>
  <c r="J77" i="3" s="1"/>
  <c r="I75" i="3"/>
  <c r="J75" i="3" s="1"/>
  <c r="H75" i="3"/>
  <c r="H74" i="3"/>
  <c r="I74" i="3" s="1"/>
  <c r="H73" i="3"/>
  <c r="I73" i="3" s="1"/>
  <c r="J73" i="3" s="1"/>
  <c r="I72" i="3"/>
  <c r="J72" i="3" s="1"/>
  <c r="H72" i="3"/>
  <c r="H71" i="3"/>
  <c r="I71" i="3" s="1"/>
  <c r="J71" i="3" s="1"/>
  <c r="I70" i="3"/>
  <c r="J70" i="3" s="1"/>
  <c r="H70" i="3"/>
  <c r="H69" i="3"/>
  <c r="I68" i="3"/>
  <c r="J68" i="3" s="1"/>
  <c r="H68" i="3"/>
  <c r="I64" i="3"/>
  <c r="J63" i="3"/>
  <c r="I63" i="3"/>
  <c r="H61" i="3"/>
  <c r="I61" i="3" s="1"/>
  <c r="J61" i="3" s="1"/>
  <c r="H60" i="3"/>
  <c r="I60" i="3" s="1"/>
  <c r="J60" i="3" s="1"/>
  <c r="H59" i="3"/>
  <c r="I59" i="3" s="1"/>
  <c r="J59" i="3" s="1"/>
  <c r="H76" i="3" l="1"/>
  <c r="H101" i="3"/>
  <c r="H104" i="3"/>
  <c r="I104" i="3" s="1"/>
  <c r="J104" i="3" s="1"/>
  <c r="H67" i="3"/>
  <c r="I67" i="3" s="1"/>
  <c r="J67" i="3" s="1"/>
  <c r="I69" i="3"/>
  <c r="J69" i="3" s="1"/>
  <c r="I80" i="3"/>
  <c r="J80" i="3" s="1"/>
  <c r="H92" i="3"/>
  <c r="I92" i="3" s="1"/>
  <c r="J92" i="3" s="1"/>
  <c r="I102" i="3"/>
  <c r="I106" i="3"/>
  <c r="J106" i="3" s="1"/>
  <c r="H58" i="3"/>
  <c r="H109" i="3"/>
  <c r="I109" i="3" s="1"/>
  <c r="J109" i="3" s="1"/>
  <c r="I78" i="3" l="1"/>
  <c r="I76" i="3"/>
  <c r="J76" i="3" s="1"/>
  <c r="J78" i="3"/>
  <c r="I58" i="3"/>
  <c r="H54" i="3"/>
  <c r="I101" i="3"/>
  <c r="J102" i="3"/>
  <c r="K102" i="3" s="1"/>
  <c r="H100" i="3"/>
  <c r="I100" i="3" s="1"/>
  <c r="J100" i="3" s="1"/>
  <c r="H53" i="3" l="1"/>
  <c r="H52" i="3" s="1"/>
  <c r="H113" i="3"/>
  <c r="J58" i="3"/>
  <c r="I54" i="3"/>
  <c r="J54" i="3" l="1"/>
  <c r="I53" i="3"/>
  <c r="I113" i="3"/>
  <c r="H120" i="3"/>
  <c r="J113" i="3" l="1"/>
  <c r="J120" i="3" s="1"/>
  <c r="I120" i="3"/>
  <c r="J53" i="3"/>
  <c r="I52" i="3"/>
  <c r="J52" i="3" s="1"/>
  <c r="I163" i="2" l="1"/>
  <c r="H163" i="2"/>
  <c r="I143" i="2"/>
  <c r="I135" i="2"/>
  <c r="I130" i="2"/>
  <c r="J130" i="2" s="1"/>
  <c r="I129" i="2"/>
  <c r="I128" i="2"/>
  <c r="I127" i="2"/>
  <c r="J127" i="2" s="1"/>
  <c r="H127" i="2"/>
  <c r="H116" i="2"/>
  <c r="I116" i="2" s="1"/>
  <c r="H115" i="2"/>
  <c r="G114" i="2"/>
  <c r="G119" i="2" s="1"/>
  <c r="H110" i="2"/>
  <c r="I110" i="2" s="1"/>
  <c r="J110" i="2" s="1"/>
  <c r="H109" i="2"/>
  <c r="H107" i="2"/>
  <c r="I107" i="2" s="1"/>
  <c r="J107" i="2" s="1"/>
  <c r="H106" i="2"/>
  <c r="H105" i="2"/>
  <c r="I105" i="2" s="1"/>
  <c r="J105" i="2" s="1"/>
  <c r="I104" i="2"/>
  <c r="J104" i="2" s="1"/>
  <c r="H104" i="2"/>
  <c r="H103" i="2" s="1"/>
  <c r="I103" i="2" s="1"/>
  <c r="J103" i="2" s="1"/>
  <c r="H102" i="2"/>
  <c r="H101" i="2"/>
  <c r="H98" i="2"/>
  <c r="I98" i="2" s="1"/>
  <c r="J98" i="2" s="1"/>
  <c r="H97" i="2"/>
  <c r="I97" i="2" s="1"/>
  <c r="J97" i="2" s="1"/>
  <c r="H96" i="2"/>
  <c r="I96" i="2" s="1"/>
  <c r="H95" i="2"/>
  <c r="I95" i="2" s="1"/>
  <c r="H94" i="2"/>
  <c r="I94" i="2" s="1"/>
  <c r="J94" i="2" s="1"/>
  <c r="H93" i="2"/>
  <c r="I93" i="2" s="1"/>
  <c r="J93" i="2" s="1"/>
  <c r="I91" i="2"/>
  <c r="I89" i="2"/>
  <c r="J89" i="2" s="1"/>
  <c r="H89" i="2"/>
  <c r="H88" i="2"/>
  <c r="I88" i="2" s="1"/>
  <c r="J88" i="2" s="1"/>
  <c r="H87" i="2"/>
  <c r="I87" i="2" s="1"/>
  <c r="J87" i="2" s="1"/>
  <c r="J83" i="2"/>
  <c r="H83" i="2"/>
  <c r="I83" i="2" s="1"/>
  <c r="I82" i="2"/>
  <c r="J82" i="2" s="1"/>
  <c r="H82" i="2"/>
  <c r="H81" i="2"/>
  <c r="I81" i="2" s="1"/>
  <c r="J81" i="2" s="1"/>
  <c r="H80" i="2"/>
  <c r="I80" i="2" s="1"/>
  <c r="J80" i="2" s="1"/>
  <c r="H79" i="2"/>
  <c r="I79" i="2" s="1"/>
  <c r="J79" i="2" s="1"/>
  <c r="H77" i="2"/>
  <c r="I77" i="2" s="1"/>
  <c r="J77" i="2" s="1"/>
  <c r="H75" i="2"/>
  <c r="I75" i="2" s="1"/>
  <c r="J75" i="2" s="1"/>
  <c r="H74" i="2"/>
  <c r="I74" i="2" s="1"/>
  <c r="H73" i="2"/>
  <c r="I73" i="2" s="1"/>
  <c r="J73" i="2" s="1"/>
  <c r="H72" i="2"/>
  <c r="I72" i="2" s="1"/>
  <c r="J72" i="2" s="1"/>
  <c r="H71" i="2"/>
  <c r="I71" i="2" s="1"/>
  <c r="J71" i="2" s="1"/>
  <c r="H70" i="2"/>
  <c r="I70" i="2" s="1"/>
  <c r="J70" i="2" s="1"/>
  <c r="H69" i="2"/>
  <c r="I69" i="2" s="1"/>
  <c r="J69" i="2" s="1"/>
  <c r="H68" i="2"/>
  <c r="I68" i="2" s="1"/>
  <c r="J68" i="2" s="1"/>
  <c r="I64" i="2"/>
  <c r="I63" i="2"/>
  <c r="J63" i="2" s="1"/>
  <c r="H61" i="2"/>
  <c r="I61" i="2" s="1"/>
  <c r="J61" i="2" s="1"/>
  <c r="H60" i="2"/>
  <c r="I60" i="2" s="1"/>
  <c r="J60" i="2" s="1"/>
  <c r="H59" i="2"/>
  <c r="I59" i="2" s="1"/>
  <c r="J59" i="2" s="1"/>
  <c r="I33" i="2"/>
  <c r="I32" i="2"/>
  <c r="I30" i="2"/>
  <c r="H30" i="2"/>
  <c r="I17" i="2"/>
  <c r="I16" i="2"/>
  <c r="H16" i="2"/>
  <c r="H114" i="2" l="1"/>
  <c r="I114" i="2" s="1"/>
  <c r="H58" i="2"/>
  <c r="I115" i="2"/>
  <c r="I78" i="2"/>
  <c r="J78" i="2" s="1"/>
  <c r="I101" i="2"/>
  <c r="H100" i="2"/>
  <c r="I58" i="2"/>
  <c r="H54" i="2"/>
  <c r="I109" i="2"/>
  <c r="H108" i="2"/>
  <c r="I108" i="2" s="1"/>
  <c r="J108" i="2" s="1"/>
  <c r="H67" i="2"/>
  <c r="I67" i="2" s="1"/>
  <c r="J67" i="2" s="1"/>
  <c r="H78" i="2"/>
  <c r="H76" i="2" s="1"/>
  <c r="H92" i="2"/>
  <c r="I92" i="2" s="1"/>
  <c r="J92" i="2" s="1"/>
  <c r="I76" i="2" l="1"/>
  <c r="J76" i="2" s="1"/>
  <c r="J58" i="2"/>
  <c r="I54" i="2"/>
  <c r="H99" i="2"/>
  <c r="I99" i="2" s="1"/>
  <c r="J99" i="2" s="1"/>
  <c r="H53" i="2"/>
  <c r="J101" i="2"/>
  <c r="I100" i="2"/>
  <c r="J100" i="2" s="1"/>
  <c r="H52" i="2" l="1"/>
  <c r="H112" i="2"/>
  <c r="I112" i="2" s="1"/>
  <c r="J112" i="2" s="1"/>
  <c r="J54" i="2"/>
  <c r="I53" i="2"/>
  <c r="H119" i="2" l="1"/>
  <c r="I119" i="2" s="1"/>
  <c r="J119" i="2" s="1"/>
  <c r="J53" i="2"/>
  <c r="I52" i="2"/>
  <c r="J52" i="2" s="1"/>
  <c r="H166" i="1" l="1"/>
  <c r="I166" i="1" s="1"/>
  <c r="H165" i="1"/>
  <c r="I165" i="1" s="1"/>
  <c r="H159" i="1"/>
  <c r="H158" i="1"/>
  <c r="I158" i="1" s="1"/>
  <c r="J158" i="1" s="1"/>
  <c r="H157" i="1"/>
  <c r="I157" i="1" s="1"/>
  <c r="I154" i="1"/>
  <c r="H154" i="1"/>
  <c r="I142" i="1"/>
  <c r="I134" i="1"/>
  <c r="I129" i="1"/>
  <c r="J129" i="1" s="1"/>
  <c r="I128" i="1"/>
  <c r="J128" i="1" s="1"/>
  <c r="I127" i="1"/>
  <c r="J127" i="1" s="1"/>
  <c r="I126" i="1"/>
  <c r="J126" i="1" s="1"/>
  <c r="H126" i="1"/>
  <c r="I116" i="1"/>
  <c r="H115" i="1"/>
  <c r="I115" i="1" s="1"/>
  <c r="H114" i="1"/>
  <c r="I114" i="1" s="1"/>
  <c r="H109" i="1"/>
  <c r="I109" i="1" s="1"/>
  <c r="J109" i="1" s="1"/>
  <c r="H108" i="1"/>
  <c r="I108" i="1" s="1"/>
  <c r="J108" i="1" s="1"/>
  <c r="H106" i="1"/>
  <c r="I106" i="1" s="1"/>
  <c r="J106" i="1" s="1"/>
  <c r="H105" i="1"/>
  <c r="I105" i="1" s="1"/>
  <c r="H104" i="1"/>
  <c r="I104" i="1" s="1"/>
  <c r="J104" i="1" s="1"/>
  <c r="H103" i="1"/>
  <c r="I103" i="1" s="1"/>
  <c r="J103" i="1" s="1"/>
  <c r="H101" i="1"/>
  <c r="I101" i="1" s="1"/>
  <c r="H100" i="1"/>
  <c r="I100" i="1" s="1"/>
  <c r="H97" i="1"/>
  <c r="I97" i="1" s="1"/>
  <c r="J97" i="1" s="1"/>
  <c r="H96" i="1"/>
  <c r="I96" i="1" s="1"/>
  <c r="J96" i="1" s="1"/>
  <c r="I95" i="1"/>
  <c r="H94" i="1"/>
  <c r="I94" i="1" s="1"/>
  <c r="H93" i="1"/>
  <c r="I93" i="1" s="1"/>
  <c r="J93" i="1" s="1"/>
  <c r="H92" i="1"/>
  <c r="H91" i="1" s="1"/>
  <c r="I91" i="1" s="1"/>
  <c r="J91" i="1" s="1"/>
  <c r="I90" i="1"/>
  <c r="I89" i="1"/>
  <c r="H88" i="1"/>
  <c r="I88" i="1" s="1"/>
  <c r="J88" i="1" s="1"/>
  <c r="H87" i="1"/>
  <c r="I87" i="1" s="1"/>
  <c r="J87" i="1" s="1"/>
  <c r="H86" i="1"/>
  <c r="I86" i="1" s="1"/>
  <c r="J86" i="1" s="1"/>
  <c r="H85" i="1"/>
  <c r="I85" i="1" s="1"/>
  <c r="H84" i="1"/>
  <c r="I84" i="1" s="1"/>
  <c r="H83" i="1"/>
  <c r="I83" i="1" s="1"/>
  <c r="J83" i="1" s="1"/>
  <c r="H82" i="1"/>
  <c r="I82" i="1" s="1"/>
  <c r="J82" i="1" s="1"/>
  <c r="H81" i="1"/>
  <c r="I81" i="1" s="1"/>
  <c r="J81" i="1" s="1"/>
  <c r="H80" i="1"/>
  <c r="I80" i="1" s="1"/>
  <c r="J80" i="1" s="1"/>
  <c r="H79" i="1"/>
  <c r="I79" i="1" s="1"/>
  <c r="J79" i="1" s="1"/>
  <c r="H77" i="1"/>
  <c r="I77" i="1" s="1"/>
  <c r="J77" i="1" s="1"/>
  <c r="H75" i="1"/>
  <c r="I75" i="1" s="1"/>
  <c r="J75" i="1" s="1"/>
  <c r="H74" i="1"/>
  <c r="I74" i="1" s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J70" i="1" s="1"/>
  <c r="H69" i="1"/>
  <c r="I69" i="1" s="1"/>
  <c r="J69" i="1" s="1"/>
  <c r="H68" i="1"/>
  <c r="I68" i="1" s="1"/>
  <c r="J68" i="1" s="1"/>
  <c r="I64" i="1"/>
  <c r="H63" i="1"/>
  <c r="I63" i="1" s="1"/>
  <c r="J63" i="1" s="1"/>
  <c r="H60" i="1"/>
  <c r="I60" i="1" s="1"/>
  <c r="J60" i="1" s="1"/>
  <c r="H59" i="1"/>
  <c r="I59" i="1" s="1"/>
  <c r="J59" i="1" s="1"/>
  <c r="J45" i="1"/>
  <c r="I45" i="1"/>
  <c r="J43" i="1"/>
  <c r="I43" i="1"/>
  <c r="J42" i="1"/>
  <c r="I42" i="1"/>
  <c r="I41" i="1" s="1"/>
  <c r="J41" i="1" s="1"/>
  <c r="H41" i="1"/>
  <c r="H33" i="1"/>
  <c r="I33" i="1" s="1"/>
  <c r="J33" i="1" s="1"/>
  <c r="I32" i="1"/>
  <c r="J32" i="1" s="1"/>
  <c r="H32" i="1"/>
  <c r="H30" i="1"/>
  <c r="I30" i="1" s="1"/>
  <c r="J30" i="1" s="1"/>
  <c r="I22" i="1"/>
  <c r="I21" i="1"/>
  <c r="I18" i="1" s="1"/>
  <c r="H18" i="1"/>
  <c r="H17" i="1"/>
  <c r="I17" i="1" s="1"/>
  <c r="J17" i="1" s="1"/>
  <c r="H113" i="1" l="1"/>
  <c r="I113" i="1" s="1"/>
  <c r="H16" i="1"/>
  <c r="H155" i="1" s="1"/>
  <c r="I155" i="1" s="1"/>
  <c r="H61" i="1"/>
  <c r="I61" i="1" s="1"/>
  <c r="J61" i="1" s="1"/>
  <c r="I92" i="1"/>
  <c r="J92" i="1" s="1"/>
  <c r="J100" i="1"/>
  <c r="I99" i="1"/>
  <c r="J99" i="1" s="1"/>
  <c r="I16" i="1"/>
  <c r="J16" i="1" s="1"/>
  <c r="H99" i="1"/>
  <c r="H102" i="1"/>
  <c r="I102" i="1" s="1"/>
  <c r="J102" i="1" s="1"/>
  <c r="H58" i="1"/>
  <c r="H67" i="1"/>
  <c r="I67" i="1" s="1"/>
  <c r="J67" i="1" s="1"/>
  <c r="H78" i="1"/>
  <c r="H107" i="1"/>
  <c r="I107" i="1" s="1"/>
  <c r="J107" i="1" s="1"/>
  <c r="I58" i="1" l="1"/>
  <c r="H54" i="1"/>
  <c r="H76" i="1"/>
  <c r="I78" i="1"/>
  <c r="H98" i="1"/>
  <c r="I98" i="1" s="1"/>
  <c r="J98" i="1" s="1"/>
  <c r="J155" i="1"/>
  <c r="I76" i="1" l="1"/>
  <c r="J76" i="1" s="1"/>
  <c r="J78" i="1"/>
  <c r="H53" i="1"/>
  <c r="H52" i="1" s="1"/>
  <c r="H111" i="1"/>
  <c r="J58" i="1"/>
  <c r="I54" i="1"/>
  <c r="H40" i="1" l="1"/>
  <c r="H118" i="1"/>
  <c r="J54" i="1"/>
  <c r="I53" i="1"/>
  <c r="I111" i="1"/>
  <c r="J53" i="1" l="1"/>
  <c r="I52" i="1"/>
  <c r="J52" i="1" s="1"/>
  <c r="J111" i="1"/>
  <c r="I118" i="1"/>
  <c r="J118" i="1" s="1"/>
  <c r="H156" i="1"/>
  <c r="H46" i="1"/>
  <c r="I46" i="1" s="1"/>
  <c r="J46" i="1" s="1"/>
  <c r="I40" i="1"/>
  <c r="J40" i="1" s="1"/>
  <c r="H120" i="1" l="1"/>
  <c r="I120" i="1" s="1"/>
  <c r="I156" i="1"/>
  <c r="H160" i="1"/>
  <c r="H162" i="1" s="1"/>
  <c r="J156" i="1" l="1"/>
  <c r="I160" i="1"/>
  <c r="I162" i="1" s="1"/>
</calcChain>
</file>

<file path=xl/sharedStrings.xml><?xml version="1.0" encoding="utf-8"?>
<sst xmlns="http://schemas.openxmlformats.org/spreadsheetml/2006/main" count="1242" uniqueCount="270">
  <si>
    <t>Exercício:</t>
  </si>
  <si>
    <t>2020</t>
  </si>
  <si>
    <t>UGE:</t>
  </si>
  <si>
    <t>UPPM</t>
  </si>
  <si>
    <t>Organização Social:   Poiesis Organização Social de Cultura</t>
  </si>
  <si>
    <t>Objeto Contratual:</t>
  </si>
  <si>
    <t>UPPM - CONSOLIDADO</t>
  </si>
  <si>
    <t>Contrato de Gestão nº:</t>
  </si>
  <si>
    <t>01/2017</t>
  </si>
  <si>
    <t>1. RELATÓRIO GERENCIAL DE ORÇAMENTO PREVISTO x REALIZADO</t>
  </si>
  <si>
    <t>I - REPASSES PÚBLICOS</t>
  </si>
  <si>
    <t>RECURSOS PÚBLICOS VINCULADOS AO CONTRATO DE GESTÃO</t>
  </si>
  <si>
    <t>Orçamento
Anual</t>
  </si>
  <si>
    <t>1º Tri</t>
  </si>
  <si>
    <t>2º Tri</t>
  </si>
  <si>
    <t>3º Tri</t>
  </si>
  <si>
    <t>4º Tri</t>
  </si>
  <si>
    <t>Realizado</t>
  </si>
  <si>
    <t>%</t>
  </si>
  <si>
    <t>Repasse Líquidos para o Contrato de Gestão</t>
  </si>
  <si>
    <t>1.1</t>
  </si>
  <si>
    <t>Repasse Contrato de Gestão</t>
  </si>
  <si>
    <t>1.2</t>
  </si>
  <si>
    <t>Movimentação de Recursos Reservados</t>
  </si>
  <si>
    <t>1.2.1</t>
  </si>
  <si>
    <t xml:space="preserve">Constituição Recursos de Reserva </t>
  </si>
  <si>
    <t>1.2.2</t>
  </si>
  <si>
    <t xml:space="preserve">Reversão de Recursos de Reserva </t>
  </si>
  <si>
    <t>1.2.3</t>
  </si>
  <si>
    <t>Constituição Recursos de Contingência</t>
  </si>
  <si>
    <t>1.2.4</t>
  </si>
  <si>
    <t>Reversão de Recursos de  Contingência</t>
  </si>
  <si>
    <t>1.2.5</t>
  </si>
  <si>
    <t>Constituição de Recursos de Reserva - Outros</t>
  </si>
  <si>
    <t>1.2.6</t>
  </si>
  <si>
    <t>Reversão de Recursos de Reserva - Outros</t>
  </si>
  <si>
    <t>1.3</t>
  </si>
  <si>
    <t>Outras Receitas</t>
  </si>
  <si>
    <t>1.3.1</t>
  </si>
  <si>
    <t>Saldos anteriores para utilização no exercício</t>
  </si>
  <si>
    <t>1.3.2</t>
  </si>
  <si>
    <t>Outros saldos</t>
  </si>
  <si>
    <t>Recursos de Investimentos do Contrato de Gestão</t>
  </si>
  <si>
    <t>2.1</t>
  </si>
  <si>
    <t>Investimento do CG</t>
  </si>
  <si>
    <t>Recursos de Captação</t>
  </si>
  <si>
    <t>3.1</t>
  </si>
  <si>
    <t>Recursos de Captação voltados a custeio</t>
  </si>
  <si>
    <t>3.1.1</t>
  </si>
  <si>
    <t>Captação de Recursos Operacionais (bilheteria, cessão onerosa de espaço, loja, café, doações, estacionamento, etc)</t>
  </si>
  <si>
    <t>3.1.2</t>
  </si>
  <si>
    <t xml:space="preserve">Captação de Recursos Incentivados </t>
  </si>
  <si>
    <t>3.1.3</t>
  </si>
  <si>
    <t>Trabalho Voluntário e Parcerias</t>
  </si>
  <si>
    <t>II - DEMONSTRAÇÃO DE RESULTADO</t>
  </si>
  <si>
    <t>4</t>
  </si>
  <si>
    <t>RECEITAS APROPRIADAS VINCULADAS AO CONTRATO DE GESTÃO</t>
  </si>
  <si>
    <t>4.1</t>
  </si>
  <si>
    <t xml:space="preserve">Receita de Repasse Apropriada                                        </t>
  </si>
  <si>
    <t>4.2</t>
  </si>
  <si>
    <t>Receita de Captação Apropriada</t>
  </si>
  <si>
    <t>4.2.1</t>
  </si>
  <si>
    <r>
      <t>Captação de Recursos Operacionais</t>
    </r>
    <r>
      <rPr>
        <sz val="10"/>
        <rFont val="Calibri"/>
        <family val="2"/>
        <scheme val="minor"/>
      </rPr>
      <t xml:space="preserve"> (bilheteria, cessão onerosa de espaço, loja, café, doações, estacionamento, etc)</t>
    </r>
  </si>
  <si>
    <t>4.2.2</t>
  </si>
  <si>
    <t>4.2.3</t>
  </si>
  <si>
    <t>4.3</t>
  </si>
  <si>
    <t>Total das Receitas Financeiras</t>
  </si>
  <si>
    <t>TOTAL DE RECEITAS VINCULADAS AO PLANO DE TRABALHO</t>
  </si>
  <si>
    <t>5</t>
  </si>
  <si>
    <t>TOTAL DE RECEITAS PARA METAS CONDICIONADAS</t>
  </si>
  <si>
    <t>5.1</t>
  </si>
  <si>
    <t>Receitas para realização de metas condicionadas</t>
  </si>
  <si>
    <t>DESPESAS DO CONTRATO DE GESTÃO</t>
  </si>
  <si>
    <t>Total das Despesas</t>
  </si>
  <si>
    <t>6.1</t>
  </si>
  <si>
    <t>Subtotal das Despesas</t>
  </si>
  <si>
    <t>6.1.1</t>
  </si>
  <si>
    <t>Recursos Humanos - Salários, encargos e beneficios</t>
  </si>
  <si>
    <t>6.1.1.1</t>
  </si>
  <si>
    <t>Diretoria</t>
  </si>
  <si>
    <t>6.1.1.1.1</t>
  </si>
  <si>
    <t>Área Meio</t>
  </si>
  <si>
    <t>6.1.1.1.2</t>
  </si>
  <si>
    <t>Área Fim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</si>
  <si>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</si>
  <si>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</si>
  <si>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</si>
  <si>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</si>
  <si>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</si>
  <si>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</si>
  <si>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</si>
  <si>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</si>
  <si>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</si>
  <si>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</si>
  <si>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</si>
  <si>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</si>
  <si>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</si>
  <si>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Prestadores de serviços (Consultorias/Assessorias/Pessoas Jurídicas) - Área Meio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</si>
  <si>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</si>
  <si>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</si>
  <si>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</si>
  <si>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</si>
  <si>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</si>
  <si>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</si>
  <si>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</si>
  <si>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</si>
  <si>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</si>
  <si>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Administrativa / RH</t>
  </si>
  <si>
    <t>6.1.2.6</t>
  </si>
  <si>
    <t>Contábil</t>
  </si>
  <si>
    <t>6.1.2.7</t>
  </si>
  <si>
    <t>Auditoria</t>
  </si>
  <si>
    <t>6.1.2.8</t>
  </si>
  <si>
    <t>Outras Despesas</t>
  </si>
  <si>
    <t>6.1.3</t>
  </si>
  <si>
    <t>Custos Administrativos e Institucionais</t>
  </si>
  <si>
    <t>6.1.3.1</t>
  </si>
  <si>
    <t>Locação de imóveis</t>
  </si>
  <si>
    <t>6.1.3.2</t>
  </si>
  <si>
    <t>Utilidades Públicas</t>
  </si>
  <si>
    <t>6.1.3.3.1</t>
  </si>
  <si>
    <t>Telefone</t>
  </si>
  <si>
    <t>6.1.3.4.2</t>
  </si>
  <si>
    <t>Energia Elétrica</t>
  </si>
  <si>
    <t>6.1.3.5.3</t>
  </si>
  <si>
    <t>Água Esgoto</t>
  </si>
  <si>
    <t>6.1.3.6.4</t>
  </si>
  <si>
    <t>Gás</t>
  </si>
  <si>
    <t>6.1.3.6.5</t>
  </si>
  <si>
    <t>Internet</t>
  </si>
  <si>
    <t>6.1.3.3</t>
  </si>
  <si>
    <t>Outros Especificar</t>
  </si>
  <si>
    <t>6.1.3.4</t>
  </si>
  <si>
    <t>Uniformes e EPIs</t>
  </si>
  <si>
    <t>6.1.3.5</t>
  </si>
  <si>
    <t>Material de consumo, escritório e limpeza</t>
  </si>
  <si>
    <t>6.1.3.6</t>
  </si>
  <si>
    <t>Despesas tributárias e financeiras</t>
  </si>
  <si>
    <t>6.1.3.7</t>
  </si>
  <si>
    <t>Despesas diversas (correio, xerox, motoboy, etc.)</t>
  </si>
  <si>
    <t>6.1.3.8</t>
  </si>
  <si>
    <t>Treinamento de Funcionários</t>
  </si>
  <si>
    <t>6.1.3.9</t>
  </si>
  <si>
    <t>Lei Municipal nº 16.757 de 14 de novembro de 2017, Art. 3º - ISS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</si>
  <si>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</si>
  <si>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</si>
  <si>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</si>
  <si>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</si>
  <si>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</si>
  <si>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Sistema de Vigilância Remota - CFTV</t>
  </si>
  <si>
    <t>6.1.4.3</t>
  </si>
  <si>
    <t>Renovação, Emissão e Adequações AVCB</t>
  </si>
  <si>
    <t>6.1.4.4</t>
  </si>
  <si>
    <t>Equipamentos / Implementos</t>
  </si>
  <si>
    <t>6.1.4.5</t>
  </si>
  <si>
    <t>Seguros (predial, incêndio, etc.)</t>
  </si>
  <si>
    <t>6.1.4.6</t>
  </si>
  <si>
    <t>6.1.5</t>
  </si>
  <si>
    <t>Programas de Trabalho da Área Fim</t>
  </si>
  <si>
    <t>6.1.5.1</t>
  </si>
  <si>
    <t>Acervo</t>
  </si>
  <si>
    <t>6.1.5.1.1</t>
  </si>
  <si>
    <t>Acções Centro de Referências</t>
  </si>
  <si>
    <t>6.1.5.1.2</t>
  </si>
  <si>
    <t>Conservação e Restauro</t>
  </si>
  <si>
    <t>6.1.5.2</t>
  </si>
  <si>
    <t>Programa Cultural</t>
  </si>
  <si>
    <t>6.1.5.2.1</t>
  </si>
  <si>
    <t xml:space="preserve">Exposições </t>
  </si>
  <si>
    <t>6.1.5.2.2</t>
  </si>
  <si>
    <t>6.1.5.3</t>
  </si>
  <si>
    <t>Serviços Educativos e Projetos Especiais</t>
  </si>
  <si>
    <t>6.1.5.4</t>
  </si>
  <si>
    <t>Ações de Apoio ao SISEM-SP</t>
  </si>
  <si>
    <t>6.1.6</t>
  </si>
  <si>
    <t>Comunicação e Imprensa</t>
  </si>
  <si>
    <t>6.1.6.1</t>
  </si>
  <si>
    <t>Difusão e Plataformas Eletrônicas (site)</t>
  </si>
  <si>
    <t>6.1.6.2</t>
  </si>
  <si>
    <t>Impressão e Mareriais Gráficos</t>
  </si>
  <si>
    <t>SUBTOTAL DESPESAS</t>
  </si>
  <si>
    <t>6.2</t>
  </si>
  <si>
    <t>Depreciação/Amortização/Exaustão/Baixa de Imobilizado</t>
  </si>
  <si>
    <t>6.2.1</t>
  </si>
  <si>
    <t>Depreciação</t>
  </si>
  <si>
    <t>6.2.2</t>
  </si>
  <si>
    <t>Amortização</t>
  </si>
  <si>
    <t>6.2.3</t>
  </si>
  <si>
    <t>Baixa de Imobilizado</t>
  </si>
  <si>
    <t>DESPESAS TOTAIS</t>
  </si>
  <si>
    <t>TOTAL GERAL</t>
  </si>
  <si>
    <t>SUPERÁVIT OU DÉFICIT DO EXERCÍCIO  (RECEITA-DESPESA)</t>
  </si>
  <si>
    <t>III - INVESTIMENTOS/IMOBILIZADO</t>
  </si>
  <si>
    <t>INVESTIMENTOS COM RECURSOS VINCULADOS AO CONTRATOS DE GESTÃO</t>
  </si>
  <si>
    <t>8.1</t>
  </si>
  <si>
    <t>EQUIPAMENTOS DE INFORMÁTICA</t>
  </si>
  <si>
    <t>8.2</t>
  </si>
  <si>
    <t>MÓVEIS E UTENSÍLIOS</t>
  </si>
  <si>
    <t>8.3</t>
  </si>
  <si>
    <t>MÁQUINAS E EQUIPAMENTOS</t>
  </si>
  <si>
    <t>8.4</t>
  </si>
  <si>
    <t>SOFTWARE</t>
  </si>
  <si>
    <t>8.5</t>
  </si>
  <si>
    <t>BENFEITORIAS</t>
  </si>
  <si>
    <t>8.6</t>
  </si>
  <si>
    <t>AQUISIÇÃO DE ACERVO</t>
  </si>
  <si>
    <t>RECURSOS PÚBLICOS ESPECÍFICOS PARA INVESTIMENTO NO CONTRATO DE GESTÃO</t>
  </si>
  <si>
    <t>9.1</t>
  </si>
  <si>
    <t>9.2</t>
  </si>
  <si>
    <t>9.3</t>
  </si>
  <si>
    <t>9.4</t>
  </si>
  <si>
    <t>9.5</t>
  </si>
  <si>
    <t>9.6</t>
  </si>
  <si>
    <t>INVESTIMENTOS COM RECURSOS INCENTIVADOS</t>
  </si>
  <si>
    <t>INVESTIMENTOS ATRAVÉS DE RECURSOS INCENTIVADOS</t>
  </si>
  <si>
    <t>10.1</t>
  </si>
  <si>
    <t>10.2</t>
  </si>
  <si>
    <t>10.3</t>
  </si>
  <si>
    <t>10.4</t>
  </si>
  <si>
    <t>10.5</t>
  </si>
  <si>
    <t>10.6</t>
  </si>
  <si>
    <t>IV - PROJETOS A EXECUTAR E SALDOS DE RECURSOS VINCULADOS AO CONTRATO DE GESTÃO</t>
  </si>
  <si>
    <t>PROJETOS A EXECUTAR</t>
  </si>
  <si>
    <t xml:space="preserve">Orçamento
Anual </t>
  </si>
  <si>
    <t>11.1</t>
  </si>
  <si>
    <t>SALDO INÍCIO EXERCÍCIO</t>
  </si>
  <si>
    <t>11.2</t>
  </si>
  <si>
    <t>REPASSES LÍQUIDOS DISPONÍVEIS</t>
  </si>
  <si>
    <t>11.3</t>
  </si>
  <si>
    <t>RECEITAS DE REPASSE APROPRIADAS</t>
  </si>
  <si>
    <t>11.4</t>
  </si>
  <si>
    <t>RECEITAS FINANCEIRAS DOS RECURSOS DE RESERVAS E CONTINGÊNCIA</t>
  </si>
  <si>
    <t>11.5</t>
  </si>
  <si>
    <t>INVESTIMENTOS COM RECURSOS VINCULADOS AO CG</t>
  </si>
  <si>
    <t>11.6</t>
  </si>
  <si>
    <t>RESTITUIÇÃO DE RECURSOS A SEC</t>
  </si>
  <si>
    <t>11.7</t>
  </si>
  <si>
    <t>VARIAÇÃO NO PERÍODO</t>
  </si>
  <si>
    <t>SALDO PROJETOS A EXECUTAR</t>
  </si>
  <si>
    <t>OUTRAS RESERVAS: SALDOS</t>
  </si>
  <si>
    <t>Saldo</t>
  </si>
  <si>
    <t>12.1</t>
  </si>
  <si>
    <t>Recurso de Reserva</t>
  </si>
  <si>
    <t>12.2</t>
  </si>
  <si>
    <t>Recurso de Contingência</t>
  </si>
  <si>
    <t>12.3</t>
  </si>
  <si>
    <t>Projetos Incentivados</t>
  </si>
  <si>
    <t>12.4</t>
  </si>
  <si>
    <t>Demais Saldos (especificar)</t>
  </si>
  <si>
    <t>São Paulo, 18 de Fevereiro de 2021</t>
  </si>
  <si>
    <t>Clovis Carvalho</t>
  </si>
  <si>
    <t>Plinio Correa</t>
  </si>
  <si>
    <t>Diretor Executivo</t>
  </si>
  <si>
    <t>Diretor Administrativo Financeiro</t>
  </si>
  <si>
    <t>UPPM - CASA DAS ROSAS</t>
  </si>
  <si>
    <t>Captação de Recursos Incentivados e Não Incentivados</t>
  </si>
  <si>
    <t>Locação de imóveis / Condominio</t>
  </si>
  <si>
    <t>6.1.3.2.1</t>
  </si>
  <si>
    <t>6.1.3.2.2</t>
  </si>
  <si>
    <t>6.1.3.2.3</t>
  </si>
  <si>
    <t>6.1.3.2.4</t>
  </si>
  <si>
    <t>6.1.3.2.5</t>
  </si>
  <si>
    <t>6.1.3.2.6</t>
  </si>
  <si>
    <t>Outros (Especificar)</t>
  </si>
  <si>
    <t>Viagens e Estadias</t>
  </si>
  <si>
    <t>Exposição</t>
  </si>
  <si>
    <t>11.1.1</t>
  </si>
  <si>
    <t>11.1.2</t>
  </si>
  <si>
    <t>UPPM - CASA GUILHERME DE ALMEIDA</t>
  </si>
  <si>
    <t>UPPM - CASA MARIO DE ANDRADE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</si>
</sst>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54">
    <xf numFmtId="0" fontId="0" fillId="0" borderId="0" xfId="0"/>
    <xf numFmtId="0" fontId="3" fillId="2" borderId="0" xfId="3" applyFont="1" applyFill="1" applyAlignment="1"/>
    <xf numFmtId="0" fontId="3" fillId="2" borderId="0" xfId="3" applyFont="1" applyFill="1"/>
    <xf numFmtId="164" fontId="3" fillId="0" borderId="0" xfId="3" applyNumberFormat="1" applyFont="1" applyFill="1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/>
    <xf numFmtId="165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/>
    <xf numFmtId="0" fontId="5" fillId="2" borderId="0" xfId="3" applyFont="1" applyFill="1" applyAlignment="1"/>
    <xf numFmtId="0" fontId="3" fillId="2" borderId="0" xfId="3" applyFont="1" applyFill="1" applyBorder="1"/>
    <xf numFmtId="49" fontId="5" fillId="0" borderId="1" xfId="3" applyNumberFormat="1" applyFont="1" applyFill="1" applyBorder="1" applyAlignment="1">
      <alignment horizontal="center"/>
    </xf>
    <xf numFmtId="164" fontId="5" fillId="0" borderId="1" xfId="3" applyNumberFormat="1" applyFont="1" applyFill="1" applyBorder="1" applyAlignment="1">
      <alignment horizontal="left"/>
    </xf>
    <xf numFmtId="164" fontId="5" fillId="0" borderId="3" xfId="3" applyNumberFormat="1" applyFont="1" applyFill="1" applyBorder="1" applyAlignment="1">
      <alignment horizontal="center"/>
    </xf>
    <xf numFmtId="0" fontId="6" fillId="0" borderId="4" xfId="0" applyFont="1" applyBorder="1" applyAlignment="1"/>
    <xf numFmtId="0" fontId="3" fillId="2" borderId="5" xfId="3" applyFont="1" applyFill="1" applyBorder="1"/>
    <xf numFmtId="0" fontId="3" fillId="2" borderId="4" xfId="3" applyFont="1" applyFill="1" applyBorder="1"/>
    <xf numFmtId="164" fontId="3" fillId="0" borderId="5" xfId="3" applyNumberFormat="1" applyFont="1" applyFill="1" applyBorder="1"/>
    <xf numFmtId="0" fontId="6" fillId="0" borderId="0" xfId="0" applyFont="1" applyBorder="1" applyAlignment="1"/>
    <xf numFmtId="164" fontId="5" fillId="0" borderId="1" xfId="3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7" fillId="2" borderId="0" xfId="3" applyFont="1" applyFill="1" applyAlignment="1"/>
    <xf numFmtId="164" fontId="5" fillId="0" borderId="0" xfId="3" applyNumberFormat="1" applyFont="1" applyFill="1"/>
    <xf numFmtId="0" fontId="3" fillId="2" borderId="0" xfId="3" applyFont="1" applyFill="1" applyBorder="1" applyAlignment="1"/>
    <xf numFmtId="164" fontId="5" fillId="3" borderId="7" xfId="1" applyNumberFormat="1" applyFont="1" applyFill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3" applyNumberFormat="1" applyFont="1" applyFill="1" applyBorder="1" applyAlignment="1">
      <alignment horizontal="center" vertical="center"/>
    </xf>
    <xf numFmtId="164" fontId="5" fillId="3" borderId="4" xfId="3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center" vertical="center"/>
    </xf>
    <xf numFmtId="165" fontId="5" fillId="3" borderId="9" xfId="1" applyNumberFormat="1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164" fontId="6" fillId="0" borderId="7" xfId="1" applyNumberFormat="1" applyFont="1" applyFill="1" applyBorder="1" applyAlignment="1">
      <alignment horizontal="right" vertical="center"/>
    </xf>
    <xf numFmtId="164" fontId="5" fillId="0" borderId="10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right" vertical="center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2" xfId="1" applyNumberFormat="1" applyFont="1" applyFill="1" applyBorder="1" applyAlignment="1">
      <alignment vertical="center"/>
    </xf>
    <xf numFmtId="9" fontId="5" fillId="0" borderId="13" xfId="2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0" fontId="7" fillId="0" borderId="4" xfId="3" applyFont="1" applyFill="1" applyBorder="1" applyAlignment="1">
      <alignment vertical="center" wrapText="1"/>
    </xf>
    <xf numFmtId="0" fontId="7" fillId="0" borderId="6" xfId="3" applyFont="1" applyFill="1" applyBorder="1" applyAlignment="1">
      <alignment vertical="center" wrapText="1"/>
    </xf>
    <xf numFmtId="164" fontId="8" fillId="0" borderId="7" xfId="1" applyNumberFormat="1" applyFont="1" applyFill="1" applyBorder="1" applyAlignment="1">
      <alignment horizontal="right" vertical="center"/>
    </xf>
    <xf numFmtId="164" fontId="8" fillId="0" borderId="14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/>
    </xf>
    <xf numFmtId="164" fontId="8" fillId="0" borderId="8" xfId="1" applyNumberFormat="1" applyFont="1" applyFill="1" applyBorder="1" applyAlignment="1">
      <alignment vertical="center"/>
    </xf>
    <xf numFmtId="9" fontId="3" fillId="0" borderId="9" xfId="2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vertical="center"/>
    </xf>
    <xf numFmtId="164" fontId="5" fillId="0" borderId="15" xfId="1" applyNumberFormat="1" applyFont="1" applyFill="1" applyBorder="1" applyAlignment="1">
      <alignment vertical="center"/>
    </xf>
    <xf numFmtId="9" fontId="5" fillId="0" borderId="9" xfId="2" applyFont="1" applyFill="1" applyBorder="1" applyAlignment="1">
      <alignment horizontal="center" vertical="center"/>
    </xf>
    <xf numFmtId="0" fontId="3" fillId="0" borderId="4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vertical="center" wrapText="1"/>
    </xf>
    <xf numFmtId="164" fontId="3" fillId="0" borderId="7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15" xfId="1" applyNumberFormat="1" applyFont="1" applyFill="1" applyBorder="1" applyAlignment="1">
      <alignment horizontal="right" vertical="center"/>
    </xf>
    <xf numFmtId="9" fontId="3" fillId="0" borderId="1" xfId="2" applyFont="1" applyFill="1" applyBorder="1" applyAlignment="1">
      <alignment horizontal="center" vertical="center"/>
    </xf>
    <xf numFmtId="164" fontId="8" fillId="0" borderId="16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horizontal="right" vertical="center"/>
    </xf>
    <xf numFmtId="0" fontId="5" fillId="0" borderId="5" xfId="3" applyFont="1" applyFill="1" applyBorder="1" applyAlignment="1">
      <alignment vertical="center" wrapText="1"/>
    </xf>
    <xf numFmtId="164" fontId="6" fillId="0" borderId="16" xfId="1" applyNumberFormat="1" applyFont="1" applyFill="1" applyBorder="1" applyAlignment="1">
      <alignment vertical="center"/>
    </xf>
    <xf numFmtId="164" fontId="3" fillId="0" borderId="17" xfId="1" applyNumberFormat="1" applyFont="1" applyFill="1" applyBorder="1" applyAlignment="1">
      <alignment vertical="center"/>
    </xf>
    <xf numFmtId="9" fontId="3" fillId="0" borderId="5" xfId="2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5" fillId="0" borderId="7" xfId="1" applyNumberFormat="1" applyFont="1" applyFill="1" applyBorder="1" applyAlignment="1">
      <alignment horizontal="right" vertical="center"/>
    </xf>
    <xf numFmtId="164" fontId="6" fillId="0" borderId="17" xfId="1" applyNumberFormat="1" applyFont="1" applyFill="1" applyBorder="1" applyAlignment="1">
      <alignment horizontal="right" vertical="center"/>
    </xf>
    <xf numFmtId="9" fontId="5" fillId="0" borderId="5" xfId="2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/>
    </xf>
    <xf numFmtId="164" fontId="8" fillId="0" borderId="10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8" fillId="0" borderId="17" xfId="1" applyNumberFormat="1" applyFont="1" applyFill="1" applyBorder="1" applyAlignment="1">
      <alignment vertical="center"/>
    </xf>
    <xf numFmtId="164" fontId="8" fillId="0" borderId="11" xfId="1" applyNumberFormat="1" applyFont="1" applyFill="1" applyBorder="1" applyAlignment="1">
      <alignment vertical="center"/>
    </xf>
    <xf numFmtId="164" fontId="6" fillId="0" borderId="11" xfId="1" applyNumberFormat="1" applyFont="1" applyFill="1" applyBorder="1" applyAlignment="1">
      <alignment vertical="center"/>
    </xf>
    <xf numFmtId="164" fontId="6" fillId="0" borderId="17" xfId="1" applyNumberFormat="1" applyFont="1" applyFill="1" applyBorder="1" applyAlignment="1">
      <alignment vertical="center"/>
    </xf>
    <xf numFmtId="0" fontId="5" fillId="0" borderId="6" xfId="3" applyFont="1" applyFill="1" applyBorder="1" applyAlignment="1">
      <alignment horizontal="left" vertical="center"/>
    </xf>
    <xf numFmtId="164" fontId="6" fillId="0" borderId="18" xfId="1" applyNumberFormat="1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9" fillId="0" borderId="7" xfId="1" applyNumberFormat="1" applyFont="1" applyFill="1" applyBorder="1" applyAlignment="1">
      <alignment horizontal="right" vertical="center"/>
    </xf>
    <xf numFmtId="164" fontId="6" fillId="0" borderId="17" xfId="1" applyNumberFormat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3" fillId="2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5" fillId="2" borderId="0" xfId="3" applyFont="1" applyFill="1" applyBorder="1"/>
    <xf numFmtId="164" fontId="8" fillId="0" borderId="0" xfId="3" applyNumberFormat="1" applyFont="1" applyFill="1"/>
    <xf numFmtId="49" fontId="5" fillId="2" borderId="1" xfId="3" applyNumberFormat="1" applyFont="1" applyFill="1" applyBorder="1" applyAlignment="1">
      <alignment vertical="center"/>
    </xf>
    <xf numFmtId="164" fontId="6" fillId="3" borderId="7" xfId="1" applyNumberFormat="1" applyFont="1" applyFill="1" applyBorder="1" applyAlignment="1">
      <alignment horizontal="center" vertical="center" wrapText="1"/>
    </xf>
    <xf numFmtId="164" fontId="5" fillId="3" borderId="7" xfId="3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vertical="center"/>
    </xf>
    <xf numFmtId="164" fontId="6" fillId="3" borderId="16" xfId="1" applyNumberFormat="1" applyFont="1" applyFill="1" applyBorder="1" applyAlignment="1">
      <alignment vertical="center"/>
    </xf>
    <xf numFmtId="164" fontId="5" fillId="3" borderId="19" xfId="1" applyNumberFormat="1" applyFont="1" applyFill="1" applyBorder="1" applyAlignment="1">
      <alignment horizontal="right" vertical="center"/>
    </xf>
    <xf numFmtId="164" fontId="5" fillId="3" borderId="10" xfId="1" applyNumberFormat="1" applyFont="1" applyFill="1" applyBorder="1" applyAlignment="1">
      <alignment horizontal="right" vertical="center"/>
    </xf>
    <xf numFmtId="164" fontId="5" fillId="3" borderId="12" xfId="1" applyNumberFormat="1" applyFont="1" applyFill="1" applyBorder="1" applyAlignment="1">
      <alignment horizontal="right" vertical="center"/>
    </xf>
    <xf numFmtId="9" fontId="5" fillId="3" borderId="1" xfId="2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right" vertical="center"/>
    </xf>
    <xf numFmtId="164" fontId="5" fillId="3" borderId="9" xfId="1" applyNumberFormat="1" applyFont="1" applyFill="1" applyBorder="1" applyAlignment="1">
      <alignment horizontal="right" vertical="center"/>
    </xf>
    <xf numFmtId="164" fontId="5" fillId="3" borderId="1" xfId="1" applyNumberFormat="1" applyFont="1" applyFill="1" applyBorder="1" applyAlignment="1">
      <alignment horizontal="right" vertical="center"/>
    </xf>
    <xf numFmtId="0" fontId="7" fillId="2" borderId="4" xfId="3" applyFont="1" applyFill="1" applyBorder="1" applyAlignment="1">
      <alignment vertical="center" wrapText="1"/>
    </xf>
    <xf numFmtId="0" fontId="10" fillId="2" borderId="6" xfId="3" applyFont="1" applyFill="1" applyBorder="1" applyAlignment="1">
      <alignment vertical="center" wrapText="1"/>
    </xf>
    <xf numFmtId="164" fontId="8" fillId="0" borderId="7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10" fillId="2" borderId="4" xfId="3" applyFont="1" applyFill="1" applyBorder="1" applyAlignment="1">
      <alignment vertical="center" wrapText="1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4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vertical="center" wrapText="1"/>
    </xf>
    <xf numFmtId="164" fontId="5" fillId="3" borderId="8" xfId="1" applyNumberFormat="1" applyFont="1" applyFill="1" applyBorder="1" applyAlignment="1">
      <alignment horizontal="right" vertical="center"/>
    </xf>
    <xf numFmtId="0" fontId="5" fillId="3" borderId="4" xfId="3" applyFont="1" applyFill="1" applyBorder="1" applyAlignment="1">
      <alignment horizontal="left" vertical="center"/>
    </xf>
    <xf numFmtId="0" fontId="5" fillId="3" borderId="6" xfId="3" applyFont="1" applyFill="1" applyBorder="1" applyAlignment="1">
      <alignment horizontal="left" vertical="center"/>
    </xf>
    <xf numFmtId="164" fontId="6" fillId="3" borderId="4" xfId="1" applyNumberFormat="1" applyFont="1" applyFill="1" applyBorder="1" applyAlignment="1">
      <alignment vertical="center"/>
    </xf>
    <xf numFmtId="0" fontId="11" fillId="2" borderId="0" xfId="3" applyFont="1" applyFill="1" applyAlignment="1">
      <alignment vertical="center"/>
    </xf>
    <xf numFmtId="49" fontId="3" fillId="2" borderId="0" xfId="3" applyNumberFormat="1" applyFont="1" applyFill="1" applyBorder="1" applyAlignment="1">
      <alignment vertical="center"/>
    </xf>
    <xf numFmtId="0" fontId="5" fillId="2" borderId="0" xfId="3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 vertical="center"/>
    </xf>
    <xf numFmtId="49" fontId="3" fillId="2" borderId="4" xfId="3" applyNumberFormat="1" applyFont="1" applyFill="1" applyBorder="1" applyAlignment="1">
      <alignment vertical="center"/>
    </xf>
    <xf numFmtId="164" fontId="6" fillId="3" borderId="7" xfId="1" applyNumberFormat="1" applyFont="1" applyFill="1" applyBorder="1" applyAlignment="1">
      <alignment vertical="center"/>
    </xf>
    <xf numFmtId="0" fontId="3" fillId="2" borderId="0" xfId="3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vertical="center"/>
    </xf>
    <xf numFmtId="164" fontId="6" fillId="3" borderId="9" xfId="1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left" vertical="center"/>
    </xf>
    <xf numFmtId="164" fontId="5" fillId="3" borderId="16" xfId="1" applyNumberFormat="1" applyFont="1" applyFill="1" applyBorder="1" applyAlignment="1">
      <alignment vertical="center" wrapText="1"/>
    </xf>
    <xf numFmtId="164" fontId="5" fillId="3" borderId="13" xfId="1" applyNumberFormat="1" applyFont="1" applyFill="1" applyBorder="1" applyAlignment="1">
      <alignment vertical="center" wrapText="1"/>
    </xf>
    <xf numFmtId="164" fontId="5" fillId="3" borderId="19" xfId="1" applyNumberFormat="1" applyFont="1" applyFill="1" applyBorder="1" applyAlignment="1">
      <alignment vertical="center" wrapText="1"/>
    </xf>
    <xf numFmtId="164" fontId="5" fillId="3" borderId="10" xfId="1" applyNumberFormat="1" applyFont="1" applyFill="1" applyBorder="1" applyAlignment="1">
      <alignment vertical="center" wrapText="1"/>
    </xf>
    <xf numFmtId="43" fontId="3" fillId="2" borderId="0" xfId="1" applyFont="1" applyFill="1" applyAlignment="1">
      <alignment vertical="center"/>
    </xf>
    <xf numFmtId="164" fontId="3" fillId="2" borderId="0" xfId="3" applyNumberFormat="1" applyFont="1" applyFill="1" applyAlignment="1">
      <alignment vertical="center"/>
    </xf>
    <xf numFmtId="0" fontId="5" fillId="3" borderId="10" xfId="3" applyFont="1" applyFill="1" applyBorder="1" applyAlignment="1">
      <alignment horizontal="left" vertical="center" wrapText="1"/>
    </xf>
    <xf numFmtId="0" fontId="3" fillId="3" borderId="5" xfId="3" applyFont="1" applyFill="1" applyBorder="1" applyAlignment="1">
      <alignment horizontal="left" vertical="center" wrapText="1"/>
    </xf>
    <xf numFmtId="0" fontId="5" fillId="2" borderId="4" xfId="3" applyFont="1" applyFill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164" fontId="5" fillId="0" borderId="9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5" fillId="0" borderId="7" xfId="1" applyNumberFormat="1" applyFont="1" applyFill="1" applyBorder="1" applyAlignment="1">
      <alignment vertical="center" wrapText="1"/>
    </xf>
    <xf numFmtId="164" fontId="5" fillId="0" borderId="9" xfId="1" applyNumberFormat="1" applyFont="1" applyFill="1" applyBorder="1" applyAlignment="1">
      <alignment horizontal="right" vertical="center"/>
    </xf>
    <xf numFmtId="9" fontId="5" fillId="0" borderId="1" xfId="2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vertical="center"/>
    </xf>
    <xf numFmtId="0" fontId="3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8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9" fontId="3" fillId="0" borderId="1" xfId="2" applyNumberFormat="1" applyFont="1" applyFill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right" vertical="center"/>
    </xf>
    <xf numFmtId="164" fontId="3" fillId="0" borderId="9" xfId="1" applyNumberFormat="1" applyFont="1" applyFill="1" applyBorder="1" applyAlignment="1">
      <alignment horizontal="right" vertical="center"/>
    </xf>
    <xf numFmtId="164" fontId="5" fillId="0" borderId="13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vertical="center" wrapText="1"/>
    </xf>
    <xf numFmtId="164" fontId="5" fillId="3" borderId="7" xfId="1" applyNumberFormat="1" applyFont="1" applyFill="1" applyBorder="1" applyAlignment="1">
      <alignment vertical="center"/>
    </xf>
    <xf numFmtId="164" fontId="5" fillId="3" borderId="8" xfId="1" applyNumberFormat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vertical="center" wrapText="1"/>
    </xf>
    <xf numFmtId="164" fontId="5" fillId="3" borderId="7" xfId="1" applyNumberFormat="1" applyFont="1" applyFill="1" applyBorder="1" applyAlignment="1">
      <alignment vertical="center" wrapText="1"/>
    </xf>
    <xf numFmtId="9" fontId="5" fillId="3" borderId="1" xfId="2" applyNumberFormat="1" applyFont="1" applyFill="1" applyBorder="1" applyAlignment="1">
      <alignment horizontal="center" vertical="center"/>
    </xf>
    <xf numFmtId="166" fontId="3" fillId="2" borderId="0" xfId="3" applyNumberFormat="1" applyFont="1" applyFill="1" applyAlignment="1">
      <alignment vertical="center"/>
    </xf>
    <xf numFmtId="0" fontId="5" fillId="3" borderId="4" xfId="3" applyFont="1" applyFill="1" applyBorder="1" applyAlignment="1">
      <alignment vertical="center"/>
    </xf>
    <xf numFmtId="0" fontId="5" fillId="3" borderId="6" xfId="3" applyFont="1" applyFill="1" applyBorder="1" applyAlignment="1">
      <alignment vertical="center"/>
    </xf>
    <xf numFmtId="164" fontId="3" fillId="0" borderId="14" xfId="1" applyNumberFormat="1" applyFont="1" applyFill="1" applyBorder="1" applyAlignment="1">
      <alignment vertical="center"/>
    </xf>
    <xf numFmtId="164" fontId="5" fillId="3" borderId="9" xfId="1" applyNumberFormat="1" applyFont="1" applyFill="1" applyBorder="1" applyAlignment="1">
      <alignment vertical="center"/>
    </xf>
    <xf numFmtId="0" fontId="3" fillId="2" borderId="1" xfId="3" applyFont="1" applyFill="1" applyBorder="1" applyAlignment="1">
      <alignment horizontal="left" vertical="center" wrapText="1"/>
    </xf>
    <xf numFmtId="0" fontId="5" fillId="3" borderId="4" xfId="3" applyFont="1" applyFill="1" applyBorder="1" applyAlignment="1">
      <alignment horizontal="left" vertical="center" wrapText="1"/>
    </xf>
    <xf numFmtId="0" fontId="5" fillId="3" borderId="6" xfId="3" applyFont="1" applyFill="1" applyBorder="1" applyAlignment="1">
      <alignment horizontal="left" vertical="center" wrapText="1"/>
    </xf>
    <xf numFmtId="164" fontId="5" fillId="3" borderId="14" xfId="1" applyNumberFormat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vertical="center"/>
    </xf>
    <xf numFmtId="164" fontId="5" fillId="3" borderId="15" xfId="1" applyNumberFormat="1" applyFont="1" applyFill="1" applyBorder="1" applyAlignment="1">
      <alignment vertical="center"/>
    </xf>
    <xf numFmtId="0" fontId="3" fillId="2" borderId="0" xfId="3" applyFont="1" applyFill="1" applyBorder="1" applyAlignment="1">
      <alignment horizontal="left"/>
    </xf>
    <xf numFmtId="164" fontId="8" fillId="0" borderId="0" xfId="1" applyNumberFormat="1" applyFont="1" applyFill="1" applyBorder="1"/>
    <xf numFmtId="164" fontId="5" fillId="0" borderId="6" xfId="1" applyNumberFormat="1" applyFont="1" applyFill="1" applyBorder="1" applyAlignment="1">
      <alignment vertical="center"/>
    </xf>
    <xf numFmtId="165" fontId="5" fillId="0" borderId="6" xfId="1" applyNumberFormat="1" applyFont="1" applyFill="1" applyBorder="1" applyAlignment="1">
      <alignment horizontal="center" vertical="center"/>
    </xf>
    <xf numFmtId="164" fontId="3" fillId="2" borderId="0" xfId="3" applyNumberFormat="1" applyFont="1" applyFill="1"/>
    <xf numFmtId="0" fontId="5" fillId="0" borderId="1" xfId="3" applyFont="1" applyFill="1" applyBorder="1" applyAlignment="1">
      <alignment horizontal="left" vertical="center"/>
    </xf>
    <xf numFmtId="0" fontId="5" fillId="0" borderId="4" xfId="3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vertical="center"/>
    </xf>
    <xf numFmtId="164" fontId="6" fillId="0" borderId="14" xfId="1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horizontal="left"/>
    </xf>
    <xf numFmtId="0" fontId="5" fillId="0" borderId="4" xfId="3" applyFont="1" applyFill="1" applyBorder="1" applyAlignment="1">
      <alignment vertical="center" wrapText="1"/>
    </xf>
    <xf numFmtId="164" fontId="8" fillId="0" borderId="7" xfId="1" applyNumberFormat="1" applyFont="1" applyFill="1" applyBorder="1"/>
    <xf numFmtId="164" fontId="8" fillId="0" borderId="14" xfId="1" applyNumberFormat="1" applyFont="1" applyFill="1" applyBorder="1"/>
    <xf numFmtId="164" fontId="8" fillId="0" borderId="1" xfId="1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164" fontId="3" fillId="0" borderId="3" xfId="1" applyNumberFormat="1" applyFont="1" applyFill="1" applyBorder="1"/>
    <xf numFmtId="165" fontId="5" fillId="0" borderId="2" xfId="1" applyNumberFormat="1" applyFont="1" applyFill="1" applyBorder="1" applyAlignment="1">
      <alignment horizontal="center" vertical="center"/>
    </xf>
    <xf numFmtId="164" fontId="6" fillId="3" borderId="15" xfId="1" applyNumberFormat="1" applyFont="1" applyFill="1" applyBorder="1" applyAlignment="1">
      <alignment vertical="center"/>
    </xf>
    <xf numFmtId="164" fontId="6" fillId="3" borderId="14" xfId="1" applyNumberFormat="1" applyFont="1" applyFill="1" applyBorder="1" applyAlignment="1">
      <alignment horizontal="right" vertical="center"/>
    </xf>
    <xf numFmtId="0" fontId="3" fillId="2" borderId="20" xfId="3" applyFont="1" applyFill="1" applyBorder="1" applyAlignment="1">
      <alignment horizontal="left"/>
    </xf>
    <xf numFmtId="164" fontId="8" fillId="0" borderId="6" xfId="1" applyNumberFormat="1" applyFont="1" applyFill="1" applyBorder="1"/>
    <xf numFmtId="164" fontId="5" fillId="0" borderId="6" xfId="1" applyNumberFormat="1" applyFont="1" applyFill="1" applyBorder="1" applyAlignment="1"/>
    <xf numFmtId="164" fontId="3" fillId="0" borderId="6" xfId="1" applyNumberFormat="1" applyFont="1" applyFill="1" applyBorder="1"/>
    <xf numFmtId="43" fontId="3" fillId="2" borderId="0" xfId="3" applyNumberFormat="1" applyFont="1" applyFill="1" applyBorder="1"/>
    <xf numFmtId="0" fontId="5" fillId="2" borderId="14" xfId="3" applyFont="1" applyFill="1" applyBorder="1" applyAlignment="1">
      <alignment horizontal="left" vertical="center"/>
    </xf>
    <xf numFmtId="164" fontId="6" fillId="3" borderId="9" xfId="1" applyNumberFormat="1" applyFont="1" applyFill="1" applyBorder="1" applyAlignment="1">
      <alignment vertical="center"/>
    </xf>
    <xf numFmtId="0" fontId="3" fillId="2" borderId="20" xfId="3" applyFont="1" applyFill="1" applyBorder="1"/>
    <xf numFmtId="164" fontId="8" fillId="0" borderId="20" xfId="1" applyNumberFormat="1" applyFont="1" applyFill="1" applyBorder="1"/>
    <xf numFmtId="164" fontId="3" fillId="0" borderId="20" xfId="1" applyNumberFormat="1" applyFont="1" applyFill="1" applyBorder="1" applyAlignment="1"/>
    <xf numFmtId="164" fontId="3" fillId="0" borderId="20" xfId="1" applyNumberFormat="1" applyFont="1" applyFill="1" applyBorder="1" applyAlignment="1">
      <alignment horizontal="center"/>
    </xf>
    <xf numFmtId="164" fontId="3" fillId="0" borderId="20" xfId="1" applyNumberFormat="1" applyFont="1" applyFill="1" applyBorder="1"/>
    <xf numFmtId="165" fontId="5" fillId="0" borderId="20" xfId="1" applyNumberFormat="1" applyFont="1" applyFill="1" applyBorder="1" applyAlignment="1">
      <alignment horizontal="center" vertical="center"/>
    </xf>
    <xf numFmtId="0" fontId="7" fillId="2" borderId="0" xfId="3" applyFont="1" applyFill="1" applyAlignment="1">
      <alignment horizontal="left"/>
    </xf>
    <xf numFmtId="166" fontId="3" fillId="0" borderId="0" xfId="3" applyNumberFormat="1" applyFont="1" applyFill="1" applyAlignment="1">
      <alignment vertical="center"/>
    </xf>
    <xf numFmtId="0" fontId="3" fillId="2" borderId="0" xfId="3" applyFont="1" applyFill="1" applyAlignment="1">
      <alignment horizontal="left"/>
    </xf>
    <xf numFmtId="164" fontId="8" fillId="0" borderId="0" xfId="1" applyNumberFormat="1" applyFont="1" applyFill="1"/>
    <xf numFmtId="164" fontId="6" fillId="0" borderId="7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/>
    <xf numFmtId="165" fontId="3" fillId="0" borderId="5" xfId="1" applyNumberFormat="1" applyFont="1" applyFill="1" applyBorder="1" applyAlignment="1">
      <alignment horizontal="center"/>
    </xf>
    <xf numFmtId="164" fontId="6" fillId="3" borderId="7" xfId="1" applyNumberFormat="1" applyFont="1" applyFill="1" applyBorder="1"/>
    <xf numFmtId="164" fontId="5" fillId="3" borderId="5" xfId="1" applyNumberFormat="1" applyFont="1" applyFill="1" applyBorder="1"/>
    <xf numFmtId="164" fontId="5" fillId="3" borderId="1" xfId="1" applyNumberFormat="1" applyFont="1" applyFill="1" applyBorder="1"/>
    <xf numFmtId="164" fontId="5" fillId="3" borderId="4" xfId="1" applyNumberFormat="1" applyFont="1" applyFill="1" applyBorder="1"/>
    <xf numFmtId="164" fontId="5" fillId="3" borderId="8" xfId="1" applyNumberFormat="1" applyFont="1" applyFill="1" applyBorder="1" applyAlignment="1">
      <alignment horizontal="right"/>
    </xf>
    <xf numFmtId="0" fontId="3" fillId="2" borderId="1" xfId="3" applyFont="1" applyFill="1" applyBorder="1" applyAlignment="1">
      <alignment horizontal="left"/>
    </xf>
    <xf numFmtId="0" fontId="3" fillId="2" borderId="6" xfId="3" applyFont="1" applyFill="1" applyBorder="1"/>
    <xf numFmtId="164" fontId="3" fillId="0" borderId="5" xfId="1" applyNumberFormat="1" applyFont="1" applyFill="1" applyBorder="1" applyAlignment="1"/>
    <xf numFmtId="164" fontId="3" fillId="0" borderId="1" xfId="1" applyNumberFormat="1" applyFont="1" applyFill="1" applyBorder="1"/>
    <xf numFmtId="164" fontId="3" fillId="0" borderId="7" xfId="1" applyNumberFormat="1" applyFont="1" applyFill="1" applyBorder="1"/>
    <xf numFmtId="9" fontId="3" fillId="0" borderId="1" xfId="2" applyFont="1" applyFill="1" applyBorder="1" applyAlignment="1">
      <alignment horizontal="center"/>
    </xf>
    <xf numFmtId="0" fontId="8" fillId="2" borderId="4" xfId="0" applyFont="1" applyFill="1" applyBorder="1"/>
    <xf numFmtId="0" fontId="8" fillId="2" borderId="6" xfId="0" applyFont="1" applyFill="1" applyBorder="1"/>
    <xf numFmtId="164" fontId="3" fillId="0" borderId="9" xfId="1" applyNumberFormat="1" applyFont="1" applyFill="1" applyBorder="1"/>
    <xf numFmtId="0" fontId="8" fillId="2" borderId="1" xfId="0" applyFont="1" applyFill="1" applyBorder="1" applyAlignment="1">
      <alignment horizontal="left"/>
    </xf>
    <xf numFmtId="164" fontId="6" fillId="3" borderId="4" xfId="1" applyNumberFormat="1" applyFont="1" applyFill="1" applyBorder="1"/>
    <xf numFmtId="164" fontId="5" fillId="3" borderId="9" xfId="1" applyNumberFormat="1" applyFont="1" applyFill="1" applyBorder="1"/>
    <xf numFmtId="164" fontId="5" fillId="3" borderId="9" xfId="1" applyNumberFormat="1" applyFont="1" applyFill="1" applyBorder="1" applyAlignment="1">
      <alignment horizontal="right"/>
    </xf>
    <xf numFmtId="164" fontId="3" fillId="0" borderId="9" xfId="1" applyNumberFormat="1" applyFont="1" applyFill="1" applyBorder="1" applyAlignment="1"/>
    <xf numFmtId="164" fontId="3" fillId="0" borderId="1" xfId="1" applyNumberFormat="1" applyFont="1" applyFill="1" applyBorder="1" applyAlignment="1"/>
    <xf numFmtId="164" fontId="5" fillId="0" borderId="9" xfId="1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4" fontId="8" fillId="0" borderId="9" xfId="1" applyNumberFormat="1" applyFont="1" applyFill="1" applyBorder="1"/>
    <xf numFmtId="164" fontId="3" fillId="0" borderId="5" xfId="1" applyNumberFormat="1" applyFont="1" applyFill="1" applyBorder="1"/>
    <xf numFmtId="164" fontId="3" fillId="0" borderId="4" xfId="1" applyNumberFormat="1" applyFont="1" applyFill="1" applyBorder="1"/>
    <xf numFmtId="164" fontId="8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0" fontId="5" fillId="2" borderId="0" xfId="3" applyFont="1" applyFill="1" applyAlignment="1">
      <alignment horizontal="left"/>
    </xf>
    <xf numFmtId="0" fontId="6" fillId="3" borderId="4" xfId="3" applyFont="1" applyFill="1" applyBorder="1" applyAlignment="1">
      <alignment horizontal="left" vertical="center"/>
    </xf>
    <xf numFmtId="0" fontId="6" fillId="3" borderId="14" xfId="3" applyFont="1" applyFill="1" applyBorder="1" applyAlignment="1">
      <alignment horizontal="center" vertical="center"/>
    </xf>
    <xf numFmtId="164" fontId="8" fillId="3" borderId="7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5" fillId="3" borderId="7" xfId="1" applyNumberFormat="1" applyFont="1" applyFill="1" applyBorder="1" applyAlignment="1">
      <alignment horizontal="center" vertical="center"/>
    </xf>
    <xf numFmtId="0" fontId="3" fillId="2" borderId="10" xfId="3" applyFont="1" applyFill="1" applyBorder="1"/>
    <xf numFmtId="0" fontId="3" fillId="2" borderId="11" xfId="3" applyFont="1" applyFill="1" applyBorder="1"/>
    <xf numFmtId="164" fontId="8" fillId="0" borderId="16" xfId="1" applyNumberFormat="1" applyFont="1" applyFill="1" applyBorder="1"/>
    <xf numFmtId="164" fontId="3" fillId="0" borderId="13" xfId="1" applyNumberFormat="1" applyFont="1" applyFill="1" applyBorder="1" applyAlignment="1"/>
    <xf numFmtId="164" fontId="3" fillId="0" borderId="21" xfId="1" applyNumberFormat="1" applyFont="1" applyFill="1" applyBorder="1"/>
    <xf numFmtId="164" fontId="3" fillId="0" borderId="11" xfId="1" applyNumberFormat="1" applyFont="1" applyFill="1" applyBorder="1"/>
    <xf numFmtId="164" fontId="5" fillId="0" borderId="9" xfId="1" applyNumberFormat="1" applyFont="1" applyFill="1" applyBorder="1" applyAlignment="1">
      <alignment horizontal="right"/>
    </xf>
    <xf numFmtId="164" fontId="3" fillId="0" borderId="8" xfId="1" applyNumberFormat="1" applyFont="1" applyFill="1" applyBorder="1"/>
    <xf numFmtId="164" fontId="3" fillId="0" borderId="9" xfId="1" applyNumberFormat="1" applyFont="1" applyFill="1" applyBorder="1" applyAlignment="1">
      <alignment horizontal="right"/>
    </xf>
    <xf numFmtId="164" fontId="8" fillId="0" borderId="8" xfId="1" applyNumberFormat="1" applyFont="1" applyFill="1" applyBorder="1"/>
    <xf numFmtId="0" fontId="8" fillId="2" borderId="22" xfId="0" applyFont="1" applyFill="1" applyBorder="1" applyAlignment="1">
      <alignment horizontal="left"/>
    </xf>
    <xf numFmtId="0" fontId="3" fillId="2" borderId="23" xfId="3" applyFont="1" applyFill="1" applyBorder="1"/>
    <xf numFmtId="164" fontId="8" fillId="0" borderId="24" xfId="1" applyNumberFormat="1" applyFont="1" applyFill="1" applyBorder="1"/>
    <xf numFmtId="164" fontId="3" fillId="0" borderId="25" xfId="1" applyNumberFormat="1" applyFont="1" applyFill="1" applyBorder="1"/>
    <xf numFmtId="164" fontId="3" fillId="0" borderId="23" xfId="1" applyNumberFormat="1" applyFont="1" applyFill="1" applyBorder="1"/>
    <xf numFmtId="164" fontId="3" fillId="0" borderId="22" xfId="1" applyNumberFormat="1" applyFont="1" applyFill="1" applyBorder="1"/>
    <xf numFmtId="165" fontId="3" fillId="0" borderId="1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/>
    <xf numFmtId="164" fontId="3" fillId="0" borderId="4" xfId="1" applyNumberFormat="1" applyFont="1" applyFill="1" applyBorder="1" applyAlignment="1"/>
    <xf numFmtId="164" fontId="3" fillId="0" borderId="4" xfId="1" applyNumberFormat="1" applyFont="1" applyFill="1" applyBorder="1" applyAlignment="1">
      <alignment horizontal="right"/>
    </xf>
    <xf numFmtId="0" fontId="8" fillId="2" borderId="26" xfId="0" applyFont="1" applyFill="1" applyBorder="1" applyAlignment="1">
      <alignment horizontal="left"/>
    </xf>
    <xf numFmtId="0" fontId="3" fillId="2" borderId="2" xfId="3" applyFont="1" applyFill="1" applyBorder="1"/>
    <xf numFmtId="164" fontId="3" fillId="0" borderId="0" xfId="1" applyNumberFormat="1" applyFont="1" applyFill="1" applyBorder="1" applyAlignment="1"/>
    <xf numFmtId="164" fontId="3" fillId="0" borderId="3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49" fontId="3" fillId="2" borderId="4" xfId="3" applyNumberFormat="1" applyFont="1" applyFill="1" applyBorder="1" applyAlignment="1">
      <alignment horizontal="left" vertical="center"/>
    </xf>
    <xf numFmtId="164" fontId="5" fillId="3" borderId="7" xfId="1" applyNumberFormat="1" applyFont="1" applyFill="1" applyBorder="1" applyAlignment="1">
      <alignment horizontal="right"/>
    </xf>
    <xf numFmtId="164" fontId="5" fillId="3" borderId="1" xfId="1" applyNumberFormat="1" applyFont="1" applyFill="1" applyBorder="1" applyAlignment="1">
      <alignment horizontal="right"/>
    </xf>
    <xf numFmtId="164" fontId="5" fillId="3" borderId="6" xfId="1" applyNumberFormat="1" applyFont="1" applyFill="1" applyBorder="1" applyAlignment="1">
      <alignment horizontal="right"/>
    </xf>
    <xf numFmtId="0" fontId="6" fillId="3" borderId="6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164" fontId="3" fillId="0" borderId="13" xfId="1" applyNumberFormat="1" applyFont="1" applyFill="1" applyBorder="1"/>
    <xf numFmtId="0" fontId="3" fillId="2" borderId="20" xfId="3" applyFont="1" applyFill="1" applyBorder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/>
    <xf numFmtId="164" fontId="8" fillId="0" borderId="0" xfId="0" applyNumberFormat="1" applyFont="1"/>
    <xf numFmtId="164" fontId="8" fillId="0" borderId="0" xfId="0" applyNumberFormat="1" applyFont="1" applyBorder="1" applyAlignment="1">
      <alignment horizontal="center"/>
    </xf>
    <xf numFmtId="0" fontId="5" fillId="3" borderId="4" xfId="3" applyFont="1" applyFill="1" applyBorder="1" applyAlignment="1">
      <alignment horizontal="left" vertical="center" wrapText="1"/>
    </xf>
    <xf numFmtId="0" fontId="5" fillId="3" borderId="5" xfId="3" applyFont="1" applyFill="1" applyBorder="1" applyAlignment="1">
      <alignment horizontal="left" vertical="center" wrapText="1"/>
    </xf>
    <xf numFmtId="0" fontId="5" fillId="3" borderId="4" xfId="3" applyFont="1" applyFill="1" applyBorder="1" applyAlignment="1">
      <alignment vertical="center" wrapText="1"/>
    </xf>
    <xf numFmtId="0" fontId="5" fillId="3" borderId="5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vertical="center" wrapText="1"/>
    </xf>
    <xf numFmtId="0" fontId="3" fillId="2" borderId="20" xfId="3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5" fillId="3" borderId="6" xfId="3" applyFont="1" applyFill="1" applyBorder="1" applyAlignment="1">
      <alignment vertical="center" wrapText="1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>
      <alignment horizontal="left" vertical="center" wrapText="1"/>
    </xf>
    <xf numFmtId="0" fontId="5" fillId="3" borderId="11" xfId="3" applyFont="1" applyFill="1" applyBorder="1" applyAlignment="1">
      <alignment horizontal="left" vertical="center" wrapText="1"/>
    </xf>
    <xf numFmtId="0" fontId="5" fillId="3" borderId="6" xfId="3" applyFont="1" applyFill="1" applyBorder="1" applyAlignment="1">
      <alignment horizontal="left" vertical="center" wrapText="1"/>
    </xf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5" fillId="0" borderId="4" xfId="3" applyNumberFormat="1" applyFont="1" applyFill="1" applyBorder="1" applyAlignment="1">
      <alignment horizontal="left"/>
    </xf>
    <xf numFmtId="164" fontId="5" fillId="0" borderId="6" xfId="3" applyNumberFormat="1" applyFont="1" applyFill="1" applyBorder="1" applyAlignment="1">
      <alignment horizontal="left"/>
    </xf>
    <xf numFmtId="164" fontId="5" fillId="0" borderId="5" xfId="3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left" vertical="center" wrapText="1"/>
    </xf>
    <xf numFmtId="0" fontId="5" fillId="0" borderId="11" xfId="3" applyFont="1" applyFill="1" applyBorder="1" applyAlignment="1">
      <alignment horizontal="left" vertical="center" wrapText="1"/>
    </xf>
    <xf numFmtId="0" fontId="9" fillId="0" borderId="0" xfId="3" applyFont="1" applyFill="1"/>
    <xf numFmtId="43" fontId="3" fillId="2" borderId="0" xfId="1" applyFont="1" applyFill="1"/>
    <xf numFmtId="165" fontId="5" fillId="2" borderId="0" xfId="1" applyNumberFormat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164" fontId="5" fillId="0" borderId="19" xfId="1" applyNumberFormat="1" applyFont="1" applyFill="1" applyBorder="1" applyAlignment="1">
      <alignment vertical="center"/>
    </xf>
    <xf numFmtId="164" fontId="5" fillId="0" borderId="19" xfId="1" applyNumberFormat="1" applyFont="1" applyFill="1" applyBorder="1" applyAlignment="1">
      <alignment horizontal="right" vertical="center"/>
    </xf>
    <xf numFmtId="164" fontId="5" fillId="0" borderId="10" xfId="1" applyNumberFormat="1" applyFont="1" applyFill="1" applyBorder="1" applyAlignment="1">
      <alignment horizontal="right" vertical="center"/>
    </xf>
    <xf numFmtId="0" fontId="9" fillId="0" borderId="0" xfId="3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164" fontId="4" fillId="0" borderId="0" xfId="3" applyNumberFormat="1" applyFont="1" applyFill="1" applyAlignment="1">
      <alignment vertical="center"/>
    </xf>
    <xf numFmtId="43" fontId="5" fillId="2" borderId="0" xfId="1" applyFont="1" applyFill="1" applyAlignment="1">
      <alignment vertical="center"/>
    </xf>
    <xf numFmtId="0" fontId="9" fillId="0" borderId="0" xfId="3" applyFont="1" applyFill="1" applyAlignment="1">
      <alignment vertical="center"/>
    </xf>
    <xf numFmtId="43" fontId="11" fillId="2" borderId="0" xfId="1" applyFont="1" applyFill="1" applyAlignment="1">
      <alignment vertical="center"/>
    </xf>
    <xf numFmtId="165" fontId="5" fillId="3" borderId="1" xfId="1" applyNumberFormat="1" applyFont="1" applyFill="1" applyBorder="1" applyAlignment="1">
      <alignment horizontal="center" vertical="center"/>
    </xf>
    <xf numFmtId="164" fontId="8" fillId="0" borderId="9" xfId="1" applyNumberFormat="1" applyFont="1" applyFill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5" fillId="0" borderId="14" xfId="1" applyNumberFormat="1" applyFont="1" applyFill="1" applyBorder="1" applyAlignment="1">
      <alignment vertical="center"/>
    </xf>
    <xf numFmtId="0" fontId="9" fillId="0" borderId="0" xfId="3" applyFont="1" applyFill="1" applyBorder="1"/>
    <xf numFmtId="164" fontId="3" fillId="0" borderId="6" xfId="1" applyNumberFormat="1" applyFont="1" applyFill="1" applyBorder="1" applyAlignment="1">
      <alignment vertical="center"/>
    </xf>
    <xf numFmtId="164" fontId="6" fillId="3" borderId="14" xfId="1" applyNumberFormat="1" applyFont="1" applyFill="1" applyBorder="1" applyAlignment="1">
      <alignment vertical="center"/>
    </xf>
    <xf numFmtId="43" fontId="3" fillId="2" borderId="0" xfId="1" applyFont="1" applyFill="1" applyBorder="1"/>
    <xf numFmtId="43" fontId="3" fillId="2" borderId="0" xfId="1" applyFont="1" applyFill="1" applyAlignment="1">
      <alignment horizontal="center"/>
    </xf>
    <xf numFmtId="164" fontId="8" fillId="0" borderId="27" xfId="1" applyNumberFormat="1" applyFont="1" applyFill="1" applyBorder="1"/>
    <xf numFmtId="164" fontId="6" fillId="3" borderId="7" xfId="1" applyNumberFormat="1" applyFont="1" applyFill="1" applyBorder="1" applyAlignment="1">
      <alignment horizontal="center" vertical="center"/>
    </xf>
    <xf numFmtId="43" fontId="9" fillId="0" borderId="0" xfId="1" applyFont="1" applyFill="1"/>
    <xf numFmtId="43" fontId="3" fillId="0" borderId="0" xfId="1" applyFont="1" applyFill="1" applyAlignment="1">
      <alignment horizontal="center"/>
    </xf>
    <xf numFmtId="0" fontId="5" fillId="2" borderId="4" xfId="3" applyFont="1" applyFill="1" applyBorder="1" applyAlignment="1">
      <alignment horizontal="left" vertical="center"/>
    </xf>
    <xf numFmtId="164" fontId="6" fillId="0" borderId="4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5" fillId="0" borderId="6" xfId="1" applyNumberFormat="1" applyFont="1" applyFill="1" applyBorder="1" applyAlignment="1">
      <alignment vertical="center" wrapText="1"/>
    </xf>
    <xf numFmtId="164" fontId="5" fillId="0" borderId="15" xfId="1" applyNumberFormat="1" applyFont="1" applyFill="1" applyBorder="1" applyAlignment="1">
      <alignment vertical="center" wrapText="1"/>
    </xf>
    <xf numFmtId="9" fontId="3" fillId="0" borderId="23" xfId="2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210111</xdr:colOff>
      <xdr:row>4</xdr:row>
      <xdr:rowOff>19050</xdr:rowOff>
    </xdr:to>
    <xdr:pic>
      <xdr:nvPicPr>
        <xdr:cNvPr id="2" name="Imagem 1" descr="Documentosã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3986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304800</xdr:colOff>
      <xdr:row>0</xdr:row>
      <xdr:rowOff>123825</xdr:rowOff>
    </xdr:from>
    <xdr:to>
      <xdr:col>9</xdr:col>
      <xdr:colOff>485775</xdr:colOff>
      <xdr:row>4</xdr:row>
      <xdr:rowOff>9525</xdr:rowOff>
    </xdr:to>
    <xdr:pic>
      <xdr:nvPicPr>
        <xdr:cNvPr id="3" name="Imagem 2" descr="C:\Users\mfutino\Downloads\poi_novologo_2019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123825"/>
          <a:ext cx="108585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210111</xdr:colOff>
      <xdr:row>3</xdr:row>
      <xdr:rowOff>133350</xdr:rowOff>
    </xdr:to>
    <xdr:pic>
      <xdr:nvPicPr>
        <xdr:cNvPr id="2" name="Imagem 1" descr="Documentosã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3986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314325</xdr:colOff>
      <xdr:row>0</xdr:row>
      <xdr:rowOff>123825</xdr:rowOff>
    </xdr:from>
    <xdr:to>
      <xdr:col>9</xdr:col>
      <xdr:colOff>495300</xdr:colOff>
      <xdr:row>3</xdr:row>
      <xdr:rowOff>123825</xdr:rowOff>
    </xdr:to>
    <xdr:pic>
      <xdr:nvPicPr>
        <xdr:cNvPr id="3" name="Imagem 2" descr="C:\Users\mfutino\Downloads\poi_novologo_2019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23825"/>
          <a:ext cx="108585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210111</xdr:colOff>
      <xdr:row>3</xdr:row>
      <xdr:rowOff>133350</xdr:rowOff>
    </xdr:to>
    <xdr:pic>
      <xdr:nvPicPr>
        <xdr:cNvPr id="2" name="Imagem 1" descr="Documentosã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3986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314325</xdr:colOff>
      <xdr:row>0</xdr:row>
      <xdr:rowOff>38100</xdr:rowOff>
    </xdr:from>
    <xdr:to>
      <xdr:col>9</xdr:col>
      <xdr:colOff>495300</xdr:colOff>
      <xdr:row>3</xdr:row>
      <xdr:rowOff>38100</xdr:rowOff>
    </xdr:to>
    <xdr:pic>
      <xdr:nvPicPr>
        <xdr:cNvPr id="3" name="Imagem 2" descr="C:\Users\mfutino\Downloads\poi_novologo_2019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38100"/>
          <a:ext cx="108585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210111</xdr:colOff>
      <xdr:row>3</xdr:row>
      <xdr:rowOff>133350</xdr:rowOff>
    </xdr:to>
    <xdr:pic>
      <xdr:nvPicPr>
        <xdr:cNvPr id="2" name="Imagem 1" descr="Documentosã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3986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371475</xdr:colOff>
      <xdr:row>0</xdr:row>
      <xdr:rowOff>95250</xdr:rowOff>
    </xdr:from>
    <xdr:to>
      <xdr:col>9</xdr:col>
      <xdr:colOff>552450</xdr:colOff>
      <xdr:row>3</xdr:row>
      <xdr:rowOff>95250</xdr:rowOff>
    </xdr:to>
    <xdr:pic>
      <xdr:nvPicPr>
        <xdr:cNvPr id="3" name="Imagem 2" descr="C:\Users\mfutino\Downloads\poi_novologo_2019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95250"/>
          <a:ext cx="108585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DE/FECHAMENTO%20CONTABIL/2019/02_2019/Execu&#231;&#227;o%20Or&#231;ament&#225;ria/MUSEUS/UPPM%20-%20Execu&#231;&#227;o%20Or&#231;ament&#225;ria%2012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CONTRATO%20DE%20GEST&#195;O/3.%20UPPM%20CG%2001.2017%20NOVO/3.%20RELATORIO%20TRIMESTRAL/RELAT&#211;RIO%202020/4&#186;%20TRIMESTRE%20MUSEUS/1.%20Recebidos/Financeiro/V.%20Final%20or&#231;a/VF.%20or&#231;a%20CG%2001_2017museus%20-%204&#186;%20TRI2020%20rev%20pli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DC"/>
      <sheetName val="PC - CTB X GER - PESSOAL"/>
      <sheetName val="PC - CTB X GER"/>
      <sheetName val="BD-RAZ IMOB"/>
      <sheetName val="Museus 1º.Tr_2018 "/>
      <sheetName val="BD-RAZ"/>
      <sheetName val="TOT-UPPM - REAL"/>
      <sheetName val="UPPM-CDR - REAL"/>
      <sheetName val="UPPM-CGA - REAL"/>
      <sheetName val="UPPM-CMA - REAL"/>
      <sheetName val="UPPM-CORP - REAL"/>
      <sheetName val="Geral (2)"/>
      <sheetName val="PROJETO CGA - CAIXA"/>
      <sheetName val="Geral"/>
    </sheetNames>
    <sheetDataSet>
      <sheetData sheetId="0"/>
      <sheetData sheetId="1"/>
      <sheetData sheetId="2">
        <row r="1">
          <cell r="A1" t="str">
            <v>COD_CDC-CTA</v>
          </cell>
          <cell r="B1" t="str">
            <v>COD_CTA</v>
          </cell>
          <cell r="C1" t="str">
            <v>DES_CTA</v>
          </cell>
          <cell r="D1" t="str">
            <v>COD_CDC</v>
          </cell>
          <cell r="E1" t="str">
            <v>DES_CDC</v>
          </cell>
          <cell r="F1" t="str">
            <v>COD_GER</v>
          </cell>
          <cell r="G1" t="str">
            <v>DES_GER</v>
          </cell>
        </row>
        <row r="2">
          <cell r="A2" t="str">
            <v>180101.400003</v>
          </cell>
          <cell r="B2">
            <v>400003</v>
          </cell>
          <cell r="C2" t="str">
            <v>SALÁRIOS E ORDENADOS</v>
          </cell>
          <cell r="D2">
            <v>180101</v>
          </cell>
          <cell r="E2" t="str">
            <v>DIRETORIA EXECUTIVA</v>
          </cell>
          <cell r="F2" t="str">
            <v>9.1.2</v>
          </cell>
          <cell r="G2" t="str">
            <v>Diretoria - área fim</v>
          </cell>
        </row>
        <row r="3">
          <cell r="A3" t="str">
            <v>180101.400004</v>
          </cell>
          <cell r="B3">
            <v>400004</v>
          </cell>
          <cell r="C3" t="str">
            <v>HORAS EXTRAS</v>
          </cell>
          <cell r="D3">
            <v>180101</v>
          </cell>
          <cell r="E3" t="str">
            <v>DIRETORIA EXECUTIVA</v>
          </cell>
          <cell r="F3" t="str">
            <v>9.1.2</v>
          </cell>
          <cell r="G3" t="str">
            <v>Diretoria - área fim</v>
          </cell>
        </row>
        <row r="4">
          <cell r="A4" t="str">
            <v>180101.400005</v>
          </cell>
          <cell r="B4">
            <v>400005</v>
          </cell>
          <cell r="C4" t="str">
            <v>DÉCIMO TERCEIRO SALÁRIO</v>
          </cell>
          <cell r="D4">
            <v>180101</v>
          </cell>
          <cell r="E4" t="str">
            <v>DIRETORIA EXECUTIVA</v>
          </cell>
          <cell r="F4" t="str">
            <v>9.1.2</v>
          </cell>
          <cell r="G4" t="str">
            <v>Diretoria - área fim</v>
          </cell>
        </row>
        <row r="5">
          <cell r="A5" t="str">
            <v>180101.400006</v>
          </cell>
          <cell r="B5">
            <v>400006</v>
          </cell>
          <cell r="C5" t="str">
            <v>FÉRIAS</v>
          </cell>
          <cell r="D5">
            <v>180101</v>
          </cell>
          <cell r="E5" t="str">
            <v>DIRETORIA EXECUTIVA</v>
          </cell>
          <cell r="F5" t="str">
            <v>9.1.2</v>
          </cell>
          <cell r="G5" t="str">
            <v>Diretoria - área fim</v>
          </cell>
        </row>
        <row r="6">
          <cell r="A6" t="str">
            <v>180101.400007</v>
          </cell>
          <cell r="B6">
            <v>400007</v>
          </cell>
          <cell r="C6" t="str">
            <v>DESCANSO SEMANAL REMUNERADO</v>
          </cell>
          <cell r="D6">
            <v>180101</v>
          </cell>
          <cell r="E6" t="str">
            <v>DIRETORIA EXECUTIVA</v>
          </cell>
          <cell r="F6" t="str">
            <v>9.1.2</v>
          </cell>
          <cell r="G6" t="str">
            <v>Diretoria - área fim</v>
          </cell>
        </row>
        <row r="7">
          <cell r="A7" t="str">
            <v>180101.400010</v>
          </cell>
          <cell r="B7">
            <v>400010</v>
          </cell>
          <cell r="C7" t="str">
            <v>AJUDA DE CUSTO</v>
          </cell>
          <cell r="D7">
            <v>180101</v>
          </cell>
          <cell r="E7" t="str">
            <v>DIRETORIA EXECUTIVA</v>
          </cell>
          <cell r="F7" t="str">
            <v>9.1.2</v>
          </cell>
          <cell r="G7" t="str">
            <v>Diretoria - área fim</v>
          </cell>
        </row>
        <row r="8">
          <cell r="A8" t="str">
            <v>180101.400011</v>
          </cell>
          <cell r="B8">
            <v>400011</v>
          </cell>
          <cell r="C8" t="str">
            <v>BOLSA AUXÍLIO</v>
          </cell>
          <cell r="D8">
            <v>180101</v>
          </cell>
          <cell r="E8" t="str">
            <v>DIRETORIA EXECUTIVA</v>
          </cell>
          <cell r="F8" t="str">
            <v>9.1.2</v>
          </cell>
          <cell r="G8" t="str">
            <v>Diretoria - área fim</v>
          </cell>
        </row>
        <row r="9">
          <cell r="A9" t="str">
            <v>180101.400012</v>
          </cell>
          <cell r="B9">
            <v>400012</v>
          </cell>
          <cell r="C9" t="str">
            <v>INDENIZAÇÕES</v>
          </cell>
          <cell r="D9">
            <v>180101</v>
          </cell>
          <cell r="E9" t="str">
            <v>DIRETORIA EXECUTIVA</v>
          </cell>
          <cell r="F9" t="str">
            <v>9.1.2</v>
          </cell>
          <cell r="G9" t="str">
            <v>Diretoria - área fim</v>
          </cell>
        </row>
        <row r="10">
          <cell r="A10" t="str">
            <v>180101.400013</v>
          </cell>
          <cell r="B10">
            <v>400013</v>
          </cell>
          <cell r="C10" t="str">
            <v>SALÁRIOS - AJUSTES ENTRE CONTRATO DE GESTÃO</v>
          </cell>
          <cell r="D10">
            <v>180101</v>
          </cell>
          <cell r="E10" t="str">
            <v>DIRETORIA EXECUTIVA</v>
          </cell>
          <cell r="F10" t="str">
            <v>9.1.2</v>
          </cell>
          <cell r="G10" t="str">
            <v>Diretoria - área fim</v>
          </cell>
        </row>
        <row r="11">
          <cell r="A11" t="str">
            <v>180101.400202</v>
          </cell>
          <cell r="B11">
            <v>400202</v>
          </cell>
          <cell r="C11" t="str">
            <v>ADICIONAL NOTURNO</v>
          </cell>
          <cell r="D11">
            <v>180101</v>
          </cell>
          <cell r="E11" t="str">
            <v>DIRETORIA EXECUTIVA</v>
          </cell>
          <cell r="F11" t="str">
            <v>9.1.2</v>
          </cell>
          <cell r="G11" t="str">
            <v>Diretoria - área fim</v>
          </cell>
        </row>
        <row r="12">
          <cell r="A12" t="str">
            <v>180101.400203</v>
          </cell>
          <cell r="B12">
            <v>400203</v>
          </cell>
          <cell r="C12" t="str">
            <v>GRATIFICAÇOES</v>
          </cell>
          <cell r="D12">
            <v>180101</v>
          </cell>
          <cell r="E12" t="str">
            <v>DIRETORIA EXECUTIVA</v>
          </cell>
          <cell r="F12" t="str">
            <v>9.1.2</v>
          </cell>
          <cell r="G12" t="str">
            <v>Diretoria - área fim</v>
          </cell>
        </row>
        <row r="13">
          <cell r="A13" t="str">
            <v>180101.400219</v>
          </cell>
          <cell r="B13">
            <v>400219</v>
          </cell>
          <cell r="C13" t="str">
            <v>SALARIO MATERNIDADE</v>
          </cell>
          <cell r="D13">
            <v>180101</v>
          </cell>
          <cell r="E13" t="str">
            <v>DIRETORIA EXECUTIVA</v>
          </cell>
          <cell r="F13" t="str">
            <v>9.1.2</v>
          </cell>
          <cell r="G13" t="str">
            <v>Diretoria - área fim</v>
          </cell>
        </row>
        <row r="14">
          <cell r="A14" t="str">
            <v>180101.400220</v>
          </cell>
          <cell r="B14">
            <v>400220</v>
          </cell>
          <cell r="C14" t="str">
            <v>SALARIO FAMILIA</v>
          </cell>
          <cell r="D14">
            <v>180101</v>
          </cell>
          <cell r="E14" t="str">
            <v>DIRETORIA EXECUTIVA</v>
          </cell>
          <cell r="F14" t="str">
            <v>9.1.2</v>
          </cell>
          <cell r="G14" t="str">
            <v>Diretoria - área fim</v>
          </cell>
        </row>
        <row r="15">
          <cell r="A15" t="str">
            <v>180101.400221</v>
          </cell>
          <cell r="B15">
            <v>400221</v>
          </cell>
          <cell r="C15" t="str">
            <v>PENSAO ALIMENTICIA</v>
          </cell>
          <cell r="D15">
            <v>180101</v>
          </cell>
          <cell r="E15" t="str">
            <v>DIRETORIA EXECUTIVA</v>
          </cell>
          <cell r="F15" t="str">
            <v>9.1.2</v>
          </cell>
          <cell r="G15" t="str">
            <v>Diretoria - área fim</v>
          </cell>
        </row>
        <row r="16">
          <cell r="A16" t="str">
            <v>180101.400014</v>
          </cell>
          <cell r="B16">
            <v>400014</v>
          </cell>
          <cell r="C16" t="str">
            <v>ASSISTÊNCIA MÉDICA</v>
          </cell>
          <cell r="D16">
            <v>180101</v>
          </cell>
          <cell r="E16" t="str">
            <v>DIRETORIA EXECUTIVA</v>
          </cell>
          <cell r="F16" t="str">
            <v>9.1.2</v>
          </cell>
          <cell r="G16" t="str">
            <v>Diretoria - área fim</v>
          </cell>
        </row>
        <row r="17">
          <cell r="A17" t="str">
            <v>180101.400015</v>
          </cell>
          <cell r="B17">
            <v>400015</v>
          </cell>
          <cell r="C17" t="str">
            <v>ASSISTÊNCIA ODONTOLÓGICA</v>
          </cell>
          <cell r="D17">
            <v>180101</v>
          </cell>
          <cell r="E17" t="str">
            <v>DIRETORIA EXECUTIVA</v>
          </cell>
          <cell r="F17" t="str">
            <v>9.1.2</v>
          </cell>
          <cell r="G17" t="str">
            <v>Diretoria - área fim</v>
          </cell>
        </row>
        <row r="18">
          <cell r="A18" t="str">
            <v>180101.400016</v>
          </cell>
          <cell r="B18">
            <v>400016</v>
          </cell>
          <cell r="C18" t="str">
            <v>VALE REFEICAO</v>
          </cell>
          <cell r="D18">
            <v>180101</v>
          </cell>
          <cell r="E18" t="str">
            <v>DIRETORIA EXECUTIVA</v>
          </cell>
          <cell r="F18" t="str">
            <v>9.1.2</v>
          </cell>
          <cell r="G18" t="str">
            <v>Diretoria - área fim</v>
          </cell>
        </row>
        <row r="19">
          <cell r="A19" t="str">
            <v>180101.400017</v>
          </cell>
          <cell r="B19">
            <v>400017</v>
          </cell>
          <cell r="C19" t="str">
            <v>VALE TRANSPORTE</v>
          </cell>
          <cell r="D19">
            <v>180101</v>
          </cell>
          <cell r="E19" t="str">
            <v>DIRETORIA EXECUTIVA</v>
          </cell>
          <cell r="F19" t="str">
            <v>9.1.2</v>
          </cell>
          <cell r="G19" t="str">
            <v>Diretoria - área fim</v>
          </cell>
        </row>
        <row r="20">
          <cell r="A20" t="str">
            <v>180101.400175</v>
          </cell>
          <cell r="B20">
            <v>400175</v>
          </cell>
          <cell r="C20" t="str">
            <v>CURSOS E TREINAMENTOS</v>
          </cell>
          <cell r="D20">
            <v>180101</v>
          </cell>
          <cell r="E20" t="str">
            <v>DIRETORIA EXECUTIVA</v>
          </cell>
          <cell r="F20" t="str">
            <v>9.1.2</v>
          </cell>
          <cell r="G20" t="str">
            <v>Diretoria - área fim</v>
          </cell>
        </row>
        <row r="21">
          <cell r="A21" t="str">
            <v>180101.400176</v>
          </cell>
          <cell r="B21">
            <v>400176</v>
          </cell>
          <cell r="C21" t="str">
            <v>AUXILIO EDUCACAO</v>
          </cell>
          <cell r="D21">
            <v>180101</v>
          </cell>
          <cell r="E21" t="str">
            <v>DIRETORIA EXECUTIVA</v>
          </cell>
          <cell r="F21" t="str">
            <v>9.1.2</v>
          </cell>
          <cell r="G21" t="str">
            <v>Diretoria - área fim</v>
          </cell>
        </row>
        <row r="22">
          <cell r="A22" t="str">
            <v>180101.400020</v>
          </cell>
          <cell r="B22">
            <v>400020</v>
          </cell>
          <cell r="C22" t="str">
            <v>INSS</v>
          </cell>
          <cell r="D22">
            <v>180101</v>
          </cell>
          <cell r="E22" t="str">
            <v>DIRETORIA EXECUTIVA</v>
          </cell>
          <cell r="F22" t="str">
            <v>9.1.2</v>
          </cell>
          <cell r="G22" t="str">
            <v>Diretoria - área fim</v>
          </cell>
        </row>
        <row r="23">
          <cell r="A23" t="str">
            <v>180101.400021</v>
          </cell>
          <cell r="B23">
            <v>400021</v>
          </cell>
          <cell r="C23" t="str">
            <v>FGTS</v>
          </cell>
          <cell r="D23">
            <v>180101</v>
          </cell>
          <cell r="E23" t="str">
            <v>DIRETORIA EXECUTIVA</v>
          </cell>
          <cell r="F23" t="str">
            <v>9.1.2</v>
          </cell>
          <cell r="G23" t="str">
            <v>Diretoria - área fim</v>
          </cell>
        </row>
        <row r="24">
          <cell r="A24" t="str">
            <v>180101.400022</v>
          </cell>
          <cell r="B24">
            <v>400022</v>
          </cell>
          <cell r="C24" t="str">
            <v>PIS SOBRE FOLHA DE PAGAMENTO</v>
          </cell>
          <cell r="D24">
            <v>180101</v>
          </cell>
          <cell r="E24" t="str">
            <v>DIRETORIA EXECUTIVA</v>
          </cell>
          <cell r="F24" t="str">
            <v>9.1.2</v>
          </cell>
          <cell r="G24" t="str">
            <v>Diretoria - área fim</v>
          </cell>
        </row>
        <row r="25">
          <cell r="A25" t="str">
            <v>180101.400024</v>
          </cell>
          <cell r="B25">
            <v>400024</v>
          </cell>
          <cell r="C25" t="str">
            <v>CONTRIBUIÇÃO SOCIAL RESCISÓRIA</v>
          </cell>
          <cell r="D25">
            <v>180101</v>
          </cell>
          <cell r="E25" t="str">
            <v>DIRETORIA EXECUTIVA</v>
          </cell>
          <cell r="F25" t="str">
            <v>9.1.2</v>
          </cell>
          <cell r="G25" t="str">
            <v>Diretoria - área fim</v>
          </cell>
        </row>
        <row r="26">
          <cell r="A26" t="str">
            <v>180101.400177</v>
          </cell>
          <cell r="B26">
            <v>400177</v>
          </cell>
          <cell r="C26" t="str">
            <v>INSS SOBRE AUTONOMOS</v>
          </cell>
          <cell r="D26">
            <v>180101</v>
          </cell>
          <cell r="E26" t="str">
            <v>DIRETORIA EXECUTIVA</v>
          </cell>
          <cell r="F26" t="str">
            <v>9.2.1</v>
          </cell>
          <cell r="G26" t="str">
            <v>Diretoria - área fim</v>
          </cell>
        </row>
        <row r="27">
          <cell r="A27" t="str">
            <v>180101.400214</v>
          </cell>
          <cell r="B27">
            <v>400214</v>
          </cell>
          <cell r="C27" t="str">
            <v>CONTRIBUICAO SINDICAL/ ASSISTENCIAL/ CONFEDERATIVA</v>
          </cell>
          <cell r="D27">
            <v>180101</v>
          </cell>
          <cell r="E27" t="str">
            <v>DIRETORIA EXECUTIVA</v>
          </cell>
          <cell r="F27" t="str">
            <v>9.1.2</v>
          </cell>
          <cell r="G27" t="str">
            <v>Diretoria - área fim</v>
          </cell>
        </row>
        <row r="28">
          <cell r="A28" t="str">
            <v>180101.400025</v>
          </cell>
          <cell r="B28">
            <v>400025</v>
          </cell>
          <cell r="C28" t="str">
            <v>DESPESA - FÉRIAS</v>
          </cell>
          <cell r="D28">
            <v>180101</v>
          </cell>
          <cell r="E28" t="str">
            <v>DIRETORIA EXECUTIVA</v>
          </cell>
          <cell r="F28" t="str">
            <v>9.1.2</v>
          </cell>
          <cell r="G28" t="str">
            <v>Diretoria - área fim</v>
          </cell>
        </row>
        <row r="29">
          <cell r="A29" t="str">
            <v>180101.400026</v>
          </cell>
          <cell r="B29">
            <v>400026</v>
          </cell>
          <cell r="C29" t="str">
            <v>DESPESA - INSS S/ FÉRIAS</v>
          </cell>
          <cell r="D29">
            <v>180101</v>
          </cell>
          <cell r="E29" t="str">
            <v>DIRETORIA EXECUTIVA</v>
          </cell>
          <cell r="F29" t="str">
            <v>9.1.2</v>
          </cell>
          <cell r="G29" t="str">
            <v>Diretoria - área fim</v>
          </cell>
        </row>
        <row r="30">
          <cell r="A30" t="str">
            <v>180101.400027</v>
          </cell>
          <cell r="B30">
            <v>400027</v>
          </cell>
          <cell r="C30" t="str">
            <v>DESPESA - FGTS S/ FÉRIAS</v>
          </cell>
          <cell r="D30">
            <v>180101</v>
          </cell>
          <cell r="E30" t="str">
            <v>DIRETORIA EXECUTIVA</v>
          </cell>
          <cell r="F30" t="str">
            <v>9.1.2</v>
          </cell>
          <cell r="G30" t="str">
            <v>Diretoria - área fim</v>
          </cell>
        </row>
        <row r="31">
          <cell r="A31" t="str">
            <v>180101.400028</v>
          </cell>
          <cell r="B31">
            <v>400028</v>
          </cell>
          <cell r="C31" t="str">
            <v>DESPESA - 13° SALÁRIO</v>
          </cell>
          <cell r="D31">
            <v>180101</v>
          </cell>
          <cell r="E31" t="str">
            <v>DIRETORIA EXECUTIVA</v>
          </cell>
          <cell r="F31" t="str">
            <v>9.1.2</v>
          </cell>
          <cell r="G31" t="str">
            <v>Diretoria - área fim</v>
          </cell>
        </row>
        <row r="32">
          <cell r="A32" t="str">
            <v>180101.400029</v>
          </cell>
          <cell r="B32">
            <v>400029</v>
          </cell>
          <cell r="C32" t="str">
            <v>DESPESA - INSS S/ 13°</v>
          </cell>
          <cell r="D32">
            <v>180101</v>
          </cell>
          <cell r="E32" t="str">
            <v>DIRETORIA EXECUTIVA</v>
          </cell>
          <cell r="F32" t="str">
            <v>9.1.2</v>
          </cell>
          <cell r="G32" t="str">
            <v>Diretoria - área fim</v>
          </cell>
        </row>
        <row r="33">
          <cell r="A33" t="str">
            <v>180101.400030</v>
          </cell>
          <cell r="B33">
            <v>400030</v>
          </cell>
          <cell r="C33" t="str">
            <v>DESPESA - FGTS S/ 13°</v>
          </cell>
          <cell r="D33">
            <v>180101</v>
          </cell>
          <cell r="E33" t="str">
            <v>DIRETORIA EXECUTIVA</v>
          </cell>
          <cell r="F33" t="str">
            <v>9.1.2</v>
          </cell>
          <cell r="G33" t="str">
            <v>Diretoria - área fim</v>
          </cell>
        </row>
        <row r="34">
          <cell r="A34" t="str">
            <v>180101.400178</v>
          </cell>
          <cell r="B34">
            <v>400178</v>
          </cell>
          <cell r="C34" t="str">
            <v>UNIFORMES</v>
          </cell>
          <cell r="D34">
            <v>180101</v>
          </cell>
          <cell r="E34" t="str">
            <v>DIRETORIA EXECUTIVA</v>
          </cell>
          <cell r="F34" t="str">
            <v>9.1.2</v>
          </cell>
          <cell r="G34" t="str">
            <v>Diretoria - área fim</v>
          </cell>
        </row>
        <row r="35">
          <cell r="A35" t="str">
            <v>180101.400179</v>
          </cell>
          <cell r="B35">
            <v>400179</v>
          </cell>
          <cell r="C35" t="str">
            <v>ESTAGIARIOS E APRENDIZES</v>
          </cell>
          <cell r="D35">
            <v>180101</v>
          </cell>
          <cell r="E35" t="str">
            <v>DIRETORIA EXECUTIVA</v>
          </cell>
          <cell r="F35" t="str">
            <v>9.1.2</v>
          </cell>
          <cell r="G35" t="str">
            <v>Diretoria - área fim</v>
          </cell>
        </row>
        <row r="36">
          <cell r="A36" t="str">
            <v>180101.400180</v>
          </cell>
          <cell r="B36">
            <v>400180</v>
          </cell>
          <cell r="C36" t="str">
            <v>OUTRAS DESPESAS COM PESSOAL</v>
          </cell>
          <cell r="D36">
            <v>180101</v>
          </cell>
          <cell r="E36" t="str">
            <v>DIRETORIA EXECUTIVA</v>
          </cell>
          <cell r="F36" t="str">
            <v>9.1.2</v>
          </cell>
          <cell r="G36" t="str">
            <v>Diretoria - área fim</v>
          </cell>
        </row>
        <row r="37">
          <cell r="A37" t="str">
            <v>180201.400003</v>
          </cell>
          <cell r="B37">
            <v>400003</v>
          </cell>
          <cell r="C37" t="str">
            <v>SALÁRIOS E ORDENADOS</v>
          </cell>
          <cell r="D37">
            <v>180201</v>
          </cell>
          <cell r="E37" t="str">
            <v>DIRETORIA ADMINISTRATIVA E FINANCEIRA</v>
          </cell>
          <cell r="F37" t="str">
            <v>9.1.2</v>
          </cell>
          <cell r="G37" t="str">
            <v>Diretoria - área fim</v>
          </cell>
        </row>
        <row r="38">
          <cell r="A38" t="str">
            <v>180201.400004</v>
          </cell>
          <cell r="B38">
            <v>400004</v>
          </cell>
          <cell r="C38" t="str">
            <v>HORAS EXTRAS</v>
          </cell>
          <cell r="D38">
            <v>180201</v>
          </cell>
          <cell r="E38" t="str">
            <v>DIRETORIA ADMINISTRATIVA E FINANCEIRA</v>
          </cell>
          <cell r="F38" t="str">
            <v>9.1.2</v>
          </cell>
          <cell r="G38" t="str">
            <v>Diretoria - área fim</v>
          </cell>
        </row>
        <row r="39">
          <cell r="A39" t="str">
            <v>180201.400005</v>
          </cell>
          <cell r="B39">
            <v>400005</v>
          </cell>
          <cell r="C39" t="str">
            <v>DÉCIMO TERCEIRO SALÁRIO</v>
          </cell>
          <cell r="D39">
            <v>180201</v>
          </cell>
          <cell r="E39" t="str">
            <v>DIRETORIA ADMINISTRATIVA E FINANCEIRA</v>
          </cell>
          <cell r="F39" t="str">
            <v>9.1.2</v>
          </cell>
          <cell r="G39" t="str">
            <v>Diretoria - área fim</v>
          </cell>
        </row>
        <row r="40">
          <cell r="A40" t="str">
            <v>180201.400006</v>
          </cell>
          <cell r="B40">
            <v>400006</v>
          </cell>
          <cell r="C40" t="str">
            <v>FÉRIAS</v>
          </cell>
          <cell r="D40">
            <v>180201</v>
          </cell>
          <cell r="E40" t="str">
            <v>DIRETORIA ADMINISTRATIVA E FINANCEIRA</v>
          </cell>
          <cell r="F40" t="str">
            <v>9.1.2</v>
          </cell>
          <cell r="G40" t="str">
            <v>Diretoria - área fim</v>
          </cell>
        </row>
        <row r="41">
          <cell r="A41" t="str">
            <v>180201.400007</v>
          </cell>
          <cell r="B41">
            <v>400007</v>
          </cell>
          <cell r="C41" t="str">
            <v>DESCANSO SEMANAL REMUNERADO</v>
          </cell>
          <cell r="D41">
            <v>180201</v>
          </cell>
          <cell r="E41" t="str">
            <v>DIRETORIA ADMINISTRATIVA E FINANCEIRA</v>
          </cell>
          <cell r="F41" t="str">
            <v>9.1.2</v>
          </cell>
          <cell r="G41" t="str">
            <v>Diretoria - área fim</v>
          </cell>
        </row>
        <row r="42">
          <cell r="A42" t="str">
            <v>180201.400010</v>
          </cell>
          <cell r="B42">
            <v>400010</v>
          </cell>
          <cell r="C42" t="str">
            <v>AJUDA DE CUSTO</v>
          </cell>
          <cell r="D42">
            <v>180201</v>
          </cell>
          <cell r="E42" t="str">
            <v>DIRETORIA ADMINISTRATIVA E FINANCEIRA</v>
          </cell>
          <cell r="F42" t="str">
            <v>9.1.2</v>
          </cell>
          <cell r="G42" t="str">
            <v>Diretoria - área fim</v>
          </cell>
        </row>
        <row r="43">
          <cell r="A43" t="str">
            <v>180201.400011</v>
          </cell>
          <cell r="B43">
            <v>400011</v>
          </cell>
          <cell r="C43" t="str">
            <v>BOLSA AUXÍLIO</v>
          </cell>
          <cell r="D43">
            <v>180201</v>
          </cell>
          <cell r="E43" t="str">
            <v>DIRETORIA ADMINISTRATIVA E FINANCEIRA</v>
          </cell>
          <cell r="F43" t="str">
            <v>9.1.2</v>
          </cell>
          <cell r="G43" t="str">
            <v>Diretoria - área fim</v>
          </cell>
        </row>
        <row r="44">
          <cell r="A44" t="str">
            <v>180201.400012</v>
          </cell>
          <cell r="B44">
            <v>400012</v>
          </cell>
          <cell r="C44" t="str">
            <v>INDENIZAÇÕES</v>
          </cell>
          <cell r="D44">
            <v>180201</v>
          </cell>
          <cell r="E44" t="str">
            <v>DIRETORIA ADMINISTRATIVA E FINANCEIRA</v>
          </cell>
          <cell r="F44" t="str">
            <v>9.1.2</v>
          </cell>
          <cell r="G44" t="str">
            <v>Diretoria - área fim</v>
          </cell>
        </row>
        <row r="45">
          <cell r="A45" t="str">
            <v>180201.400013</v>
          </cell>
          <cell r="B45">
            <v>400013</v>
          </cell>
          <cell r="C45" t="str">
            <v>SALÁRIOS - AJUSTES ENTRE CONTRATO DE GESTÃO</v>
          </cell>
          <cell r="D45">
            <v>180201</v>
          </cell>
          <cell r="E45" t="str">
            <v>DIRETORIA ADMINISTRATIVA E FINANCEIRA</v>
          </cell>
          <cell r="F45" t="str">
            <v>9.1.2</v>
          </cell>
          <cell r="G45" t="str">
            <v>Diretoria - área fim</v>
          </cell>
        </row>
        <row r="46">
          <cell r="A46" t="str">
            <v>180201.400202</v>
          </cell>
          <cell r="B46">
            <v>400202</v>
          </cell>
          <cell r="C46" t="str">
            <v>ADICIONAL NOTURNO</v>
          </cell>
          <cell r="D46">
            <v>180201</v>
          </cell>
          <cell r="E46" t="str">
            <v>DIRETORIA ADMINISTRATIVA E FINANCEIRA</v>
          </cell>
          <cell r="F46" t="str">
            <v>9.1.2</v>
          </cell>
          <cell r="G46" t="str">
            <v>Diretoria - área fim</v>
          </cell>
        </row>
        <row r="47">
          <cell r="A47" t="str">
            <v>180201.400203</v>
          </cell>
          <cell r="B47">
            <v>400203</v>
          </cell>
          <cell r="C47" t="str">
            <v>GRATIFICAÇOES</v>
          </cell>
          <cell r="D47">
            <v>180201</v>
          </cell>
          <cell r="E47" t="str">
            <v>DIRETORIA ADMINISTRATIVA E FINANCEIRA</v>
          </cell>
          <cell r="F47" t="str">
            <v>9.1.2</v>
          </cell>
          <cell r="G47" t="str">
            <v>Diretoria - área fim</v>
          </cell>
        </row>
        <row r="48">
          <cell r="A48" t="str">
            <v>180201.400219</v>
          </cell>
          <cell r="B48">
            <v>400219</v>
          </cell>
          <cell r="C48" t="str">
            <v>SALARIO MATERNIDADE</v>
          </cell>
          <cell r="D48">
            <v>180201</v>
          </cell>
          <cell r="E48" t="str">
            <v>DIRETORIA ADMINISTRATIVA E FINANCEIRA</v>
          </cell>
          <cell r="F48" t="str">
            <v>9.1.2</v>
          </cell>
          <cell r="G48" t="str">
            <v>Diretoria - área fim</v>
          </cell>
        </row>
        <row r="49">
          <cell r="A49" t="str">
            <v>180201.400220</v>
          </cell>
          <cell r="B49">
            <v>400220</v>
          </cell>
          <cell r="C49" t="str">
            <v>SALARIO FAMILIA</v>
          </cell>
          <cell r="D49">
            <v>180201</v>
          </cell>
          <cell r="E49" t="str">
            <v>DIRETORIA ADMINISTRATIVA E FINANCEIRA</v>
          </cell>
          <cell r="F49" t="str">
            <v>9.1.2</v>
          </cell>
          <cell r="G49" t="str">
            <v>Diretoria - área fim</v>
          </cell>
        </row>
        <row r="50">
          <cell r="A50" t="str">
            <v>180201.400221</v>
          </cell>
          <cell r="B50">
            <v>400221</v>
          </cell>
          <cell r="C50" t="str">
            <v>PENSAO ALIMENTICIA</v>
          </cell>
          <cell r="D50">
            <v>180201</v>
          </cell>
          <cell r="E50" t="str">
            <v>DIRETORIA ADMINISTRATIVA E FINANCEIRA</v>
          </cell>
          <cell r="F50" t="str">
            <v>9.1.2</v>
          </cell>
          <cell r="G50" t="str">
            <v>Diretoria - área fim</v>
          </cell>
        </row>
        <row r="51">
          <cell r="A51" t="str">
            <v>180201.400014</v>
          </cell>
          <cell r="B51">
            <v>400014</v>
          </cell>
          <cell r="C51" t="str">
            <v>ASSISTÊNCIA MÉDICA</v>
          </cell>
          <cell r="D51">
            <v>180201</v>
          </cell>
          <cell r="E51" t="str">
            <v>DIRETORIA ADMINISTRATIVA E FINANCEIRA</v>
          </cell>
          <cell r="F51" t="str">
            <v>9.1.2</v>
          </cell>
          <cell r="G51" t="str">
            <v>Diretoria - área fim</v>
          </cell>
        </row>
        <row r="52">
          <cell r="A52" t="str">
            <v>180201.400015</v>
          </cell>
          <cell r="B52">
            <v>400015</v>
          </cell>
          <cell r="C52" t="str">
            <v>ASSISTÊNCIA ODONTOLÓGICA</v>
          </cell>
          <cell r="D52">
            <v>180201</v>
          </cell>
          <cell r="E52" t="str">
            <v>DIRETORIA ADMINISTRATIVA E FINANCEIRA</v>
          </cell>
          <cell r="F52" t="str">
            <v>9.1.2</v>
          </cell>
          <cell r="G52" t="str">
            <v>Diretoria - área fim</v>
          </cell>
        </row>
        <row r="53">
          <cell r="A53" t="str">
            <v>180201.400016</v>
          </cell>
          <cell r="B53">
            <v>400016</v>
          </cell>
          <cell r="C53" t="str">
            <v>VALE REFEICAO</v>
          </cell>
          <cell r="D53">
            <v>180201</v>
          </cell>
          <cell r="E53" t="str">
            <v>DIRETORIA ADMINISTRATIVA E FINANCEIRA</v>
          </cell>
          <cell r="F53" t="str">
            <v>9.1.2</v>
          </cell>
          <cell r="G53" t="str">
            <v>Diretoria - área fim</v>
          </cell>
        </row>
        <row r="54">
          <cell r="A54" t="str">
            <v>180201.400017</v>
          </cell>
          <cell r="B54">
            <v>400017</v>
          </cell>
          <cell r="C54" t="str">
            <v>VALE TRANSPORTE</v>
          </cell>
          <cell r="D54">
            <v>180201</v>
          </cell>
          <cell r="E54" t="str">
            <v>DIRETORIA ADMINISTRATIVA E FINANCEIRA</v>
          </cell>
          <cell r="F54" t="str">
            <v>9.1.2</v>
          </cell>
          <cell r="G54" t="str">
            <v>Diretoria - área fim</v>
          </cell>
        </row>
        <row r="55">
          <cell r="A55" t="str">
            <v>180201.400175</v>
          </cell>
          <cell r="B55">
            <v>400175</v>
          </cell>
          <cell r="C55" t="str">
            <v>CURSOS E TREINAMENTOS</v>
          </cell>
          <cell r="D55">
            <v>180201</v>
          </cell>
          <cell r="E55" t="str">
            <v>DIRETORIA ADMINISTRATIVA E FINANCEIRA</v>
          </cell>
          <cell r="F55" t="str">
            <v>9.1.2</v>
          </cell>
          <cell r="G55" t="str">
            <v>Diretoria - área fim</v>
          </cell>
        </row>
        <row r="56">
          <cell r="A56" t="str">
            <v>180201.400176</v>
          </cell>
          <cell r="B56">
            <v>400176</v>
          </cell>
          <cell r="C56" t="str">
            <v>AUXILIO EDUCACAO</v>
          </cell>
          <cell r="D56">
            <v>180201</v>
          </cell>
          <cell r="E56" t="str">
            <v>DIRETORIA ADMINISTRATIVA E FINANCEIRA</v>
          </cell>
          <cell r="F56" t="str">
            <v>9.1.2</v>
          </cell>
          <cell r="G56" t="str">
            <v>Diretoria - área fim</v>
          </cell>
        </row>
        <row r="57">
          <cell r="A57" t="str">
            <v>180201.400020</v>
          </cell>
          <cell r="B57">
            <v>400020</v>
          </cell>
          <cell r="C57" t="str">
            <v>INSS</v>
          </cell>
          <cell r="D57">
            <v>180201</v>
          </cell>
          <cell r="E57" t="str">
            <v>DIRETORIA ADMINISTRATIVA E FINANCEIRA</v>
          </cell>
          <cell r="F57" t="str">
            <v>9.1.2</v>
          </cell>
          <cell r="G57" t="str">
            <v>Diretoria - área fim</v>
          </cell>
        </row>
        <row r="58">
          <cell r="A58" t="str">
            <v>180201.400021</v>
          </cell>
          <cell r="B58">
            <v>400021</v>
          </cell>
          <cell r="C58" t="str">
            <v>FGTS</v>
          </cell>
          <cell r="D58">
            <v>180201</v>
          </cell>
          <cell r="E58" t="str">
            <v>DIRETORIA ADMINISTRATIVA E FINANCEIRA</v>
          </cell>
          <cell r="F58" t="str">
            <v>9.1.2</v>
          </cell>
          <cell r="G58" t="str">
            <v>Diretoria - área fim</v>
          </cell>
        </row>
        <row r="59">
          <cell r="A59" t="str">
            <v>180201.400022</v>
          </cell>
          <cell r="B59">
            <v>400022</v>
          </cell>
          <cell r="C59" t="str">
            <v>PIS SOBRE FOLHA DE PAGAMENTO</v>
          </cell>
          <cell r="D59">
            <v>180201</v>
          </cell>
          <cell r="E59" t="str">
            <v>DIRETORIA ADMINISTRATIVA E FINANCEIRA</v>
          </cell>
          <cell r="F59" t="str">
            <v>9.1.2</v>
          </cell>
          <cell r="G59" t="str">
            <v>Diretoria - área fim</v>
          </cell>
        </row>
        <row r="60">
          <cell r="A60" t="str">
            <v>180201.400024</v>
          </cell>
          <cell r="B60">
            <v>400024</v>
          </cell>
          <cell r="C60" t="str">
            <v>CONTRIBUIÇÃO SOCIAL RESCISÓRIA</v>
          </cell>
          <cell r="D60">
            <v>180201</v>
          </cell>
          <cell r="E60" t="str">
            <v>DIRETORIA ADMINISTRATIVA E FINANCEIRA</v>
          </cell>
          <cell r="F60" t="str">
            <v>9.1.2</v>
          </cell>
          <cell r="G60" t="str">
            <v>Diretoria - área fim</v>
          </cell>
        </row>
        <row r="61">
          <cell r="A61" t="str">
            <v>180201.400177</v>
          </cell>
          <cell r="B61">
            <v>400177</v>
          </cell>
          <cell r="C61" t="str">
            <v>INSS SOBRE AUTONOMOS</v>
          </cell>
          <cell r="D61">
            <v>180201</v>
          </cell>
          <cell r="E61" t="str">
            <v>DIRETORIA ADMINISTRATIVA E FINANCEIRA</v>
          </cell>
          <cell r="F61" t="str">
            <v>9.1.2</v>
          </cell>
          <cell r="G61" t="str">
            <v>Diretoria - área fim</v>
          </cell>
        </row>
        <row r="62">
          <cell r="A62" t="str">
            <v>180201.400214</v>
          </cell>
          <cell r="B62">
            <v>400214</v>
          </cell>
          <cell r="C62" t="str">
            <v>CONTRIBUICAO SINDICAL/ ASSISTENCIAL/ CONFEDERATIVA</v>
          </cell>
          <cell r="D62">
            <v>180201</v>
          </cell>
          <cell r="E62" t="str">
            <v>DIRETORIA ADMINISTRATIVA E FINANCEIRA</v>
          </cell>
          <cell r="F62" t="str">
            <v>9.1.2</v>
          </cell>
          <cell r="G62" t="str">
            <v>Diretoria - área fim</v>
          </cell>
        </row>
        <row r="63">
          <cell r="A63" t="str">
            <v>180201.400025</v>
          </cell>
          <cell r="B63">
            <v>400025</v>
          </cell>
          <cell r="C63" t="str">
            <v>DESPESA - FÉRIAS</v>
          </cell>
          <cell r="D63">
            <v>180201</v>
          </cell>
          <cell r="E63" t="str">
            <v>DIRETORIA ADMINISTRATIVA E FINANCEIRA</v>
          </cell>
          <cell r="F63" t="str">
            <v>9.1.2</v>
          </cell>
          <cell r="G63" t="str">
            <v>Diretoria - área fim</v>
          </cell>
        </row>
        <row r="64">
          <cell r="A64" t="str">
            <v>180201.400026</v>
          </cell>
          <cell r="B64">
            <v>400026</v>
          </cell>
          <cell r="C64" t="str">
            <v>DESPESA - INSS S/ FÉRIAS</v>
          </cell>
          <cell r="D64">
            <v>180201</v>
          </cell>
          <cell r="E64" t="str">
            <v>DIRETORIA ADMINISTRATIVA E FINANCEIRA</v>
          </cell>
          <cell r="F64" t="str">
            <v>9.1.2</v>
          </cell>
          <cell r="G64" t="str">
            <v>Diretoria - área fim</v>
          </cell>
        </row>
        <row r="65">
          <cell r="A65" t="str">
            <v>180201.400027</v>
          </cell>
          <cell r="B65">
            <v>400027</v>
          </cell>
          <cell r="C65" t="str">
            <v>DESPESA - FGTS S/ FÉRIAS</v>
          </cell>
          <cell r="D65">
            <v>180201</v>
          </cell>
          <cell r="E65" t="str">
            <v>DIRETORIA ADMINISTRATIVA E FINANCEIRA</v>
          </cell>
          <cell r="F65" t="str">
            <v>9.1.2</v>
          </cell>
          <cell r="G65" t="str">
            <v>Diretoria - área fim</v>
          </cell>
        </row>
        <row r="66">
          <cell r="A66" t="str">
            <v>180201.400028</v>
          </cell>
          <cell r="B66">
            <v>400028</v>
          </cell>
          <cell r="C66" t="str">
            <v>DESPESA - 13° SALÁRIO</v>
          </cell>
          <cell r="D66">
            <v>180201</v>
          </cell>
          <cell r="E66" t="str">
            <v>DIRETORIA ADMINISTRATIVA E FINANCEIRA</v>
          </cell>
          <cell r="F66" t="str">
            <v>9.1.2</v>
          </cell>
          <cell r="G66" t="str">
            <v>Diretoria - área fim</v>
          </cell>
        </row>
        <row r="67">
          <cell r="A67" t="str">
            <v>180201.400029</v>
          </cell>
          <cell r="B67">
            <v>400029</v>
          </cell>
          <cell r="C67" t="str">
            <v>DESPESA - INSS S/ 13°</v>
          </cell>
          <cell r="D67">
            <v>180201</v>
          </cell>
          <cell r="E67" t="str">
            <v>DIRETORIA ADMINISTRATIVA E FINANCEIRA</v>
          </cell>
          <cell r="F67" t="str">
            <v>9.1.2</v>
          </cell>
          <cell r="G67" t="str">
            <v>Diretoria - área fim</v>
          </cell>
        </row>
        <row r="68">
          <cell r="A68" t="str">
            <v>180201.400030</v>
          </cell>
          <cell r="B68">
            <v>400030</v>
          </cell>
          <cell r="C68" t="str">
            <v>DESPESA - FGTS S/ 13°</v>
          </cell>
          <cell r="D68">
            <v>180201</v>
          </cell>
          <cell r="E68" t="str">
            <v>DIRETORIA ADMINISTRATIVA E FINANCEIRA</v>
          </cell>
          <cell r="F68" t="str">
            <v>9.1.2</v>
          </cell>
          <cell r="G68" t="str">
            <v>Diretoria - área fim</v>
          </cell>
        </row>
        <row r="69">
          <cell r="A69" t="str">
            <v>180201.400178</v>
          </cell>
          <cell r="B69">
            <v>400178</v>
          </cell>
          <cell r="C69" t="str">
            <v>UNIFORMES</v>
          </cell>
          <cell r="D69">
            <v>180201</v>
          </cell>
          <cell r="E69" t="str">
            <v>DIRETORIA ADMINISTRATIVA E FINANCEIRA</v>
          </cell>
          <cell r="F69" t="str">
            <v>9.1.2</v>
          </cell>
          <cell r="G69" t="str">
            <v>Diretoria - área fim</v>
          </cell>
        </row>
        <row r="70">
          <cell r="A70" t="str">
            <v>180201.400179</v>
          </cell>
          <cell r="B70">
            <v>400179</v>
          </cell>
          <cell r="C70" t="str">
            <v>ESTAGIARIOS E APRENDIZES</v>
          </cell>
          <cell r="D70">
            <v>180201</v>
          </cell>
          <cell r="E70" t="str">
            <v>DIRETORIA ADMINISTRATIVA E FINANCEIRA</v>
          </cell>
          <cell r="F70" t="str">
            <v>9.1.2</v>
          </cell>
          <cell r="G70" t="str">
            <v>Diretoria - área fim</v>
          </cell>
        </row>
        <row r="71">
          <cell r="A71" t="str">
            <v>180201.400180</v>
          </cell>
          <cell r="B71">
            <v>400180</v>
          </cell>
          <cell r="C71" t="str">
            <v>OUTRAS DESPESAS COM PESSOAL</v>
          </cell>
          <cell r="D71">
            <v>180201</v>
          </cell>
          <cell r="E71" t="str">
            <v>DIRETORIA ADMINISTRATIVA E FINANCEIRA</v>
          </cell>
          <cell r="F71" t="str">
            <v>9.1.2</v>
          </cell>
          <cell r="G71" t="str">
            <v>Diretoria - área fim</v>
          </cell>
        </row>
        <row r="72">
          <cell r="A72" t="str">
            <v>180102.400003</v>
          </cell>
          <cell r="B72">
            <v>400003</v>
          </cell>
          <cell r="C72" t="str">
            <v>SALÁRIOS E ORDENADOS</v>
          </cell>
          <cell r="D72">
            <v>180102</v>
          </cell>
          <cell r="E72" t="str">
            <v>ASSESSORIA TÉCNICA</v>
          </cell>
          <cell r="F72" t="str">
            <v>9.2.1</v>
          </cell>
          <cell r="G72" t="str">
            <v>Pessoal - área meio</v>
          </cell>
        </row>
        <row r="73">
          <cell r="A73" t="str">
            <v>180102.400004</v>
          </cell>
          <cell r="B73">
            <v>400004</v>
          </cell>
          <cell r="C73" t="str">
            <v>HORAS EXTRAS</v>
          </cell>
          <cell r="D73">
            <v>180102</v>
          </cell>
          <cell r="E73" t="str">
            <v>ASSESSORIA TÉCNICA</v>
          </cell>
          <cell r="F73" t="str">
            <v>9.2.1</v>
          </cell>
          <cell r="G73" t="str">
            <v>Pessoal - área meio</v>
          </cell>
        </row>
        <row r="74">
          <cell r="A74" t="str">
            <v>180102.400005</v>
          </cell>
          <cell r="B74">
            <v>400005</v>
          </cell>
          <cell r="C74" t="str">
            <v>DÉCIMO TERCEIRO SALÁRIO</v>
          </cell>
          <cell r="D74">
            <v>180102</v>
          </cell>
          <cell r="E74" t="str">
            <v>ASSESSORIA TÉCNICA</v>
          </cell>
          <cell r="F74" t="str">
            <v>9.2.1</v>
          </cell>
          <cell r="G74" t="str">
            <v>Pessoal - área meio</v>
          </cell>
        </row>
        <row r="75">
          <cell r="A75" t="str">
            <v>180102.400006</v>
          </cell>
          <cell r="B75">
            <v>400006</v>
          </cell>
          <cell r="C75" t="str">
            <v>FÉRIAS</v>
          </cell>
          <cell r="D75">
            <v>180102</v>
          </cell>
          <cell r="E75" t="str">
            <v>ASSESSORIA TÉCNICA</v>
          </cell>
          <cell r="F75" t="str">
            <v>9.2.1</v>
          </cell>
          <cell r="G75" t="str">
            <v>Pessoal - área meio</v>
          </cell>
        </row>
        <row r="76">
          <cell r="A76" t="str">
            <v>180102.400007</v>
          </cell>
          <cell r="B76">
            <v>400007</v>
          </cell>
          <cell r="C76" t="str">
            <v>DESCANSO SEMANAL REMUNERADO</v>
          </cell>
          <cell r="D76">
            <v>180102</v>
          </cell>
          <cell r="E76" t="str">
            <v>ASSESSORIA TÉCNICA</v>
          </cell>
          <cell r="F76" t="str">
            <v>9.2.1</v>
          </cell>
          <cell r="G76" t="str">
            <v>Pessoal - área meio</v>
          </cell>
        </row>
        <row r="77">
          <cell r="A77" t="str">
            <v>180102.400010</v>
          </cell>
          <cell r="B77">
            <v>400010</v>
          </cell>
          <cell r="C77" t="str">
            <v>AJUDA DE CUSTO</v>
          </cell>
          <cell r="D77">
            <v>180102</v>
          </cell>
          <cell r="E77" t="str">
            <v>ASSESSORIA TÉCNICA</v>
          </cell>
          <cell r="F77" t="str">
            <v>9.2.1</v>
          </cell>
          <cell r="G77" t="str">
            <v>Pessoal - área meio</v>
          </cell>
        </row>
        <row r="78">
          <cell r="A78" t="str">
            <v>180102.400011</v>
          </cell>
          <cell r="B78">
            <v>400011</v>
          </cell>
          <cell r="C78" t="str">
            <v>BOLSA AUXÍLIO</v>
          </cell>
          <cell r="D78">
            <v>180102</v>
          </cell>
          <cell r="E78" t="str">
            <v>ASSESSORIA TÉCNICA</v>
          </cell>
          <cell r="F78" t="str">
            <v>9.2.1</v>
          </cell>
          <cell r="G78" t="str">
            <v>Pessoal - área meio</v>
          </cell>
        </row>
        <row r="79">
          <cell r="A79" t="str">
            <v>180102.400012</v>
          </cell>
          <cell r="B79">
            <v>400012</v>
          </cell>
          <cell r="C79" t="str">
            <v>INDENIZAÇÕES</v>
          </cell>
          <cell r="D79">
            <v>180102</v>
          </cell>
          <cell r="E79" t="str">
            <v>ASSESSORIA TÉCNICA</v>
          </cell>
          <cell r="F79" t="str">
            <v>9.2.1</v>
          </cell>
          <cell r="G79" t="str">
            <v>Pessoal - área meio</v>
          </cell>
        </row>
        <row r="80">
          <cell r="A80" t="str">
            <v>180102.400013</v>
          </cell>
          <cell r="B80">
            <v>400013</v>
          </cell>
          <cell r="C80" t="str">
            <v>SALÁRIOS - AJUSTES ENTRE CONTRATO DE GESTÃO</v>
          </cell>
          <cell r="D80">
            <v>180102</v>
          </cell>
          <cell r="E80" t="str">
            <v>ASSESSORIA TÉCNICA</v>
          </cell>
          <cell r="F80" t="str">
            <v>9.2.1</v>
          </cell>
          <cell r="G80" t="str">
            <v>Pessoal - área meio</v>
          </cell>
        </row>
        <row r="81">
          <cell r="A81" t="str">
            <v>180102.400202</v>
          </cell>
          <cell r="B81">
            <v>400202</v>
          </cell>
          <cell r="C81" t="str">
            <v>ADICIONAL NOTURNO</v>
          </cell>
          <cell r="D81">
            <v>180102</v>
          </cell>
          <cell r="E81" t="str">
            <v>ASSESSORIA TÉCNICA</v>
          </cell>
          <cell r="F81" t="str">
            <v>9.2.1</v>
          </cell>
          <cell r="G81" t="str">
            <v>Pessoal - área meio</v>
          </cell>
        </row>
        <row r="82">
          <cell r="A82" t="str">
            <v>180102.400203</v>
          </cell>
          <cell r="B82">
            <v>400203</v>
          </cell>
          <cell r="C82" t="str">
            <v>GRATIFICAÇOES</v>
          </cell>
          <cell r="D82">
            <v>180102</v>
          </cell>
          <cell r="E82" t="str">
            <v>ASSESSORIA TÉCNICA</v>
          </cell>
          <cell r="F82" t="str">
            <v>9.2.1</v>
          </cell>
          <cell r="G82" t="str">
            <v>Pessoal - área meio</v>
          </cell>
        </row>
        <row r="83">
          <cell r="A83" t="str">
            <v>180102.400219</v>
          </cell>
          <cell r="B83">
            <v>400219</v>
          </cell>
          <cell r="C83" t="str">
            <v>SALARIO MATERNIDADE</v>
          </cell>
          <cell r="D83">
            <v>180102</v>
          </cell>
          <cell r="E83" t="str">
            <v>ASSESSORIA TÉCNICA</v>
          </cell>
          <cell r="F83" t="str">
            <v>9.2.1</v>
          </cell>
          <cell r="G83" t="str">
            <v>Pessoal - área meio</v>
          </cell>
        </row>
        <row r="84">
          <cell r="A84" t="str">
            <v>180102.400220</v>
          </cell>
          <cell r="B84">
            <v>400220</v>
          </cell>
          <cell r="C84" t="str">
            <v>SALARIO FAMILIA</v>
          </cell>
          <cell r="D84">
            <v>180102</v>
          </cell>
          <cell r="E84" t="str">
            <v>ASSESSORIA TÉCNICA</v>
          </cell>
          <cell r="F84" t="str">
            <v>9.2.1</v>
          </cell>
          <cell r="G84" t="str">
            <v>Pessoal - área meio</v>
          </cell>
        </row>
        <row r="85">
          <cell r="A85" t="str">
            <v>180102.400221</v>
          </cell>
          <cell r="B85">
            <v>400221</v>
          </cell>
          <cell r="C85" t="str">
            <v>PENSAO ALIMENTICIA</v>
          </cell>
          <cell r="D85">
            <v>180102</v>
          </cell>
          <cell r="E85" t="str">
            <v>ASSESSORIA TÉCNICA</v>
          </cell>
          <cell r="F85" t="str">
            <v>9.2.1</v>
          </cell>
          <cell r="G85" t="str">
            <v>Pessoal - área meio</v>
          </cell>
        </row>
        <row r="86">
          <cell r="A86" t="str">
            <v>180102.400014</v>
          </cell>
          <cell r="B86">
            <v>400014</v>
          </cell>
          <cell r="C86" t="str">
            <v>ASSISTÊNCIA MÉDICA</v>
          </cell>
          <cell r="D86">
            <v>180102</v>
          </cell>
          <cell r="E86" t="str">
            <v>ASSESSORIA TÉCNICA</v>
          </cell>
          <cell r="F86" t="str">
            <v>9.2.1</v>
          </cell>
          <cell r="G86" t="str">
            <v>Pessoal - área meio</v>
          </cell>
        </row>
        <row r="87">
          <cell r="A87" t="str">
            <v>180102.400015</v>
          </cell>
          <cell r="B87">
            <v>400015</v>
          </cell>
          <cell r="C87" t="str">
            <v>ASSISTÊNCIA ODONTOLÓGICA</v>
          </cell>
          <cell r="D87">
            <v>180102</v>
          </cell>
          <cell r="E87" t="str">
            <v>ASSESSORIA TÉCNICA</v>
          </cell>
          <cell r="F87" t="str">
            <v>9.2.1</v>
          </cell>
          <cell r="G87" t="str">
            <v>Pessoal - área meio</v>
          </cell>
        </row>
        <row r="88">
          <cell r="A88" t="str">
            <v>180102.400016</v>
          </cell>
          <cell r="B88">
            <v>400016</v>
          </cell>
          <cell r="C88" t="str">
            <v>VALE REFEICAO</v>
          </cell>
          <cell r="D88">
            <v>180102</v>
          </cell>
          <cell r="E88" t="str">
            <v>ASSESSORIA TÉCNICA</v>
          </cell>
          <cell r="F88" t="str">
            <v>9.2.1</v>
          </cell>
          <cell r="G88" t="str">
            <v>Pessoal - área meio</v>
          </cell>
        </row>
        <row r="89">
          <cell r="A89" t="str">
            <v>180102.400017</v>
          </cell>
          <cell r="B89">
            <v>400017</v>
          </cell>
          <cell r="C89" t="str">
            <v>VALE TRANSPORTE</v>
          </cell>
          <cell r="D89">
            <v>180102</v>
          </cell>
          <cell r="E89" t="str">
            <v>ASSESSORIA TÉCNICA</v>
          </cell>
          <cell r="F89" t="str">
            <v>9.2.1</v>
          </cell>
          <cell r="G89" t="str">
            <v>Pessoal - área meio</v>
          </cell>
        </row>
        <row r="90">
          <cell r="A90" t="str">
            <v>180102.400175</v>
          </cell>
          <cell r="B90">
            <v>400175</v>
          </cell>
          <cell r="C90" t="str">
            <v>CURSOS E TREINAMENTOS</v>
          </cell>
          <cell r="D90">
            <v>180102</v>
          </cell>
          <cell r="E90" t="str">
            <v>ASSESSORIA TÉCNICA</v>
          </cell>
          <cell r="F90" t="str">
            <v>9.2.1</v>
          </cell>
          <cell r="G90" t="str">
            <v>Pessoal - área meio</v>
          </cell>
        </row>
        <row r="91">
          <cell r="A91" t="str">
            <v>180102.400176</v>
          </cell>
          <cell r="B91">
            <v>400176</v>
          </cell>
          <cell r="C91" t="str">
            <v>AUXILIO EDUCACAO</v>
          </cell>
          <cell r="D91">
            <v>180102</v>
          </cell>
          <cell r="E91" t="str">
            <v>ASSESSORIA TÉCNICA</v>
          </cell>
          <cell r="F91" t="str">
            <v>9.2.1</v>
          </cell>
          <cell r="G91" t="str">
            <v>Pessoal - área meio</v>
          </cell>
        </row>
        <row r="92">
          <cell r="A92" t="str">
            <v>180102.400020</v>
          </cell>
          <cell r="B92">
            <v>400020</v>
          </cell>
          <cell r="C92" t="str">
            <v>INSS</v>
          </cell>
          <cell r="D92">
            <v>180102</v>
          </cell>
          <cell r="E92" t="str">
            <v>ASSESSORIA TÉCNICA</v>
          </cell>
          <cell r="F92" t="str">
            <v>9.2.1</v>
          </cell>
          <cell r="G92" t="str">
            <v>Pessoal - área meio</v>
          </cell>
        </row>
        <row r="93">
          <cell r="A93" t="str">
            <v>180102.400021</v>
          </cell>
          <cell r="B93">
            <v>400021</v>
          </cell>
          <cell r="C93" t="str">
            <v>FGTS</v>
          </cell>
          <cell r="D93">
            <v>180102</v>
          </cell>
          <cell r="E93" t="str">
            <v>ASSESSORIA TÉCNICA</v>
          </cell>
          <cell r="F93" t="str">
            <v>9.2.1</v>
          </cell>
          <cell r="G93" t="str">
            <v>Pessoal - área meio</v>
          </cell>
        </row>
        <row r="94">
          <cell r="A94" t="str">
            <v>180102.400022</v>
          </cell>
          <cell r="B94">
            <v>400022</v>
          </cell>
          <cell r="C94" t="str">
            <v>PIS SOBRE FOLHA DE PAGAMENTO</v>
          </cell>
          <cell r="D94">
            <v>180102</v>
          </cell>
          <cell r="E94" t="str">
            <v>ASSESSORIA TÉCNICA</v>
          </cell>
          <cell r="F94" t="str">
            <v>9.2.1</v>
          </cell>
          <cell r="G94" t="str">
            <v>Pessoal - área meio</v>
          </cell>
        </row>
        <row r="95">
          <cell r="A95" t="str">
            <v>180102.400024</v>
          </cell>
          <cell r="B95">
            <v>400024</v>
          </cell>
          <cell r="C95" t="str">
            <v>CONTRIBUIÇÃO SOCIAL RESCISÓRIA</v>
          </cell>
          <cell r="D95">
            <v>180102</v>
          </cell>
          <cell r="E95" t="str">
            <v>ASSESSORIA TÉCNICA</v>
          </cell>
          <cell r="F95" t="str">
            <v>9.2.1</v>
          </cell>
          <cell r="G95" t="str">
            <v>Pessoal - área meio</v>
          </cell>
        </row>
        <row r="96">
          <cell r="A96" t="str">
            <v>180102.400177</v>
          </cell>
          <cell r="B96">
            <v>400177</v>
          </cell>
          <cell r="C96" t="str">
            <v>INSS SOBRE AUTONOMOS</v>
          </cell>
          <cell r="D96">
            <v>180102</v>
          </cell>
          <cell r="E96" t="str">
            <v>ASSESSORIA TÉCNICA</v>
          </cell>
          <cell r="F96" t="str">
            <v>9.2.1</v>
          </cell>
          <cell r="G96" t="str">
            <v>Pessoal - área meio</v>
          </cell>
        </row>
        <row r="97">
          <cell r="A97" t="str">
            <v>180102.400214</v>
          </cell>
          <cell r="B97">
            <v>400214</v>
          </cell>
          <cell r="C97" t="str">
            <v>CONTRIBUICAO SINDICAL/ ASSISTENCIAL/ CONFEDERATIVA</v>
          </cell>
          <cell r="D97">
            <v>180102</v>
          </cell>
          <cell r="E97" t="str">
            <v>ASSESSORIA TÉCNICA</v>
          </cell>
          <cell r="F97" t="str">
            <v>9.2.1</v>
          </cell>
          <cell r="G97" t="str">
            <v>Pessoal - área meio</v>
          </cell>
        </row>
        <row r="98">
          <cell r="A98" t="str">
            <v>180102.400025</v>
          </cell>
          <cell r="B98">
            <v>400025</v>
          </cell>
          <cell r="C98" t="str">
            <v>DESPESA - FÉRIAS</v>
          </cell>
          <cell r="D98">
            <v>180102</v>
          </cell>
          <cell r="E98" t="str">
            <v>ASSESSORIA TÉCNICA</v>
          </cell>
          <cell r="F98" t="str">
            <v>9.2.1</v>
          </cell>
          <cell r="G98" t="str">
            <v>Pessoal - área meio</v>
          </cell>
        </row>
        <row r="99">
          <cell r="A99" t="str">
            <v>180102.400026</v>
          </cell>
          <cell r="B99">
            <v>400026</v>
          </cell>
          <cell r="C99" t="str">
            <v>DESPESA - INSS S/ FÉRIAS</v>
          </cell>
          <cell r="D99">
            <v>180102</v>
          </cell>
          <cell r="E99" t="str">
            <v>ASSESSORIA TÉCNICA</v>
          </cell>
          <cell r="F99" t="str">
            <v>9.2.1</v>
          </cell>
          <cell r="G99" t="str">
            <v>Pessoal - área meio</v>
          </cell>
        </row>
        <row r="100">
          <cell r="A100" t="str">
            <v>180102.400027</v>
          </cell>
          <cell r="B100">
            <v>400027</v>
          </cell>
          <cell r="C100" t="str">
            <v>DESPESA - FGTS S/ FÉRIAS</v>
          </cell>
          <cell r="D100">
            <v>180102</v>
          </cell>
          <cell r="E100" t="str">
            <v>ASSESSORIA TÉCNICA</v>
          </cell>
          <cell r="F100" t="str">
            <v>9.2.1</v>
          </cell>
          <cell r="G100" t="str">
            <v>Pessoal - área meio</v>
          </cell>
        </row>
        <row r="101">
          <cell r="A101" t="str">
            <v>180102.400028</v>
          </cell>
          <cell r="B101">
            <v>400028</v>
          </cell>
          <cell r="C101" t="str">
            <v>DESPESA - 13° SALÁRIO</v>
          </cell>
          <cell r="D101">
            <v>180102</v>
          </cell>
          <cell r="E101" t="str">
            <v>ASSESSORIA TÉCNICA</v>
          </cell>
          <cell r="F101" t="str">
            <v>9.2.1</v>
          </cell>
          <cell r="G101" t="str">
            <v>Pessoal - área meio</v>
          </cell>
        </row>
        <row r="102">
          <cell r="A102" t="str">
            <v>180102.400029</v>
          </cell>
          <cell r="B102">
            <v>400029</v>
          </cell>
          <cell r="C102" t="str">
            <v>DESPESA - INSS S/ 13°</v>
          </cell>
          <cell r="D102">
            <v>180102</v>
          </cell>
          <cell r="E102" t="str">
            <v>ASSESSORIA TÉCNICA</v>
          </cell>
          <cell r="F102" t="str">
            <v>9.2.1</v>
          </cell>
          <cell r="G102" t="str">
            <v>Pessoal - área meio</v>
          </cell>
        </row>
        <row r="103">
          <cell r="A103" t="str">
            <v>180102.400030</v>
          </cell>
          <cell r="B103">
            <v>400030</v>
          </cell>
          <cell r="C103" t="str">
            <v>DESPESA - FGTS S/ 13°</v>
          </cell>
          <cell r="D103">
            <v>180102</v>
          </cell>
          <cell r="E103" t="str">
            <v>ASSESSORIA TÉCNICA</v>
          </cell>
          <cell r="F103" t="str">
            <v>9.2.1</v>
          </cell>
          <cell r="G103" t="str">
            <v>Pessoal - área meio</v>
          </cell>
        </row>
        <row r="104">
          <cell r="A104" t="str">
            <v>180102.400178</v>
          </cell>
          <cell r="B104">
            <v>400178</v>
          </cell>
          <cell r="C104" t="str">
            <v>UNIFORMES</v>
          </cell>
          <cell r="D104">
            <v>180102</v>
          </cell>
          <cell r="E104" t="str">
            <v>ASSESSORIA TÉCNICA</v>
          </cell>
          <cell r="F104" t="str">
            <v>9.2.1</v>
          </cell>
          <cell r="G104" t="str">
            <v>Pessoal - área meio</v>
          </cell>
        </row>
        <row r="105">
          <cell r="A105" t="str">
            <v>180102.400179</v>
          </cell>
          <cell r="B105">
            <v>400179</v>
          </cell>
          <cell r="C105" t="str">
            <v>ESTAGIARIOS E APRENDIZES</v>
          </cell>
          <cell r="D105">
            <v>180102</v>
          </cell>
          <cell r="E105" t="str">
            <v>ASSESSORIA TÉCNICA</v>
          </cell>
          <cell r="F105" t="str">
            <v>9.2.1</v>
          </cell>
          <cell r="G105" t="str">
            <v>Pessoal - área meio</v>
          </cell>
        </row>
        <row r="106">
          <cell r="A106" t="str">
            <v>180102.400180</v>
          </cell>
          <cell r="B106">
            <v>400180</v>
          </cell>
          <cell r="C106" t="str">
            <v>OUTRAS DESPESAS COM PESSOAL</v>
          </cell>
          <cell r="D106">
            <v>180102</v>
          </cell>
          <cell r="E106" t="str">
            <v>ASSESSORIA TÉCNICA</v>
          </cell>
          <cell r="F106" t="str">
            <v>9.2.1</v>
          </cell>
          <cell r="G106" t="str">
            <v>Pessoal - área meio</v>
          </cell>
        </row>
        <row r="107">
          <cell r="A107" t="str">
            <v>180103.400003</v>
          </cell>
          <cell r="B107">
            <v>400003</v>
          </cell>
          <cell r="C107" t="str">
            <v>SALÁRIOS E ORDENADOS</v>
          </cell>
          <cell r="D107">
            <v>180103</v>
          </cell>
          <cell r="E107" t="str">
            <v>IMPLEMENTAÇÃO DE PROJETOS</v>
          </cell>
          <cell r="F107" t="str">
            <v>9.2.1</v>
          </cell>
          <cell r="G107" t="str">
            <v>Pessoal - área meio</v>
          </cell>
        </row>
        <row r="108">
          <cell r="A108" t="str">
            <v>180103.400004</v>
          </cell>
          <cell r="B108">
            <v>400004</v>
          </cell>
          <cell r="C108" t="str">
            <v>HORAS EXTRAS</v>
          </cell>
          <cell r="D108">
            <v>180103</v>
          </cell>
          <cell r="E108" t="str">
            <v>IMPLEMENTAÇÃO DE PROJETOS</v>
          </cell>
          <cell r="F108" t="str">
            <v>9.2.1</v>
          </cell>
          <cell r="G108" t="str">
            <v>Pessoal - área meio</v>
          </cell>
        </row>
        <row r="109">
          <cell r="A109" t="str">
            <v>180103.400005</v>
          </cell>
          <cell r="B109">
            <v>400005</v>
          </cell>
          <cell r="C109" t="str">
            <v>DÉCIMO TERCEIRO SALÁRIO</v>
          </cell>
          <cell r="D109">
            <v>180103</v>
          </cell>
          <cell r="E109" t="str">
            <v>IMPLEMENTAÇÃO DE PROJETOS</v>
          </cell>
          <cell r="F109" t="str">
            <v>9.2.1</v>
          </cell>
          <cell r="G109" t="str">
            <v>Pessoal - área meio</v>
          </cell>
        </row>
        <row r="110">
          <cell r="A110" t="str">
            <v>180103.400006</v>
          </cell>
          <cell r="B110">
            <v>400006</v>
          </cell>
          <cell r="C110" t="str">
            <v>FÉRIAS</v>
          </cell>
          <cell r="D110">
            <v>180103</v>
          </cell>
          <cell r="E110" t="str">
            <v>IMPLEMENTAÇÃO DE PROJETOS</v>
          </cell>
          <cell r="F110" t="str">
            <v>9.2.1</v>
          </cell>
          <cell r="G110" t="str">
            <v>Pessoal - área meio</v>
          </cell>
        </row>
        <row r="111">
          <cell r="A111" t="str">
            <v>180103.400007</v>
          </cell>
          <cell r="B111">
            <v>400007</v>
          </cell>
          <cell r="C111" t="str">
            <v>DESCANSO SEMANAL REMUNERADO</v>
          </cell>
          <cell r="D111">
            <v>180103</v>
          </cell>
          <cell r="E111" t="str">
            <v>IMPLEMENTAÇÃO DE PROJETOS</v>
          </cell>
          <cell r="F111" t="str">
            <v>9.2.1</v>
          </cell>
          <cell r="G111" t="str">
            <v>Pessoal - área meio</v>
          </cell>
        </row>
        <row r="112">
          <cell r="A112" t="str">
            <v>180103.400010</v>
          </cell>
          <cell r="B112">
            <v>400010</v>
          </cell>
          <cell r="C112" t="str">
            <v>AJUDA DE CUSTO</v>
          </cell>
          <cell r="D112">
            <v>180103</v>
          </cell>
          <cell r="E112" t="str">
            <v>IMPLEMENTAÇÃO DE PROJETOS</v>
          </cell>
          <cell r="F112" t="str">
            <v>9.2.1</v>
          </cell>
          <cell r="G112" t="str">
            <v>Pessoal - área meio</v>
          </cell>
        </row>
        <row r="113">
          <cell r="A113" t="str">
            <v>180103.400011</v>
          </cell>
          <cell r="B113">
            <v>400011</v>
          </cell>
          <cell r="C113" t="str">
            <v>BOLSA AUXÍLIO</v>
          </cell>
          <cell r="D113">
            <v>180103</v>
          </cell>
          <cell r="E113" t="str">
            <v>IMPLEMENTAÇÃO DE PROJETOS</v>
          </cell>
          <cell r="F113" t="str">
            <v>9.2.1</v>
          </cell>
          <cell r="G113" t="str">
            <v>Pessoal - área meio</v>
          </cell>
        </row>
        <row r="114">
          <cell r="A114" t="str">
            <v>180103.400012</v>
          </cell>
          <cell r="B114">
            <v>400012</v>
          </cell>
          <cell r="C114" t="str">
            <v>INDENIZAÇÕES</v>
          </cell>
          <cell r="D114">
            <v>180103</v>
          </cell>
          <cell r="E114" t="str">
            <v>IMPLEMENTAÇÃO DE PROJETOS</v>
          </cell>
          <cell r="F114" t="str">
            <v>9.2.1</v>
          </cell>
          <cell r="G114" t="str">
            <v>Pessoal - área meio</v>
          </cell>
        </row>
        <row r="115">
          <cell r="A115" t="str">
            <v>180103.400013</v>
          </cell>
          <cell r="B115">
            <v>400013</v>
          </cell>
          <cell r="C115" t="str">
            <v>SALÁRIOS - AJUSTES ENTRE CONTRATO DE GESTÃO</v>
          </cell>
          <cell r="D115">
            <v>180103</v>
          </cell>
          <cell r="E115" t="str">
            <v>IMPLEMENTAÇÃO DE PROJETOS</v>
          </cell>
          <cell r="F115" t="str">
            <v>9.2.1</v>
          </cell>
          <cell r="G115" t="str">
            <v>Pessoal - área meio</v>
          </cell>
        </row>
        <row r="116">
          <cell r="A116" t="str">
            <v>180103.400202</v>
          </cell>
          <cell r="B116">
            <v>400202</v>
          </cell>
          <cell r="C116" t="str">
            <v>ADICIONAL NOTURNO</v>
          </cell>
          <cell r="D116">
            <v>180103</v>
          </cell>
          <cell r="E116" t="str">
            <v>IMPLEMENTAÇÃO DE PROJETOS</v>
          </cell>
          <cell r="F116" t="str">
            <v>9.2.1</v>
          </cell>
          <cell r="G116" t="str">
            <v>Pessoal - área meio</v>
          </cell>
        </row>
        <row r="117">
          <cell r="A117" t="str">
            <v>180103.400203</v>
          </cell>
          <cell r="B117">
            <v>400203</v>
          </cell>
          <cell r="C117" t="str">
            <v>GRATIFICAÇOES</v>
          </cell>
          <cell r="D117">
            <v>180103</v>
          </cell>
          <cell r="E117" t="str">
            <v>IMPLEMENTAÇÃO DE PROJETOS</v>
          </cell>
          <cell r="F117" t="str">
            <v>9.2.1</v>
          </cell>
          <cell r="G117" t="str">
            <v>Pessoal - área meio</v>
          </cell>
        </row>
        <row r="118">
          <cell r="A118" t="str">
            <v>180103.400219</v>
          </cell>
          <cell r="B118">
            <v>400219</v>
          </cell>
          <cell r="C118" t="str">
            <v>SALARIO MATERNIDADE</v>
          </cell>
          <cell r="D118">
            <v>180103</v>
          </cell>
          <cell r="E118" t="str">
            <v>IMPLEMENTAÇÃO DE PROJETOS</v>
          </cell>
          <cell r="F118" t="str">
            <v>9.2.1</v>
          </cell>
          <cell r="G118" t="str">
            <v>Pessoal - área meio</v>
          </cell>
        </row>
        <row r="119">
          <cell r="A119" t="str">
            <v>180103.400220</v>
          </cell>
          <cell r="B119">
            <v>400220</v>
          </cell>
          <cell r="C119" t="str">
            <v>SALARIO FAMILIA</v>
          </cell>
          <cell r="D119">
            <v>180103</v>
          </cell>
          <cell r="E119" t="str">
            <v>IMPLEMENTAÇÃO DE PROJETOS</v>
          </cell>
          <cell r="F119" t="str">
            <v>9.2.1</v>
          </cell>
          <cell r="G119" t="str">
            <v>Pessoal - área meio</v>
          </cell>
        </row>
        <row r="120">
          <cell r="A120" t="str">
            <v>180103.400221</v>
          </cell>
          <cell r="B120">
            <v>400221</v>
          </cell>
          <cell r="C120" t="str">
            <v>PENSAO ALIMENTICIA</v>
          </cell>
          <cell r="D120">
            <v>180103</v>
          </cell>
          <cell r="E120" t="str">
            <v>IMPLEMENTAÇÃO DE PROJETOS</v>
          </cell>
          <cell r="F120" t="str">
            <v>9.2.1</v>
          </cell>
          <cell r="G120" t="str">
            <v>Pessoal - área meio</v>
          </cell>
        </row>
        <row r="121">
          <cell r="A121" t="str">
            <v>180103.400014</v>
          </cell>
          <cell r="B121">
            <v>400014</v>
          </cell>
          <cell r="C121" t="str">
            <v>ASSISTÊNCIA MÉDICA</v>
          </cell>
          <cell r="D121">
            <v>180103</v>
          </cell>
          <cell r="E121" t="str">
            <v>IMPLEMENTAÇÃO DE PROJETOS</v>
          </cell>
          <cell r="F121" t="str">
            <v>9.2.1</v>
          </cell>
          <cell r="G121" t="str">
            <v>Pessoal - área meio</v>
          </cell>
        </row>
        <row r="122">
          <cell r="A122" t="str">
            <v>180103.400015</v>
          </cell>
          <cell r="B122">
            <v>400015</v>
          </cell>
          <cell r="C122" t="str">
            <v>ASSISTÊNCIA ODONTOLÓGICA</v>
          </cell>
          <cell r="D122">
            <v>180103</v>
          </cell>
          <cell r="E122" t="str">
            <v>IMPLEMENTAÇÃO DE PROJETOS</v>
          </cell>
          <cell r="F122" t="str">
            <v>9.2.1</v>
          </cell>
          <cell r="G122" t="str">
            <v>Pessoal - área meio</v>
          </cell>
        </row>
        <row r="123">
          <cell r="A123" t="str">
            <v>180103.400016</v>
          </cell>
          <cell r="B123">
            <v>400016</v>
          </cell>
          <cell r="C123" t="str">
            <v>VALE REFEICAO</v>
          </cell>
          <cell r="D123">
            <v>180103</v>
          </cell>
          <cell r="E123" t="str">
            <v>IMPLEMENTAÇÃO DE PROJETOS</v>
          </cell>
          <cell r="F123" t="str">
            <v>9.2.1</v>
          </cell>
          <cell r="G123" t="str">
            <v>Pessoal - área meio</v>
          </cell>
        </row>
        <row r="124">
          <cell r="A124" t="str">
            <v>180103.400017</v>
          </cell>
          <cell r="B124">
            <v>400017</v>
          </cell>
          <cell r="C124" t="str">
            <v>VALE TRANSPORTE</v>
          </cell>
          <cell r="D124">
            <v>180103</v>
          </cell>
          <cell r="E124" t="str">
            <v>IMPLEMENTAÇÃO DE PROJETOS</v>
          </cell>
          <cell r="F124" t="str">
            <v>9.2.1</v>
          </cell>
          <cell r="G124" t="str">
            <v>Pessoal - área meio</v>
          </cell>
        </row>
        <row r="125">
          <cell r="A125" t="str">
            <v>180103.400175</v>
          </cell>
          <cell r="B125">
            <v>400175</v>
          </cell>
          <cell r="C125" t="str">
            <v>CURSOS E TREINAMENTOS</v>
          </cell>
          <cell r="D125">
            <v>180103</v>
          </cell>
          <cell r="E125" t="str">
            <v>IMPLEMENTAÇÃO DE PROJETOS</v>
          </cell>
          <cell r="F125" t="str">
            <v>9.2.1</v>
          </cell>
          <cell r="G125" t="str">
            <v>Pessoal - área meio</v>
          </cell>
        </row>
        <row r="126">
          <cell r="A126" t="str">
            <v>180103.400176</v>
          </cell>
          <cell r="B126">
            <v>400176</v>
          </cell>
          <cell r="C126" t="str">
            <v>AUXILIO EDUCACAO</v>
          </cell>
          <cell r="D126">
            <v>180103</v>
          </cell>
          <cell r="E126" t="str">
            <v>IMPLEMENTAÇÃO DE PROJETOS</v>
          </cell>
          <cell r="F126" t="str">
            <v>9.2.1</v>
          </cell>
          <cell r="G126" t="str">
            <v>Pessoal - área meio</v>
          </cell>
        </row>
        <row r="127">
          <cell r="A127" t="str">
            <v>180103.400020</v>
          </cell>
          <cell r="B127">
            <v>400020</v>
          </cell>
          <cell r="C127" t="str">
            <v>INSS</v>
          </cell>
          <cell r="D127">
            <v>180103</v>
          </cell>
          <cell r="E127" t="str">
            <v>IMPLEMENTAÇÃO DE PROJETOS</v>
          </cell>
          <cell r="F127" t="str">
            <v>9.2.1</v>
          </cell>
          <cell r="G127" t="str">
            <v>Pessoal - área meio</v>
          </cell>
        </row>
        <row r="128">
          <cell r="A128" t="str">
            <v>180103.400021</v>
          </cell>
          <cell r="B128">
            <v>400021</v>
          </cell>
          <cell r="C128" t="str">
            <v>FGTS</v>
          </cell>
          <cell r="D128">
            <v>180103</v>
          </cell>
          <cell r="E128" t="str">
            <v>IMPLEMENTAÇÃO DE PROJETOS</v>
          </cell>
          <cell r="F128" t="str">
            <v>9.2.1</v>
          </cell>
          <cell r="G128" t="str">
            <v>Pessoal - área meio</v>
          </cell>
        </row>
        <row r="129">
          <cell r="A129" t="str">
            <v>180103.400022</v>
          </cell>
          <cell r="B129">
            <v>400022</v>
          </cell>
          <cell r="C129" t="str">
            <v>PIS SOBRE FOLHA DE PAGAMENTO</v>
          </cell>
          <cell r="D129">
            <v>180103</v>
          </cell>
          <cell r="E129" t="str">
            <v>IMPLEMENTAÇÃO DE PROJETOS</v>
          </cell>
          <cell r="F129" t="str">
            <v>9.2.1</v>
          </cell>
          <cell r="G129" t="str">
            <v>Pessoal - área meio</v>
          </cell>
        </row>
        <row r="130">
          <cell r="A130" t="str">
            <v>180103.400024</v>
          </cell>
          <cell r="B130">
            <v>400024</v>
          </cell>
          <cell r="C130" t="str">
            <v>CONTRIBUIÇÃO SOCIAL RESCISÓRIA</v>
          </cell>
          <cell r="D130">
            <v>180103</v>
          </cell>
          <cell r="E130" t="str">
            <v>IMPLEMENTAÇÃO DE PROJETOS</v>
          </cell>
          <cell r="F130" t="str">
            <v>9.2.1</v>
          </cell>
          <cell r="G130" t="str">
            <v>Pessoal - área meio</v>
          </cell>
        </row>
        <row r="131">
          <cell r="A131" t="str">
            <v>180103.400177</v>
          </cell>
          <cell r="B131">
            <v>400177</v>
          </cell>
          <cell r="C131" t="str">
            <v>INSS SOBRE AUTONOMOS</v>
          </cell>
          <cell r="D131">
            <v>180103</v>
          </cell>
          <cell r="E131" t="str">
            <v>IMPLEMENTAÇÃO DE PROJETOS</v>
          </cell>
          <cell r="F131" t="str">
            <v>9.2.1</v>
          </cell>
          <cell r="G131" t="str">
            <v>Pessoal - área meio</v>
          </cell>
        </row>
        <row r="132">
          <cell r="A132" t="str">
            <v>180103.400214</v>
          </cell>
          <cell r="B132">
            <v>400214</v>
          </cell>
          <cell r="C132" t="str">
            <v>CONTRIBUICAO SINDICAL/ ASSISTENCIAL/ CONFEDERATIVA</v>
          </cell>
          <cell r="D132">
            <v>180103</v>
          </cell>
          <cell r="E132" t="str">
            <v>IMPLEMENTAÇÃO DE PROJETOS</v>
          </cell>
          <cell r="F132" t="str">
            <v>9.2.1</v>
          </cell>
          <cell r="G132" t="str">
            <v>Pessoal - área meio</v>
          </cell>
        </row>
        <row r="133">
          <cell r="A133" t="str">
            <v>180103.400025</v>
          </cell>
          <cell r="B133">
            <v>400025</v>
          </cell>
          <cell r="C133" t="str">
            <v>DESPESA - FÉRIAS</v>
          </cell>
          <cell r="D133">
            <v>180103</v>
          </cell>
          <cell r="E133" t="str">
            <v>IMPLEMENTAÇÃO DE PROJETOS</v>
          </cell>
          <cell r="F133" t="str">
            <v>9.2.1</v>
          </cell>
          <cell r="G133" t="str">
            <v>Pessoal - área meio</v>
          </cell>
        </row>
        <row r="134">
          <cell r="A134" t="str">
            <v>180103.400026</v>
          </cell>
          <cell r="B134">
            <v>400026</v>
          </cell>
          <cell r="C134" t="str">
            <v>DESPESA - INSS S/ FÉRIAS</v>
          </cell>
          <cell r="D134">
            <v>180103</v>
          </cell>
          <cell r="E134" t="str">
            <v>IMPLEMENTAÇÃO DE PROJETOS</v>
          </cell>
          <cell r="F134" t="str">
            <v>9.2.1</v>
          </cell>
          <cell r="G134" t="str">
            <v>Pessoal - área meio</v>
          </cell>
        </row>
        <row r="135">
          <cell r="A135" t="str">
            <v>180103.400027</v>
          </cell>
          <cell r="B135">
            <v>400027</v>
          </cell>
          <cell r="C135" t="str">
            <v>DESPESA - FGTS S/ FÉRIAS</v>
          </cell>
          <cell r="D135">
            <v>180103</v>
          </cell>
          <cell r="E135" t="str">
            <v>IMPLEMENTAÇÃO DE PROJETOS</v>
          </cell>
          <cell r="F135" t="str">
            <v>9.2.1</v>
          </cell>
          <cell r="G135" t="str">
            <v>Pessoal - área meio</v>
          </cell>
        </row>
        <row r="136">
          <cell r="A136" t="str">
            <v>180103.400028</v>
          </cell>
          <cell r="B136">
            <v>400028</v>
          </cell>
          <cell r="C136" t="str">
            <v>DESPESA - 13° SALÁRIO</v>
          </cell>
          <cell r="D136">
            <v>180103</v>
          </cell>
          <cell r="E136" t="str">
            <v>IMPLEMENTAÇÃO DE PROJETOS</v>
          </cell>
          <cell r="F136" t="str">
            <v>9.2.1</v>
          </cell>
          <cell r="G136" t="str">
            <v>Pessoal - área meio</v>
          </cell>
        </row>
        <row r="137">
          <cell r="A137" t="str">
            <v>180103.400029</v>
          </cell>
          <cell r="B137">
            <v>400029</v>
          </cell>
          <cell r="C137" t="str">
            <v>DESPESA - INSS S/ 13°</v>
          </cell>
          <cell r="D137">
            <v>180103</v>
          </cell>
          <cell r="E137" t="str">
            <v>IMPLEMENTAÇÃO DE PROJETOS</v>
          </cell>
          <cell r="F137" t="str">
            <v>9.2.1</v>
          </cell>
          <cell r="G137" t="str">
            <v>Pessoal - área meio</v>
          </cell>
        </row>
        <row r="138">
          <cell r="A138" t="str">
            <v>180103.400030</v>
          </cell>
          <cell r="B138">
            <v>400030</v>
          </cell>
          <cell r="C138" t="str">
            <v>DESPESA - FGTS S/ 13°</v>
          </cell>
          <cell r="D138">
            <v>180103</v>
          </cell>
          <cell r="E138" t="str">
            <v>IMPLEMENTAÇÃO DE PROJETOS</v>
          </cell>
          <cell r="F138" t="str">
            <v>9.2.1</v>
          </cell>
          <cell r="G138" t="str">
            <v>Pessoal - área meio</v>
          </cell>
        </row>
        <row r="139">
          <cell r="A139" t="str">
            <v>180103.400178</v>
          </cell>
          <cell r="B139">
            <v>400178</v>
          </cell>
          <cell r="C139" t="str">
            <v>UNIFORMES</v>
          </cell>
          <cell r="D139">
            <v>180103</v>
          </cell>
          <cell r="E139" t="str">
            <v>IMPLEMENTAÇÃO DE PROJETOS</v>
          </cell>
          <cell r="F139" t="str">
            <v>9.2.1</v>
          </cell>
          <cell r="G139" t="str">
            <v>Pessoal - área meio</v>
          </cell>
        </row>
        <row r="140">
          <cell r="A140" t="str">
            <v>180103.400179</v>
          </cell>
          <cell r="B140">
            <v>400179</v>
          </cell>
          <cell r="C140" t="str">
            <v>ESTAGIARIOS E APRENDIZES</v>
          </cell>
          <cell r="D140">
            <v>180103</v>
          </cell>
          <cell r="E140" t="str">
            <v>IMPLEMENTAÇÃO DE PROJETOS</v>
          </cell>
          <cell r="F140" t="str">
            <v>9.2.1</v>
          </cell>
          <cell r="G140" t="str">
            <v>Pessoal - área meio</v>
          </cell>
        </row>
        <row r="141">
          <cell r="A141" t="str">
            <v>180103.400180</v>
          </cell>
          <cell r="B141">
            <v>400180</v>
          </cell>
          <cell r="C141" t="str">
            <v>OUTRAS DESPESAS COM PESSOAL</v>
          </cell>
          <cell r="D141">
            <v>180103</v>
          </cell>
          <cell r="E141" t="str">
            <v>IMPLEMENTAÇÃO DE PROJETOS</v>
          </cell>
          <cell r="F141" t="str">
            <v>9.2.1</v>
          </cell>
          <cell r="G141" t="str">
            <v>Pessoal - área meio</v>
          </cell>
        </row>
        <row r="142">
          <cell r="A142" t="str">
            <v>180104.400003</v>
          </cell>
          <cell r="B142">
            <v>400003</v>
          </cell>
          <cell r="C142" t="str">
            <v>SALÁRIOS E ORDENADOS</v>
          </cell>
          <cell r="D142">
            <v>180104</v>
          </cell>
          <cell r="E142" t="str">
            <v>CAPTAÇÃO (PROJETOS ESPECIAIS)</v>
          </cell>
          <cell r="F142" t="str">
            <v>9.2.1</v>
          </cell>
          <cell r="G142" t="str">
            <v>Pessoal - área meio</v>
          </cell>
        </row>
        <row r="143">
          <cell r="A143" t="str">
            <v>180104.400004</v>
          </cell>
          <cell r="B143">
            <v>400004</v>
          </cell>
          <cell r="C143" t="str">
            <v>HORAS EXTRAS</v>
          </cell>
          <cell r="D143">
            <v>180104</v>
          </cell>
          <cell r="E143" t="str">
            <v>CAPTAÇÃO (PROJETOS ESPECIAIS)</v>
          </cell>
          <cell r="F143" t="str">
            <v>9.2.1</v>
          </cell>
          <cell r="G143" t="str">
            <v>Pessoal - área meio</v>
          </cell>
        </row>
        <row r="144">
          <cell r="A144" t="str">
            <v>180104.400005</v>
          </cell>
          <cell r="B144">
            <v>400005</v>
          </cell>
          <cell r="C144" t="str">
            <v>DÉCIMO TERCEIRO SALÁRIO</v>
          </cell>
          <cell r="D144">
            <v>180104</v>
          </cell>
          <cell r="E144" t="str">
            <v>CAPTAÇÃO (PROJETOS ESPECIAIS)</v>
          </cell>
          <cell r="F144" t="str">
            <v>9.2.1</v>
          </cell>
          <cell r="G144" t="str">
            <v>Pessoal - área meio</v>
          </cell>
        </row>
        <row r="145">
          <cell r="A145" t="str">
            <v>180104.400006</v>
          </cell>
          <cell r="B145">
            <v>400006</v>
          </cell>
          <cell r="C145" t="str">
            <v>FÉRIAS</v>
          </cell>
          <cell r="D145">
            <v>180104</v>
          </cell>
          <cell r="E145" t="str">
            <v>CAPTAÇÃO (PROJETOS ESPECIAIS)</v>
          </cell>
          <cell r="F145" t="str">
            <v>9.2.1</v>
          </cell>
          <cell r="G145" t="str">
            <v>Pessoal - área meio</v>
          </cell>
        </row>
        <row r="146">
          <cell r="A146" t="str">
            <v>180104.400007</v>
          </cell>
          <cell r="B146">
            <v>400007</v>
          </cell>
          <cell r="C146" t="str">
            <v>DESCANSO SEMANAL REMUNERADO</v>
          </cell>
          <cell r="D146">
            <v>180104</v>
          </cell>
          <cell r="E146" t="str">
            <v>CAPTAÇÃO (PROJETOS ESPECIAIS)</v>
          </cell>
          <cell r="F146" t="str">
            <v>9.2.1</v>
          </cell>
          <cell r="G146" t="str">
            <v>Pessoal - área meio</v>
          </cell>
        </row>
        <row r="147">
          <cell r="A147" t="str">
            <v>180104.400010</v>
          </cell>
          <cell r="B147">
            <v>400010</v>
          </cell>
          <cell r="C147" t="str">
            <v>AJUDA DE CUSTO</v>
          </cell>
          <cell r="D147">
            <v>180104</v>
          </cell>
          <cell r="E147" t="str">
            <v>CAPTAÇÃO (PROJETOS ESPECIAIS)</v>
          </cell>
          <cell r="F147" t="str">
            <v>9.2.1</v>
          </cell>
          <cell r="G147" t="str">
            <v>Pessoal - área meio</v>
          </cell>
        </row>
        <row r="148">
          <cell r="A148" t="str">
            <v>180104.400011</v>
          </cell>
          <cell r="B148">
            <v>400011</v>
          </cell>
          <cell r="C148" t="str">
            <v>BOLSA AUXÍLIO</v>
          </cell>
          <cell r="D148">
            <v>180104</v>
          </cell>
          <cell r="E148" t="str">
            <v>CAPTAÇÃO (PROJETOS ESPECIAIS)</v>
          </cell>
          <cell r="F148" t="str">
            <v>9.2.1</v>
          </cell>
          <cell r="G148" t="str">
            <v>Pessoal - área meio</v>
          </cell>
        </row>
        <row r="149">
          <cell r="A149" t="str">
            <v>180104.400012</v>
          </cell>
          <cell r="B149">
            <v>400012</v>
          </cell>
          <cell r="C149" t="str">
            <v>INDENIZAÇÕES</v>
          </cell>
          <cell r="D149">
            <v>180104</v>
          </cell>
          <cell r="E149" t="str">
            <v>CAPTAÇÃO (PROJETOS ESPECIAIS)</v>
          </cell>
          <cell r="F149" t="str">
            <v>9.2.1</v>
          </cell>
          <cell r="G149" t="str">
            <v>Pessoal - área meio</v>
          </cell>
        </row>
        <row r="150">
          <cell r="A150" t="str">
            <v>180104.400013</v>
          </cell>
          <cell r="B150">
            <v>400013</v>
          </cell>
          <cell r="C150" t="str">
            <v>SALÁRIOS - AJUSTES ENTRE CONTRATO DE GESTÃO</v>
          </cell>
          <cell r="D150">
            <v>180104</v>
          </cell>
          <cell r="E150" t="str">
            <v>CAPTAÇÃO (PROJETOS ESPECIAIS)</v>
          </cell>
          <cell r="F150" t="str">
            <v>9.2.1</v>
          </cell>
          <cell r="G150" t="str">
            <v>Pessoal - área meio</v>
          </cell>
        </row>
        <row r="151">
          <cell r="A151" t="str">
            <v>180104.400202</v>
          </cell>
          <cell r="B151">
            <v>400202</v>
          </cell>
          <cell r="C151" t="str">
            <v>ADICIONAL NOTURNO</v>
          </cell>
          <cell r="D151">
            <v>180104</v>
          </cell>
          <cell r="E151" t="str">
            <v>CAPTAÇÃO (PROJETOS ESPECIAIS)</v>
          </cell>
          <cell r="F151" t="str">
            <v>9.2.1</v>
          </cell>
          <cell r="G151" t="str">
            <v>Pessoal - área meio</v>
          </cell>
        </row>
        <row r="152">
          <cell r="A152" t="str">
            <v>180104.400203</v>
          </cell>
          <cell r="B152">
            <v>400203</v>
          </cell>
          <cell r="C152" t="str">
            <v>GRATIFICAÇOES</v>
          </cell>
          <cell r="D152">
            <v>180104</v>
          </cell>
          <cell r="E152" t="str">
            <v>CAPTAÇÃO (PROJETOS ESPECIAIS)</v>
          </cell>
          <cell r="F152" t="str">
            <v>9.2.1</v>
          </cell>
          <cell r="G152" t="str">
            <v>Pessoal - área meio</v>
          </cell>
        </row>
        <row r="153">
          <cell r="A153" t="str">
            <v>180104.400219</v>
          </cell>
          <cell r="B153">
            <v>400219</v>
          </cell>
          <cell r="C153" t="str">
            <v>SALARIO MATERNIDADE</v>
          </cell>
          <cell r="D153">
            <v>180104</v>
          </cell>
          <cell r="E153" t="str">
            <v>CAPTAÇÃO (PROJETOS ESPECIAIS)</v>
          </cell>
          <cell r="F153" t="str">
            <v>9.2.1</v>
          </cell>
          <cell r="G153" t="str">
            <v>Pessoal - área meio</v>
          </cell>
        </row>
        <row r="154">
          <cell r="A154" t="str">
            <v>180104.400220</v>
          </cell>
          <cell r="B154">
            <v>400220</v>
          </cell>
          <cell r="C154" t="str">
            <v>SALARIO FAMILIA</v>
          </cell>
          <cell r="D154">
            <v>180104</v>
          </cell>
          <cell r="E154" t="str">
            <v>CAPTAÇÃO (PROJETOS ESPECIAIS)</v>
          </cell>
          <cell r="F154" t="str">
            <v>9.2.1</v>
          </cell>
          <cell r="G154" t="str">
            <v>Pessoal - área meio</v>
          </cell>
        </row>
        <row r="155">
          <cell r="A155" t="str">
            <v>180104.400221</v>
          </cell>
          <cell r="B155">
            <v>400221</v>
          </cell>
          <cell r="C155" t="str">
            <v>PENSAO ALIMENTICIA</v>
          </cell>
          <cell r="D155">
            <v>180104</v>
          </cell>
          <cell r="E155" t="str">
            <v>CAPTAÇÃO (PROJETOS ESPECIAIS)</v>
          </cell>
          <cell r="F155" t="str">
            <v>9.2.1</v>
          </cell>
          <cell r="G155" t="str">
            <v>Pessoal - área meio</v>
          </cell>
        </row>
        <row r="156">
          <cell r="A156" t="str">
            <v>180104.400014</v>
          </cell>
          <cell r="B156">
            <v>400014</v>
          </cell>
          <cell r="C156" t="str">
            <v>ASSISTÊNCIA MÉDICA</v>
          </cell>
          <cell r="D156">
            <v>180104</v>
          </cell>
          <cell r="E156" t="str">
            <v>CAPTAÇÃO (PROJETOS ESPECIAIS)</v>
          </cell>
          <cell r="F156" t="str">
            <v>9.2.1</v>
          </cell>
          <cell r="G156" t="str">
            <v>Pessoal - área meio</v>
          </cell>
        </row>
        <row r="157">
          <cell r="A157" t="str">
            <v>180104.400015</v>
          </cell>
          <cell r="B157">
            <v>400015</v>
          </cell>
          <cell r="C157" t="str">
            <v>ASSISTÊNCIA ODONTOLÓGICA</v>
          </cell>
          <cell r="D157">
            <v>180104</v>
          </cell>
          <cell r="E157" t="str">
            <v>CAPTAÇÃO (PROJETOS ESPECIAIS)</v>
          </cell>
          <cell r="F157" t="str">
            <v>9.2.1</v>
          </cell>
          <cell r="G157" t="str">
            <v>Pessoal - área meio</v>
          </cell>
        </row>
        <row r="158">
          <cell r="A158" t="str">
            <v>180104.400016</v>
          </cell>
          <cell r="B158">
            <v>400016</v>
          </cell>
          <cell r="C158" t="str">
            <v>VALE REFEICAO</v>
          </cell>
          <cell r="D158">
            <v>180104</v>
          </cell>
          <cell r="E158" t="str">
            <v>CAPTAÇÃO (PROJETOS ESPECIAIS)</v>
          </cell>
          <cell r="F158" t="str">
            <v>9.2.1</v>
          </cell>
          <cell r="G158" t="str">
            <v>Pessoal - área meio</v>
          </cell>
        </row>
        <row r="159">
          <cell r="A159" t="str">
            <v>180104.400017</v>
          </cell>
          <cell r="B159">
            <v>400017</v>
          </cell>
          <cell r="C159" t="str">
            <v>VALE TRANSPORTE</v>
          </cell>
          <cell r="D159">
            <v>180104</v>
          </cell>
          <cell r="E159" t="str">
            <v>CAPTAÇÃO (PROJETOS ESPECIAIS)</v>
          </cell>
          <cell r="F159" t="str">
            <v>9.2.1</v>
          </cell>
          <cell r="G159" t="str">
            <v>Pessoal - área meio</v>
          </cell>
        </row>
        <row r="160">
          <cell r="A160" t="str">
            <v>180104.400175</v>
          </cell>
          <cell r="B160">
            <v>400175</v>
          </cell>
          <cell r="C160" t="str">
            <v>CURSOS E TREINAMENTOS</v>
          </cell>
          <cell r="D160">
            <v>180104</v>
          </cell>
          <cell r="E160" t="str">
            <v>CAPTAÇÃO (PROJETOS ESPECIAIS)</v>
          </cell>
          <cell r="F160" t="str">
            <v>9.2.1</v>
          </cell>
          <cell r="G160" t="str">
            <v>Pessoal - área meio</v>
          </cell>
        </row>
        <row r="161">
          <cell r="A161" t="str">
            <v>180104.400176</v>
          </cell>
          <cell r="B161">
            <v>400176</v>
          </cell>
          <cell r="C161" t="str">
            <v>AUXILIO EDUCACAO</v>
          </cell>
          <cell r="D161">
            <v>180104</v>
          </cell>
          <cell r="E161" t="str">
            <v>CAPTAÇÃO (PROJETOS ESPECIAIS)</v>
          </cell>
          <cell r="F161" t="str">
            <v>9.2.1</v>
          </cell>
          <cell r="G161" t="str">
            <v>Pessoal - área meio</v>
          </cell>
        </row>
        <row r="162">
          <cell r="A162" t="str">
            <v>180104.400020</v>
          </cell>
          <cell r="B162">
            <v>400020</v>
          </cell>
          <cell r="C162" t="str">
            <v>INSS</v>
          </cell>
          <cell r="D162">
            <v>180104</v>
          </cell>
          <cell r="E162" t="str">
            <v>CAPTAÇÃO (PROJETOS ESPECIAIS)</v>
          </cell>
          <cell r="F162" t="str">
            <v>9.2.1</v>
          </cell>
          <cell r="G162" t="str">
            <v>Pessoal - área meio</v>
          </cell>
        </row>
        <row r="163">
          <cell r="A163" t="str">
            <v>180104.400021</v>
          </cell>
          <cell r="B163">
            <v>400021</v>
          </cell>
          <cell r="C163" t="str">
            <v>FGTS</v>
          </cell>
          <cell r="D163">
            <v>180104</v>
          </cell>
          <cell r="E163" t="str">
            <v>CAPTAÇÃO (PROJETOS ESPECIAIS)</v>
          </cell>
          <cell r="F163" t="str">
            <v>9.2.1</v>
          </cell>
          <cell r="G163" t="str">
            <v>Pessoal - área meio</v>
          </cell>
        </row>
        <row r="164">
          <cell r="A164" t="str">
            <v>180104.400022</v>
          </cell>
          <cell r="B164">
            <v>400022</v>
          </cell>
          <cell r="C164" t="str">
            <v>PIS SOBRE FOLHA DE PAGAMENTO</v>
          </cell>
          <cell r="D164">
            <v>180104</v>
          </cell>
          <cell r="E164" t="str">
            <v>CAPTAÇÃO (PROJETOS ESPECIAIS)</v>
          </cell>
          <cell r="F164" t="str">
            <v>9.2.1</v>
          </cell>
          <cell r="G164" t="str">
            <v>Pessoal - área meio</v>
          </cell>
        </row>
        <row r="165">
          <cell r="A165" t="str">
            <v>180104.400024</v>
          </cell>
          <cell r="B165">
            <v>400024</v>
          </cell>
          <cell r="C165" t="str">
            <v>CONTRIBUIÇÃO SOCIAL RESCISÓRIA</v>
          </cell>
          <cell r="D165">
            <v>180104</v>
          </cell>
          <cell r="E165" t="str">
            <v>CAPTAÇÃO (PROJETOS ESPECIAIS)</v>
          </cell>
          <cell r="F165" t="str">
            <v>9.2.1</v>
          </cell>
          <cell r="G165" t="str">
            <v>Pessoal - área meio</v>
          </cell>
        </row>
        <row r="166">
          <cell r="A166" t="str">
            <v>180104.400177</v>
          </cell>
          <cell r="B166">
            <v>400177</v>
          </cell>
          <cell r="C166" t="str">
            <v>INSS SOBRE AUTONOMOS</v>
          </cell>
          <cell r="D166">
            <v>180104</v>
          </cell>
          <cell r="E166" t="str">
            <v>CAPTAÇÃO (PROJETOS ESPECIAIS)</v>
          </cell>
          <cell r="F166" t="str">
            <v>9.2.1</v>
          </cell>
          <cell r="G166" t="str">
            <v>Pessoal - área meio</v>
          </cell>
        </row>
        <row r="167">
          <cell r="A167" t="str">
            <v>180104.400214</v>
          </cell>
          <cell r="B167">
            <v>400214</v>
          </cell>
          <cell r="C167" t="str">
            <v>CONTRIBUICAO SINDICAL/ ASSISTENCIAL/ CONFEDERATIVA</v>
          </cell>
          <cell r="D167">
            <v>180104</v>
          </cell>
          <cell r="E167" t="str">
            <v>CAPTAÇÃO (PROJETOS ESPECIAIS)</v>
          </cell>
          <cell r="F167" t="str">
            <v>9.2.1</v>
          </cell>
          <cell r="G167" t="str">
            <v>Pessoal - área meio</v>
          </cell>
        </row>
        <row r="168">
          <cell r="A168" t="str">
            <v>180104.400025</v>
          </cell>
          <cell r="B168">
            <v>400025</v>
          </cell>
          <cell r="C168" t="str">
            <v>DESPESA - FÉRIAS</v>
          </cell>
          <cell r="D168">
            <v>180104</v>
          </cell>
          <cell r="E168" t="str">
            <v>CAPTAÇÃO (PROJETOS ESPECIAIS)</v>
          </cell>
          <cell r="F168" t="str">
            <v>9.2.1</v>
          </cell>
          <cell r="G168" t="str">
            <v>Pessoal - área meio</v>
          </cell>
        </row>
        <row r="169">
          <cell r="A169" t="str">
            <v>180104.400026</v>
          </cell>
          <cell r="B169">
            <v>400026</v>
          </cell>
          <cell r="C169" t="str">
            <v>DESPESA - INSS S/ FÉRIAS</v>
          </cell>
          <cell r="D169">
            <v>180104</v>
          </cell>
          <cell r="E169" t="str">
            <v>CAPTAÇÃO (PROJETOS ESPECIAIS)</v>
          </cell>
          <cell r="F169" t="str">
            <v>9.2.1</v>
          </cell>
          <cell r="G169" t="str">
            <v>Pessoal - área meio</v>
          </cell>
        </row>
        <row r="170">
          <cell r="A170" t="str">
            <v>180104.400027</v>
          </cell>
          <cell r="B170">
            <v>400027</v>
          </cell>
          <cell r="C170" t="str">
            <v>DESPESA - FGTS S/ FÉRIAS</v>
          </cell>
          <cell r="D170">
            <v>180104</v>
          </cell>
          <cell r="E170" t="str">
            <v>CAPTAÇÃO (PROJETOS ESPECIAIS)</v>
          </cell>
          <cell r="F170" t="str">
            <v>9.2.1</v>
          </cell>
          <cell r="G170" t="str">
            <v>Pessoal - área meio</v>
          </cell>
        </row>
        <row r="171">
          <cell r="A171" t="str">
            <v>180104.400028</v>
          </cell>
          <cell r="B171">
            <v>400028</v>
          </cell>
          <cell r="C171" t="str">
            <v>DESPESA - 13° SALÁRIO</v>
          </cell>
          <cell r="D171">
            <v>180104</v>
          </cell>
          <cell r="E171" t="str">
            <v>CAPTAÇÃO (PROJETOS ESPECIAIS)</v>
          </cell>
          <cell r="F171" t="str">
            <v>9.2.1</v>
          </cell>
          <cell r="G171" t="str">
            <v>Pessoal - área meio</v>
          </cell>
        </row>
        <row r="172">
          <cell r="A172" t="str">
            <v>180104.400029</v>
          </cell>
          <cell r="B172">
            <v>400029</v>
          </cell>
          <cell r="C172" t="str">
            <v>DESPESA - INSS S/ 13°</v>
          </cell>
          <cell r="D172">
            <v>180104</v>
          </cell>
          <cell r="E172" t="str">
            <v>CAPTAÇÃO (PROJETOS ESPECIAIS)</v>
          </cell>
          <cell r="F172" t="str">
            <v>9.2.1</v>
          </cell>
          <cell r="G172" t="str">
            <v>Pessoal - área meio</v>
          </cell>
        </row>
        <row r="173">
          <cell r="A173" t="str">
            <v>180104.400030</v>
          </cell>
          <cell r="B173">
            <v>400030</v>
          </cell>
          <cell r="C173" t="str">
            <v>DESPESA - FGTS S/ 13°</v>
          </cell>
          <cell r="D173">
            <v>180104</v>
          </cell>
          <cell r="E173" t="str">
            <v>CAPTAÇÃO (PROJETOS ESPECIAIS)</v>
          </cell>
          <cell r="F173" t="str">
            <v>9.2.1</v>
          </cell>
          <cell r="G173" t="str">
            <v>Pessoal - área meio</v>
          </cell>
        </row>
        <row r="174">
          <cell r="A174" t="str">
            <v>180104.400178</v>
          </cell>
          <cell r="B174">
            <v>400178</v>
          </cell>
          <cell r="C174" t="str">
            <v>UNIFORMES</v>
          </cell>
          <cell r="D174">
            <v>180104</v>
          </cell>
          <cell r="E174" t="str">
            <v>CAPTAÇÃO (PROJETOS ESPECIAIS)</v>
          </cell>
          <cell r="F174" t="str">
            <v>9.2.1</v>
          </cell>
          <cell r="G174" t="str">
            <v>Pessoal - área meio</v>
          </cell>
        </row>
        <row r="175">
          <cell r="A175" t="str">
            <v>180104.400179</v>
          </cell>
          <cell r="B175">
            <v>400179</v>
          </cell>
          <cell r="C175" t="str">
            <v>ESTAGIARIOS E APRENDIZES</v>
          </cell>
          <cell r="D175">
            <v>180104</v>
          </cell>
          <cell r="E175" t="str">
            <v>CAPTAÇÃO (PROJETOS ESPECIAIS)</v>
          </cell>
          <cell r="F175" t="str">
            <v>9.2.1</v>
          </cell>
          <cell r="G175" t="str">
            <v>Pessoal - área meio</v>
          </cell>
        </row>
        <row r="176">
          <cell r="A176" t="str">
            <v>180104.400180</v>
          </cell>
          <cell r="B176">
            <v>400180</v>
          </cell>
          <cell r="C176" t="str">
            <v>OUTRAS DESPESAS COM PESSOAL</v>
          </cell>
          <cell r="D176">
            <v>180104</v>
          </cell>
          <cell r="E176" t="str">
            <v>CAPTAÇÃO (PROJETOS ESPECIAIS)</v>
          </cell>
          <cell r="F176" t="str">
            <v>9.2.1</v>
          </cell>
          <cell r="G176" t="str">
            <v>Pessoal - área meio</v>
          </cell>
        </row>
        <row r="177">
          <cell r="A177" t="str">
            <v>180105.400003</v>
          </cell>
          <cell r="B177">
            <v>400003</v>
          </cell>
          <cell r="C177" t="str">
            <v>SALÁRIOS E ORDENADOS</v>
          </cell>
          <cell r="D177">
            <v>180105</v>
          </cell>
          <cell r="E177" t="str">
            <v>COMUNICAÇÃO E DESIGN</v>
          </cell>
          <cell r="F177" t="str">
            <v>9.2.1</v>
          </cell>
          <cell r="G177" t="str">
            <v>Pessoal - área meio</v>
          </cell>
        </row>
        <row r="178">
          <cell r="A178" t="str">
            <v>180105.400004</v>
          </cell>
          <cell r="B178">
            <v>400004</v>
          </cell>
          <cell r="C178" t="str">
            <v>HORAS EXTRAS</v>
          </cell>
          <cell r="D178">
            <v>180105</v>
          </cell>
          <cell r="E178" t="str">
            <v>COMUNICAÇÃO E DESIGN</v>
          </cell>
          <cell r="F178" t="str">
            <v>9.2.1</v>
          </cell>
          <cell r="G178" t="str">
            <v>Pessoal - área meio</v>
          </cell>
        </row>
        <row r="179">
          <cell r="A179" t="str">
            <v>180105.400005</v>
          </cell>
          <cell r="B179">
            <v>400005</v>
          </cell>
          <cell r="C179" t="str">
            <v>DÉCIMO TERCEIRO SALÁRIO</v>
          </cell>
          <cell r="D179">
            <v>180105</v>
          </cell>
          <cell r="E179" t="str">
            <v>COMUNICAÇÃO E DESIGN</v>
          </cell>
          <cell r="F179" t="str">
            <v>9.2.1</v>
          </cell>
          <cell r="G179" t="str">
            <v>Pessoal - área meio</v>
          </cell>
        </row>
        <row r="180">
          <cell r="A180" t="str">
            <v>180105.400006</v>
          </cell>
          <cell r="B180">
            <v>400006</v>
          </cell>
          <cell r="C180" t="str">
            <v>FÉRIAS</v>
          </cell>
          <cell r="D180">
            <v>180105</v>
          </cell>
          <cell r="E180" t="str">
            <v>COMUNICAÇÃO E DESIGN</v>
          </cell>
          <cell r="F180" t="str">
            <v>9.2.1</v>
          </cell>
          <cell r="G180" t="str">
            <v>Pessoal - área meio</v>
          </cell>
        </row>
        <row r="181">
          <cell r="A181" t="str">
            <v>180105.400007</v>
          </cell>
          <cell r="B181">
            <v>400007</v>
          </cell>
          <cell r="C181" t="str">
            <v>DESCANSO SEMANAL REMUNERADO</v>
          </cell>
          <cell r="D181">
            <v>180105</v>
          </cell>
          <cell r="E181" t="str">
            <v>COMUNICAÇÃO E DESIGN</v>
          </cell>
          <cell r="F181" t="str">
            <v>9.2.1</v>
          </cell>
          <cell r="G181" t="str">
            <v>Pessoal - área meio</v>
          </cell>
        </row>
        <row r="182">
          <cell r="A182" t="str">
            <v>180105.400010</v>
          </cell>
          <cell r="B182">
            <v>400010</v>
          </cell>
          <cell r="C182" t="str">
            <v>AJUDA DE CUSTO</v>
          </cell>
          <cell r="D182">
            <v>180105</v>
          </cell>
          <cell r="E182" t="str">
            <v>COMUNICAÇÃO E DESIGN</v>
          </cell>
          <cell r="F182" t="str">
            <v>9.2.1</v>
          </cell>
          <cell r="G182" t="str">
            <v>Pessoal - área meio</v>
          </cell>
        </row>
        <row r="183">
          <cell r="A183" t="str">
            <v>180105.400011</v>
          </cell>
          <cell r="B183">
            <v>400011</v>
          </cell>
          <cell r="C183" t="str">
            <v>BOLSA AUXÍLIO</v>
          </cell>
          <cell r="D183">
            <v>180105</v>
          </cell>
          <cell r="E183" t="str">
            <v>COMUNICAÇÃO E DESIGN</v>
          </cell>
          <cell r="F183" t="str">
            <v>9.2.1</v>
          </cell>
          <cell r="G183" t="str">
            <v>Pessoal - área meio</v>
          </cell>
        </row>
        <row r="184">
          <cell r="A184" t="str">
            <v>180105.400012</v>
          </cell>
          <cell r="B184">
            <v>400012</v>
          </cell>
          <cell r="C184" t="str">
            <v>INDENIZAÇÕES</v>
          </cell>
          <cell r="D184">
            <v>180105</v>
          </cell>
          <cell r="E184" t="str">
            <v>COMUNICAÇÃO E DESIGN</v>
          </cell>
          <cell r="F184" t="str">
            <v>9.2.1</v>
          </cell>
          <cell r="G184" t="str">
            <v>Pessoal - área meio</v>
          </cell>
        </row>
        <row r="185">
          <cell r="A185" t="str">
            <v>180105.400013</v>
          </cell>
          <cell r="B185">
            <v>400013</v>
          </cell>
          <cell r="C185" t="str">
            <v>SALÁRIOS - AJUSTES ENTRE CONTRATO DE GESTÃO</v>
          </cell>
          <cell r="D185">
            <v>180105</v>
          </cell>
          <cell r="E185" t="str">
            <v>COMUNICAÇÃO E DESIGN</v>
          </cell>
          <cell r="F185" t="str">
            <v>9.2.1</v>
          </cell>
          <cell r="G185" t="str">
            <v>Pessoal - área meio</v>
          </cell>
        </row>
        <row r="186">
          <cell r="A186" t="str">
            <v>180105.400202</v>
          </cell>
          <cell r="B186">
            <v>400202</v>
          </cell>
          <cell r="C186" t="str">
            <v>ADICIONAL NOTURNO</v>
          </cell>
          <cell r="D186">
            <v>180105</v>
          </cell>
          <cell r="E186" t="str">
            <v>COMUNICAÇÃO E DESIGN</v>
          </cell>
          <cell r="F186" t="str">
            <v>9.2.1</v>
          </cell>
          <cell r="G186" t="str">
            <v>Pessoal - área meio</v>
          </cell>
        </row>
        <row r="187">
          <cell r="A187" t="str">
            <v>180105.400203</v>
          </cell>
          <cell r="B187">
            <v>400203</v>
          </cell>
          <cell r="C187" t="str">
            <v>GRATIFICAÇOES</v>
          </cell>
          <cell r="D187">
            <v>180105</v>
          </cell>
          <cell r="E187" t="str">
            <v>COMUNICAÇÃO E DESIGN</v>
          </cell>
          <cell r="F187" t="str">
            <v>9.2.1</v>
          </cell>
          <cell r="G187" t="str">
            <v>Pessoal - área meio</v>
          </cell>
        </row>
        <row r="188">
          <cell r="A188" t="str">
            <v>180105.400219</v>
          </cell>
          <cell r="B188">
            <v>400219</v>
          </cell>
          <cell r="C188" t="str">
            <v>SALARIO MATERNIDADE</v>
          </cell>
          <cell r="D188">
            <v>180105</v>
          </cell>
          <cell r="E188" t="str">
            <v>COMUNICAÇÃO E DESIGN</v>
          </cell>
          <cell r="F188" t="str">
            <v>9.2.1</v>
          </cell>
          <cell r="G188" t="str">
            <v>Pessoal - área meio</v>
          </cell>
        </row>
        <row r="189">
          <cell r="A189" t="str">
            <v>180105.400220</v>
          </cell>
          <cell r="B189">
            <v>400220</v>
          </cell>
          <cell r="C189" t="str">
            <v>SALARIO FAMILIA</v>
          </cell>
          <cell r="D189">
            <v>180105</v>
          </cell>
          <cell r="E189" t="str">
            <v>COMUNICAÇÃO E DESIGN</v>
          </cell>
          <cell r="F189" t="str">
            <v>9.2.1</v>
          </cell>
          <cell r="G189" t="str">
            <v>Pessoal - área meio</v>
          </cell>
        </row>
        <row r="190">
          <cell r="A190" t="str">
            <v>180105.400221</v>
          </cell>
          <cell r="B190">
            <v>400221</v>
          </cell>
          <cell r="C190" t="str">
            <v>PENSAO ALIMENTICIA</v>
          </cell>
          <cell r="D190">
            <v>180105</v>
          </cell>
          <cell r="E190" t="str">
            <v>COMUNICAÇÃO E DESIGN</v>
          </cell>
          <cell r="F190" t="str">
            <v>9.2.1</v>
          </cell>
          <cell r="G190" t="str">
            <v>Pessoal - área meio</v>
          </cell>
        </row>
        <row r="191">
          <cell r="A191" t="str">
            <v>180105.400014</v>
          </cell>
          <cell r="B191">
            <v>400014</v>
          </cell>
          <cell r="C191" t="str">
            <v>ASSISTÊNCIA MÉDICA</v>
          </cell>
          <cell r="D191">
            <v>180105</v>
          </cell>
          <cell r="E191" t="str">
            <v>COMUNICAÇÃO E DESIGN</v>
          </cell>
          <cell r="F191" t="str">
            <v>9.2.1</v>
          </cell>
          <cell r="G191" t="str">
            <v>Pessoal - área meio</v>
          </cell>
        </row>
        <row r="192">
          <cell r="A192" t="str">
            <v>180105.400015</v>
          </cell>
          <cell r="B192">
            <v>400015</v>
          </cell>
          <cell r="C192" t="str">
            <v>ASSISTÊNCIA ODONTOLÓGICA</v>
          </cell>
          <cell r="D192">
            <v>180105</v>
          </cell>
          <cell r="E192" t="str">
            <v>COMUNICAÇÃO E DESIGN</v>
          </cell>
          <cell r="F192" t="str">
            <v>9.2.1</v>
          </cell>
          <cell r="G192" t="str">
            <v>Pessoal - área meio</v>
          </cell>
        </row>
        <row r="193">
          <cell r="A193" t="str">
            <v>180105.400016</v>
          </cell>
          <cell r="B193">
            <v>400016</v>
          </cell>
          <cell r="C193" t="str">
            <v>VALE REFEICAO</v>
          </cell>
          <cell r="D193">
            <v>180105</v>
          </cell>
          <cell r="E193" t="str">
            <v>COMUNICAÇÃO E DESIGN</v>
          </cell>
          <cell r="F193" t="str">
            <v>9.2.1</v>
          </cell>
          <cell r="G193" t="str">
            <v>Pessoal - área meio</v>
          </cell>
        </row>
        <row r="194">
          <cell r="A194" t="str">
            <v>180105.400017</v>
          </cell>
          <cell r="B194">
            <v>400017</v>
          </cell>
          <cell r="C194" t="str">
            <v>VALE TRANSPORTE</v>
          </cell>
          <cell r="D194">
            <v>180105</v>
          </cell>
          <cell r="E194" t="str">
            <v>COMUNICAÇÃO E DESIGN</v>
          </cell>
          <cell r="F194" t="str">
            <v>9.2.1</v>
          </cell>
          <cell r="G194" t="str">
            <v>Pessoal - área meio</v>
          </cell>
        </row>
        <row r="195">
          <cell r="A195" t="str">
            <v>180105.400175</v>
          </cell>
          <cell r="B195">
            <v>400175</v>
          </cell>
          <cell r="C195" t="str">
            <v>CURSOS E TREINAMENTOS</v>
          </cell>
          <cell r="D195">
            <v>180105</v>
          </cell>
          <cell r="E195" t="str">
            <v>COMUNICAÇÃO E DESIGN</v>
          </cell>
          <cell r="F195" t="str">
            <v>9.2.1</v>
          </cell>
          <cell r="G195" t="str">
            <v>Pessoal - área meio</v>
          </cell>
        </row>
        <row r="196">
          <cell r="A196" t="str">
            <v>180105.400176</v>
          </cell>
          <cell r="B196">
            <v>400176</v>
          </cell>
          <cell r="C196" t="str">
            <v>AUXILIO EDUCACAO</v>
          </cell>
          <cell r="D196">
            <v>180105</v>
          </cell>
          <cell r="E196" t="str">
            <v>COMUNICAÇÃO E DESIGN</v>
          </cell>
          <cell r="F196" t="str">
            <v>9.2.1</v>
          </cell>
          <cell r="G196" t="str">
            <v>Pessoal - área meio</v>
          </cell>
        </row>
        <row r="197">
          <cell r="A197" t="str">
            <v>180105.400020</v>
          </cell>
          <cell r="B197">
            <v>400020</v>
          </cell>
          <cell r="C197" t="str">
            <v>INSS</v>
          </cell>
          <cell r="D197">
            <v>180105</v>
          </cell>
          <cell r="E197" t="str">
            <v>COMUNICAÇÃO E DESIGN</v>
          </cell>
          <cell r="F197" t="str">
            <v>9.2.1</v>
          </cell>
          <cell r="G197" t="str">
            <v>Pessoal - área meio</v>
          </cell>
        </row>
        <row r="198">
          <cell r="A198" t="str">
            <v>180105.400021</v>
          </cell>
          <cell r="B198">
            <v>400021</v>
          </cell>
          <cell r="C198" t="str">
            <v>FGTS</v>
          </cell>
          <cell r="D198">
            <v>180105</v>
          </cell>
          <cell r="E198" t="str">
            <v>COMUNICAÇÃO E DESIGN</v>
          </cell>
          <cell r="F198" t="str">
            <v>9.2.1</v>
          </cell>
          <cell r="G198" t="str">
            <v>Pessoal - área meio</v>
          </cell>
        </row>
        <row r="199">
          <cell r="A199" t="str">
            <v>180105.400022</v>
          </cell>
          <cell r="B199">
            <v>400022</v>
          </cell>
          <cell r="C199" t="str">
            <v>PIS SOBRE FOLHA DE PAGAMENTO</v>
          </cell>
          <cell r="D199">
            <v>180105</v>
          </cell>
          <cell r="E199" t="str">
            <v>COMUNICAÇÃO E DESIGN</v>
          </cell>
          <cell r="F199" t="str">
            <v>9.2.1</v>
          </cell>
          <cell r="G199" t="str">
            <v>Pessoal - área meio</v>
          </cell>
        </row>
        <row r="200">
          <cell r="A200" t="str">
            <v>180105.400024</v>
          </cell>
          <cell r="B200">
            <v>400024</v>
          </cell>
          <cell r="C200" t="str">
            <v>CONTRIBUIÇÃO SOCIAL RESCISÓRIA</v>
          </cell>
          <cell r="D200">
            <v>180105</v>
          </cell>
          <cell r="E200" t="str">
            <v>COMUNICAÇÃO E DESIGN</v>
          </cell>
          <cell r="F200" t="str">
            <v>9.2.1</v>
          </cell>
          <cell r="G200" t="str">
            <v>Pessoal - área meio</v>
          </cell>
        </row>
        <row r="201">
          <cell r="A201" t="str">
            <v>180105.400177</v>
          </cell>
          <cell r="B201">
            <v>400177</v>
          </cell>
          <cell r="C201" t="str">
            <v>INSS SOBRE AUTONOMOS</v>
          </cell>
          <cell r="D201">
            <v>180105</v>
          </cell>
          <cell r="E201" t="str">
            <v>COMUNICAÇÃO E DESIGN</v>
          </cell>
          <cell r="F201" t="str">
            <v>9.2.1</v>
          </cell>
          <cell r="G201" t="str">
            <v>Pessoal - área meio</v>
          </cell>
        </row>
        <row r="202">
          <cell r="A202" t="str">
            <v>180105.400214</v>
          </cell>
          <cell r="B202">
            <v>400214</v>
          </cell>
          <cell r="C202" t="str">
            <v>CONTRIBUICAO SINDICAL/ ASSISTENCIAL/ CONFEDERATIVA</v>
          </cell>
          <cell r="D202">
            <v>180105</v>
          </cell>
          <cell r="E202" t="str">
            <v>COMUNICAÇÃO E DESIGN</v>
          </cell>
          <cell r="F202" t="str">
            <v>9.2.1</v>
          </cell>
          <cell r="G202" t="str">
            <v>Pessoal - área meio</v>
          </cell>
        </row>
        <row r="203">
          <cell r="A203" t="str">
            <v>180105.400025</v>
          </cell>
          <cell r="B203">
            <v>400025</v>
          </cell>
          <cell r="C203" t="str">
            <v>DESPESA - FÉRIAS</v>
          </cell>
          <cell r="D203">
            <v>180105</v>
          </cell>
          <cell r="E203" t="str">
            <v>COMUNICAÇÃO E DESIGN</v>
          </cell>
          <cell r="F203" t="str">
            <v>9.2.1</v>
          </cell>
          <cell r="G203" t="str">
            <v>Pessoal - área meio</v>
          </cell>
        </row>
        <row r="204">
          <cell r="A204" t="str">
            <v>180105.400026</v>
          </cell>
          <cell r="B204">
            <v>400026</v>
          </cell>
          <cell r="C204" t="str">
            <v>DESPESA - INSS S/ FÉRIAS</v>
          </cell>
          <cell r="D204">
            <v>180105</v>
          </cell>
          <cell r="E204" t="str">
            <v>COMUNICAÇÃO E DESIGN</v>
          </cell>
          <cell r="F204" t="str">
            <v>9.2.1</v>
          </cell>
          <cell r="G204" t="str">
            <v>Pessoal - área meio</v>
          </cell>
        </row>
        <row r="205">
          <cell r="A205" t="str">
            <v>180105.400027</v>
          </cell>
          <cell r="B205">
            <v>400027</v>
          </cell>
          <cell r="C205" t="str">
            <v>DESPESA - FGTS S/ FÉRIAS</v>
          </cell>
          <cell r="D205">
            <v>180105</v>
          </cell>
          <cell r="E205" t="str">
            <v>COMUNICAÇÃO E DESIGN</v>
          </cell>
          <cell r="F205" t="str">
            <v>9.2.1</v>
          </cell>
          <cell r="G205" t="str">
            <v>Pessoal - área meio</v>
          </cell>
        </row>
        <row r="206">
          <cell r="A206" t="str">
            <v>180105.400028</v>
          </cell>
          <cell r="B206">
            <v>400028</v>
          </cell>
          <cell r="C206" t="str">
            <v>DESPESA - 13° SALÁRIO</v>
          </cell>
          <cell r="D206">
            <v>180105</v>
          </cell>
          <cell r="E206" t="str">
            <v>COMUNICAÇÃO E DESIGN</v>
          </cell>
          <cell r="F206" t="str">
            <v>9.2.1</v>
          </cell>
          <cell r="G206" t="str">
            <v>Pessoal - área meio</v>
          </cell>
        </row>
        <row r="207">
          <cell r="A207" t="str">
            <v>180105.400029</v>
          </cell>
          <cell r="B207">
            <v>400029</v>
          </cell>
          <cell r="C207" t="str">
            <v>DESPESA - INSS S/ 13°</v>
          </cell>
          <cell r="D207">
            <v>180105</v>
          </cell>
          <cell r="E207" t="str">
            <v>COMUNICAÇÃO E DESIGN</v>
          </cell>
          <cell r="F207" t="str">
            <v>9.2.1</v>
          </cell>
          <cell r="G207" t="str">
            <v>Pessoal - área meio</v>
          </cell>
        </row>
        <row r="208">
          <cell r="A208" t="str">
            <v>180105.400030</v>
          </cell>
          <cell r="B208">
            <v>400030</v>
          </cell>
          <cell r="C208" t="str">
            <v>DESPESA - FGTS S/ 13°</v>
          </cell>
          <cell r="D208">
            <v>180105</v>
          </cell>
          <cell r="E208" t="str">
            <v>COMUNICAÇÃO E DESIGN</v>
          </cell>
          <cell r="F208" t="str">
            <v>9.2.1</v>
          </cell>
          <cell r="G208" t="str">
            <v>Pessoal - área meio</v>
          </cell>
        </row>
        <row r="209">
          <cell r="A209" t="str">
            <v>180105.400178</v>
          </cell>
          <cell r="B209">
            <v>400178</v>
          </cell>
          <cell r="C209" t="str">
            <v>UNIFORMES</v>
          </cell>
          <cell r="D209">
            <v>180105</v>
          </cell>
          <cell r="E209" t="str">
            <v>COMUNICAÇÃO E DESIGN</v>
          </cell>
          <cell r="F209" t="str">
            <v>9.2.1</v>
          </cell>
          <cell r="G209" t="str">
            <v>Pessoal - área meio</v>
          </cell>
        </row>
        <row r="210">
          <cell r="A210" t="str">
            <v>180105.400179</v>
          </cell>
          <cell r="B210">
            <v>400179</v>
          </cell>
          <cell r="C210" t="str">
            <v>ESTAGIARIOS E APRENDIZES</v>
          </cell>
          <cell r="D210">
            <v>180105</v>
          </cell>
          <cell r="E210" t="str">
            <v>COMUNICAÇÃO E DESIGN</v>
          </cell>
          <cell r="F210" t="str">
            <v>9.2.1</v>
          </cell>
          <cell r="G210" t="str">
            <v>Pessoal - área meio</v>
          </cell>
        </row>
        <row r="211">
          <cell r="A211" t="str">
            <v>180105.400180</v>
          </cell>
          <cell r="B211">
            <v>400180</v>
          </cell>
          <cell r="C211" t="str">
            <v>OUTRAS DESPESAS COM PESSOAL</v>
          </cell>
          <cell r="D211">
            <v>180105</v>
          </cell>
          <cell r="E211" t="str">
            <v>COMUNICAÇÃO E DESIGN</v>
          </cell>
          <cell r="F211" t="str">
            <v>9.2.1</v>
          </cell>
          <cell r="G211" t="str">
            <v>Pessoal - área meio</v>
          </cell>
        </row>
        <row r="212">
          <cell r="A212" t="str">
            <v>180106.400003</v>
          </cell>
          <cell r="B212">
            <v>400003</v>
          </cell>
          <cell r="C212" t="str">
            <v>SALÁRIOS E ORDENADOS</v>
          </cell>
          <cell r="D212">
            <v>180106</v>
          </cell>
          <cell r="E212" t="str">
            <v>ASSESSORIA DE IMPRENSA E RELAÇÕES PÚBLICAS</v>
          </cell>
          <cell r="F212" t="str">
            <v>9.2.1</v>
          </cell>
          <cell r="G212" t="str">
            <v>Pessoal - área meio</v>
          </cell>
        </row>
        <row r="213">
          <cell r="A213" t="str">
            <v>180106.400004</v>
          </cell>
          <cell r="B213">
            <v>400004</v>
          </cell>
          <cell r="C213" t="str">
            <v>HORAS EXTRAS</v>
          </cell>
          <cell r="D213">
            <v>180106</v>
          </cell>
          <cell r="E213" t="str">
            <v>ASSESSORIA DE IMPRENSA E RELAÇÕES PÚBLICAS</v>
          </cell>
          <cell r="F213" t="str">
            <v>9.2.1</v>
          </cell>
          <cell r="G213" t="str">
            <v>Pessoal - área meio</v>
          </cell>
        </row>
        <row r="214">
          <cell r="A214" t="str">
            <v>180106.400005</v>
          </cell>
          <cell r="B214">
            <v>400005</v>
          </cell>
          <cell r="C214" t="str">
            <v>DÉCIMO TERCEIRO SALÁRIO</v>
          </cell>
          <cell r="D214">
            <v>180106</v>
          </cell>
          <cell r="E214" t="str">
            <v>ASSESSORIA DE IMPRENSA E RELAÇÕES PÚBLICAS</v>
          </cell>
          <cell r="F214" t="str">
            <v>9.2.1</v>
          </cell>
          <cell r="G214" t="str">
            <v>Pessoal - área meio</v>
          </cell>
        </row>
        <row r="215">
          <cell r="A215" t="str">
            <v>180106.400006</v>
          </cell>
          <cell r="B215">
            <v>400006</v>
          </cell>
          <cell r="C215" t="str">
            <v>FÉRIAS</v>
          </cell>
          <cell r="D215">
            <v>180106</v>
          </cell>
          <cell r="E215" t="str">
            <v>ASSESSORIA DE IMPRENSA E RELAÇÕES PÚBLICAS</v>
          </cell>
          <cell r="F215" t="str">
            <v>9.2.1</v>
          </cell>
          <cell r="G215" t="str">
            <v>Pessoal - área meio</v>
          </cell>
        </row>
        <row r="216">
          <cell r="A216" t="str">
            <v>180106.400007</v>
          </cell>
          <cell r="B216">
            <v>400007</v>
          </cell>
          <cell r="C216" t="str">
            <v>DESCANSO SEMANAL REMUNERADO</v>
          </cell>
          <cell r="D216">
            <v>180106</v>
          </cell>
          <cell r="E216" t="str">
            <v>ASSESSORIA DE IMPRENSA E RELAÇÕES PÚBLICAS</v>
          </cell>
          <cell r="F216" t="str">
            <v>9.2.1</v>
          </cell>
          <cell r="G216" t="str">
            <v>Pessoal - área meio</v>
          </cell>
        </row>
        <row r="217">
          <cell r="A217" t="str">
            <v>180106.400010</v>
          </cell>
          <cell r="B217">
            <v>400010</v>
          </cell>
          <cell r="C217" t="str">
            <v>AJUDA DE CUSTO</v>
          </cell>
          <cell r="D217">
            <v>180106</v>
          </cell>
          <cell r="E217" t="str">
            <v>ASSESSORIA DE IMPRENSA E RELAÇÕES PÚBLICAS</v>
          </cell>
          <cell r="F217" t="str">
            <v>9.2.1</v>
          </cell>
          <cell r="G217" t="str">
            <v>Pessoal - área meio</v>
          </cell>
        </row>
        <row r="218">
          <cell r="A218" t="str">
            <v>180106.400011</v>
          </cell>
          <cell r="B218">
            <v>400011</v>
          </cell>
          <cell r="C218" t="str">
            <v>BOLSA AUXÍLIO</v>
          </cell>
          <cell r="D218">
            <v>180106</v>
          </cell>
          <cell r="E218" t="str">
            <v>ASSESSORIA DE IMPRENSA E RELAÇÕES PÚBLICAS</v>
          </cell>
          <cell r="F218" t="str">
            <v>9.2.1</v>
          </cell>
          <cell r="G218" t="str">
            <v>Pessoal - área meio</v>
          </cell>
        </row>
        <row r="219">
          <cell r="A219" t="str">
            <v>180106.400012</v>
          </cell>
          <cell r="B219">
            <v>400012</v>
          </cell>
          <cell r="C219" t="str">
            <v>INDENIZAÇÕES</v>
          </cell>
          <cell r="D219">
            <v>180106</v>
          </cell>
          <cell r="E219" t="str">
            <v>ASSESSORIA DE IMPRENSA E RELAÇÕES PÚBLICAS</v>
          </cell>
          <cell r="F219" t="str">
            <v>9.2.1</v>
          </cell>
          <cell r="G219" t="str">
            <v>Pessoal - área meio</v>
          </cell>
        </row>
        <row r="220">
          <cell r="A220" t="str">
            <v>180106.400013</v>
          </cell>
          <cell r="B220">
            <v>400013</v>
          </cell>
          <cell r="C220" t="str">
            <v>SALÁRIOS - AJUSTES ENTRE CONTRATO DE GESTÃO</v>
          </cell>
          <cell r="D220">
            <v>180106</v>
          </cell>
          <cell r="E220" t="str">
            <v>ASSESSORIA DE IMPRENSA E RELAÇÕES PÚBLICAS</v>
          </cell>
          <cell r="F220" t="str">
            <v>9.2.1</v>
          </cell>
          <cell r="G220" t="str">
            <v>Pessoal - área meio</v>
          </cell>
        </row>
        <row r="221">
          <cell r="A221" t="str">
            <v>180106.400202</v>
          </cell>
          <cell r="B221">
            <v>400202</v>
          </cell>
          <cell r="C221" t="str">
            <v>ADICIONAL NOTURNO</v>
          </cell>
          <cell r="D221">
            <v>180106</v>
          </cell>
          <cell r="E221" t="str">
            <v>ASSESSORIA DE IMPRENSA E RELAÇÕES PÚBLICAS</v>
          </cell>
          <cell r="F221" t="str">
            <v>9.2.1</v>
          </cell>
          <cell r="G221" t="str">
            <v>Pessoal - área meio</v>
          </cell>
        </row>
        <row r="222">
          <cell r="A222" t="str">
            <v>180106.400203</v>
          </cell>
          <cell r="B222">
            <v>400203</v>
          </cell>
          <cell r="C222" t="str">
            <v>GRATIFICAÇOES</v>
          </cell>
          <cell r="D222">
            <v>180106</v>
          </cell>
          <cell r="E222" t="str">
            <v>ASSESSORIA DE IMPRENSA E RELAÇÕES PÚBLICAS</v>
          </cell>
          <cell r="F222" t="str">
            <v>9.2.1</v>
          </cell>
          <cell r="G222" t="str">
            <v>Pessoal - área meio</v>
          </cell>
        </row>
        <row r="223">
          <cell r="A223" t="str">
            <v>180106.400219</v>
          </cell>
          <cell r="B223">
            <v>400219</v>
          </cell>
          <cell r="C223" t="str">
            <v>SALARIO MATERNIDADE</v>
          </cell>
          <cell r="D223">
            <v>180106</v>
          </cell>
          <cell r="E223" t="str">
            <v>ASSESSORIA DE IMPRENSA E RELAÇÕES PÚBLICAS</v>
          </cell>
          <cell r="F223" t="str">
            <v>9.2.1</v>
          </cell>
          <cell r="G223" t="str">
            <v>Pessoal - área meio</v>
          </cell>
        </row>
        <row r="224">
          <cell r="A224" t="str">
            <v>180106.400220</v>
          </cell>
          <cell r="B224">
            <v>400220</v>
          </cell>
          <cell r="C224" t="str">
            <v>SALARIO FAMILIA</v>
          </cell>
          <cell r="D224">
            <v>180106</v>
          </cell>
          <cell r="E224" t="str">
            <v>ASSESSORIA DE IMPRENSA E RELAÇÕES PÚBLICAS</v>
          </cell>
          <cell r="F224" t="str">
            <v>9.2.1</v>
          </cell>
          <cell r="G224" t="str">
            <v>Pessoal - área meio</v>
          </cell>
        </row>
        <row r="225">
          <cell r="A225" t="str">
            <v>180106.400221</v>
          </cell>
          <cell r="B225">
            <v>400221</v>
          </cell>
          <cell r="C225" t="str">
            <v>PENSAO ALIMENTICIA</v>
          </cell>
          <cell r="D225">
            <v>180106</v>
          </cell>
          <cell r="E225" t="str">
            <v>ASSESSORIA DE IMPRENSA E RELAÇÕES PÚBLICAS</v>
          </cell>
          <cell r="F225" t="str">
            <v>9.2.1</v>
          </cell>
          <cell r="G225" t="str">
            <v>Pessoal - área meio</v>
          </cell>
        </row>
        <row r="226">
          <cell r="A226" t="str">
            <v>180106.400014</v>
          </cell>
          <cell r="B226">
            <v>400014</v>
          </cell>
          <cell r="C226" t="str">
            <v>ASSISTÊNCIA MÉDICA</v>
          </cell>
          <cell r="D226">
            <v>180106</v>
          </cell>
          <cell r="E226" t="str">
            <v>ASSESSORIA DE IMPRENSA E RELAÇÕES PÚBLICAS</v>
          </cell>
          <cell r="F226" t="str">
            <v>9.2.1</v>
          </cell>
          <cell r="G226" t="str">
            <v>Pessoal - área meio</v>
          </cell>
        </row>
        <row r="227">
          <cell r="A227" t="str">
            <v>180106.400015</v>
          </cell>
          <cell r="B227">
            <v>400015</v>
          </cell>
          <cell r="C227" t="str">
            <v>ASSISTÊNCIA ODONTOLÓGICA</v>
          </cell>
          <cell r="D227">
            <v>180106</v>
          </cell>
          <cell r="E227" t="str">
            <v>ASSESSORIA DE IMPRENSA E RELAÇÕES PÚBLICAS</v>
          </cell>
          <cell r="F227" t="str">
            <v>9.2.1</v>
          </cell>
          <cell r="G227" t="str">
            <v>Pessoal - área meio</v>
          </cell>
        </row>
        <row r="228">
          <cell r="A228" t="str">
            <v>180106.400016</v>
          </cell>
          <cell r="B228">
            <v>400016</v>
          </cell>
          <cell r="C228" t="str">
            <v>VALE REFEICAO</v>
          </cell>
          <cell r="D228">
            <v>180106</v>
          </cell>
          <cell r="E228" t="str">
            <v>ASSESSORIA DE IMPRENSA E RELAÇÕES PÚBLICAS</v>
          </cell>
          <cell r="F228" t="str">
            <v>9.2.1</v>
          </cell>
          <cell r="G228" t="str">
            <v>Pessoal - área meio</v>
          </cell>
        </row>
        <row r="229">
          <cell r="A229" t="str">
            <v>180106.400017</v>
          </cell>
          <cell r="B229">
            <v>400017</v>
          </cell>
          <cell r="C229" t="str">
            <v>VALE TRANSPORTE</v>
          </cell>
          <cell r="D229">
            <v>180106</v>
          </cell>
          <cell r="E229" t="str">
            <v>ASSESSORIA DE IMPRENSA E RELAÇÕES PÚBLICAS</v>
          </cell>
          <cell r="F229" t="str">
            <v>9.2.1</v>
          </cell>
          <cell r="G229" t="str">
            <v>Pessoal - área meio</v>
          </cell>
        </row>
        <row r="230">
          <cell r="A230" t="str">
            <v>180106.400175</v>
          </cell>
          <cell r="B230">
            <v>400175</v>
          </cell>
          <cell r="C230" t="str">
            <v>CURSOS E TREINAMENTOS</v>
          </cell>
          <cell r="D230">
            <v>180106</v>
          </cell>
          <cell r="E230" t="str">
            <v>ASSESSORIA DE IMPRENSA E RELAÇÕES PÚBLICAS</v>
          </cell>
          <cell r="F230" t="str">
            <v>9.2.1</v>
          </cell>
          <cell r="G230" t="str">
            <v>Pessoal - área meio</v>
          </cell>
        </row>
        <row r="231">
          <cell r="A231" t="str">
            <v>180106.400176</v>
          </cell>
          <cell r="B231">
            <v>400176</v>
          </cell>
          <cell r="C231" t="str">
            <v>AUXILIO EDUCACAO</v>
          </cell>
          <cell r="D231">
            <v>180106</v>
          </cell>
          <cell r="E231" t="str">
            <v>ASSESSORIA DE IMPRENSA E RELAÇÕES PÚBLICAS</v>
          </cell>
          <cell r="F231" t="str">
            <v>9.2.1</v>
          </cell>
          <cell r="G231" t="str">
            <v>Pessoal - área meio</v>
          </cell>
        </row>
        <row r="232">
          <cell r="A232" t="str">
            <v>180106.400020</v>
          </cell>
          <cell r="B232">
            <v>400020</v>
          </cell>
          <cell r="C232" t="str">
            <v>INSS</v>
          </cell>
          <cell r="D232">
            <v>180106</v>
          </cell>
          <cell r="E232" t="str">
            <v>ASSESSORIA DE IMPRENSA E RELAÇÕES PÚBLICAS</v>
          </cell>
          <cell r="F232" t="str">
            <v>9.2.1</v>
          </cell>
          <cell r="G232" t="str">
            <v>Pessoal - área meio</v>
          </cell>
        </row>
        <row r="233">
          <cell r="A233" t="str">
            <v>180106.400021</v>
          </cell>
          <cell r="B233">
            <v>400021</v>
          </cell>
          <cell r="C233" t="str">
            <v>FGTS</v>
          </cell>
          <cell r="D233">
            <v>180106</v>
          </cell>
          <cell r="E233" t="str">
            <v>ASSESSORIA DE IMPRENSA E RELAÇÕES PÚBLICAS</v>
          </cell>
          <cell r="F233" t="str">
            <v>9.2.1</v>
          </cell>
          <cell r="G233" t="str">
            <v>Pessoal - área meio</v>
          </cell>
        </row>
        <row r="234">
          <cell r="A234" t="str">
            <v>180106.400022</v>
          </cell>
          <cell r="B234">
            <v>400022</v>
          </cell>
          <cell r="C234" t="str">
            <v>PIS SOBRE FOLHA DE PAGAMENTO</v>
          </cell>
          <cell r="D234">
            <v>180106</v>
          </cell>
          <cell r="E234" t="str">
            <v>ASSESSORIA DE IMPRENSA E RELAÇÕES PÚBLICAS</v>
          </cell>
          <cell r="F234" t="str">
            <v>9.2.1</v>
          </cell>
          <cell r="G234" t="str">
            <v>Pessoal - área meio</v>
          </cell>
        </row>
        <row r="235">
          <cell r="A235" t="str">
            <v>180106.400024</v>
          </cell>
          <cell r="B235">
            <v>400024</v>
          </cell>
          <cell r="C235" t="str">
            <v>CONTRIBUIÇÃO SOCIAL RESCISÓRIA</v>
          </cell>
          <cell r="D235">
            <v>180106</v>
          </cell>
          <cell r="E235" t="str">
            <v>ASSESSORIA DE IMPRENSA E RELAÇÕES PÚBLICAS</v>
          </cell>
          <cell r="F235" t="str">
            <v>9.2.1</v>
          </cell>
          <cell r="G235" t="str">
            <v>Pessoal - área meio</v>
          </cell>
        </row>
        <row r="236">
          <cell r="A236" t="str">
            <v>180106.400177</v>
          </cell>
          <cell r="B236">
            <v>400177</v>
          </cell>
          <cell r="C236" t="str">
            <v>INSS SOBRE AUTONOMOS</v>
          </cell>
          <cell r="D236">
            <v>180106</v>
          </cell>
          <cell r="E236" t="str">
            <v>ASSESSORIA DE IMPRENSA E RELAÇÕES PÚBLICAS</v>
          </cell>
          <cell r="F236" t="str">
            <v>9.2.1</v>
          </cell>
          <cell r="G236" t="str">
            <v>Pessoal - área meio</v>
          </cell>
        </row>
        <row r="237">
          <cell r="A237" t="str">
            <v>180106.400214</v>
          </cell>
          <cell r="B237">
            <v>400214</v>
          </cell>
          <cell r="C237" t="str">
            <v>CONTRIBUICAO SINDICAL/ ASSISTENCIAL/ CONFEDERATIVA</v>
          </cell>
          <cell r="D237">
            <v>180106</v>
          </cell>
          <cell r="E237" t="str">
            <v>ASSESSORIA DE IMPRENSA E RELAÇÕES PÚBLICAS</v>
          </cell>
          <cell r="F237" t="str">
            <v>9.2.1</v>
          </cell>
          <cell r="G237" t="str">
            <v>Pessoal - área meio</v>
          </cell>
        </row>
        <row r="238">
          <cell r="A238" t="str">
            <v>180106.400025</v>
          </cell>
          <cell r="B238">
            <v>400025</v>
          </cell>
          <cell r="C238" t="str">
            <v>DESPESA - FÉRIAS</v>
          </cell>
          <cell r="D238">
            <v>180106</v>
          </cell>
          <cell r="E238" t="str">
            <v>ASSESSORIA DE IMPRENSA E RELAÇÕES PÚBLICAS</v>
          </cell>
          <cell r="F238" t="str">
            <v>9.2.1</v>
          </cell>
          <cell r="G238" t="str">
            <v>Pessoal - área meio</v>
          </cell>
        </row>
        <row r="239">
          <cell r="A239" t="str">
            <v>180106.400026</v>
          </cell>
          <cell r="B239">
            <v>400026</v>
          </cell>
          <cell r="C239" t="str">
            <v>DESPESA - INSS S/ FÉRIAS</v>
          </cell>
          <cell r="D239">
            <v>180106</v>
          </cell>
          <cell r="E239" t="str">
            <v>ASSESSORIA DE IMPRENSA E RELAÇÕES PÚBLICAS</v>
          </cell>
          <cell r="F239" t="str">
            <v>9.2.1</v>
          </cell>
          <cell r="G239" t="str">
            <v>Pessoal - área meio</v>
          </cell>
        </row>
        <row r="240">
          <cell r="A240" t="str">
            <v>180106.400027</v>
          </cell>
          <cell r="B240">
            <v>400027</v>
          </cell>
          <cell r="C240" t="str">
            <v>DESPESA - FGTS S/ FÉRIAS</v>
          </cell>
          <cell r="D240">
            <v>180106</v>
          </cell>
          <cell r="E240" t="str">
            <v>ASSESSORIA DE IMPRENSA E RELAÇÕES PÚBLICAS</v>
          </cell>
          <cell r="F240" t="str">
            <v>9.2.1</v>
          </cell>
          <cell r="G240" t="str">
            <v>Pessoal - área meio</v>
          </cell>
        </row>
        <row r="241">
          <cell r="A241" t="str">
            <v>180106.400028</v>
          </cell>
          <cell r="B241">
            <v>400028</v>
          </cell>
          <cell r="C241" t="str">
            <v>DESPESA - 13° SALÁRIO</v>
          </cell>
          <cell r="D241">
            <v>180106</v>
          </cell>
          <cell r="E241" t="str">
            <v>ASSESSORIA DE IMPRENSA E RELAÇÕES PÚBLICAS</v>
          </cell>
          <cell r="F241" t="str">
            <v>9.2.1</v>
          </cell>
          <cell r="G241" t="str">
            <v>Pessoal - área meio</v>
          </cell>
        </row>
        <row r="242">
          <cell r="A242" t="str">
            <v>180106.400029</v>
          </cell>
          <cell r="B242">
            <v>400029</v>
          </cell>
          <cell r="C242" t="str">
            <v>DESPESA - INSS S/ 13°</v>
          </cell>
          <cell r="D242">
            <v>180106</v>
          </cell>
          <cell r="E242" t="str">
            <v>ASSESSORIA DE IMPRENSA E RELAÇÕES PÚBLICAS</v>
          </cell>
          <cell r="F242" t="str">
            <v>9.2.1</v>
          </cell>
          <cell r="G242" t="str">
            <v>Pessoal - área meio</v>
          </cell>
        </row>
        <row r="243">
          <cell r="A243" t="str">
            <v>180106.400030</v>
          </cell>
          <cell r="B243">
            <v>400030</v>
          </cell>
          <cell r="C243" t="str">
            <v>DESPESA - FGTS S/ 13°</v>
          </cell>
          <cell r="D243">
            <v>180106</v>
          </cell>
          <cell r="E243" t="str">
            <v>ASSESSORIA DE IMPRENSA E RELAÇÕES PÚBLICAS</v>
          </cell>
          <cell r="F243" t="str">
            <v>9.2.1</v>
          </cell>
          <cell r="G243" t="str">
            <v>Pessoal - área meio</v>
          </cell>
        </row>
        <row r="244">
          <cell r="A244" t="str">
            <v>180106.400178</v>
          </cell>
          <cell r="B244">
            <v>400178</v>
          </cell>
          <cell r="C244" t="str">
            <v>UNIFORMES</v>
          </cell>
          <cell r="D244">
            <v>180106</v>
          </cell>
          <cell r="E244" t="str">
            <v>ASSESSORIA DE IMPRENSA E RELAÇÕES PÚBLICAS</v>
          </cell>
          <cell r="F244" t="str">
            <v>9.2.1</v>
          </cell>
          <cell r="G244" t="str">
            <v>Pessoal - área meio</v>
          </cell>
        </row>
        <row r="245">
          <cell r="A245" t="str">
            <v>180106.400179</v>
          </cell>
          <cell r="B245">
            <v>400179</v>
          </cell>
          <cell r="C245" t="str">
            <v>ESTAGIARIOS E APRENDIZES</v>
          </cell>
          <cell r="D245">
            <v>180106</v>
          </cell>
          <cell r="E245" t="str">
            <v>ASSESSORIA DE IMPRENSA E RELAÇÕES PÚBLICAS</v>
          </cell>
          <cell r="F245" t="str">
            <v>9.2.1</v>
          </cell>
          <cell r="G245" t="str">
            <v>Pessoal - área meio</v>
          </cell>
        </row>
        <row r="246">
          <cell r="A246" t="str">
            <v>180106.400180</v>
          </cell>
          <cell r="B246">
            <v>400180</v>
          </cell>
          <cell r="C246" t="str">
            <v>OUTRAS DESPESAS COM PESSOAL</v>
          </cell>
          <cell r="D246">
            <v>180106</v>
          </cell>
          <cell r="E246" t="str">
            <v>ASSESSORIA DE IMPRENSA E RELAÇÕES PÚBLICAS</v>
          </cell>
          <cell r="F246" t="str">
            <v>9.2.1</v>
          </cell>
          <cell r="G246" t="str">
            <v>Pessoal - área meio</v>
          </cell>
        </row>
        <row r="247">
          <cell r="A247" t="str">
            <v>180107.400003</v>
          </cell>
          <cell r="B247">
            <v>400003</v>
          </cell>
          <cell r="C247" t="str">
            <v>SALÁRIOS E ORDENADOS</v>
          </cell>
          <cell r="D247">
            <v>180107</v>
          </cell>
          <cell r="E247" t="str">
            <v>ASSESSORIA DE IMPRENSA E RELAÇÕES PÚBLICAS</v>
          </cell>
          <cell r="F247" t="str">
            <v>9.2.1</v>
          </cell>
          <cell r="G247" t="str">
            <v>Pessoal - área meio</v>
          </cell>
        </row>
        <row r="248">
          <cell r="A248" t="str">
            <v>180107.400004</v>
          </cell>
          <cell r="B248">
            <v>400004</v>
          </cell>
          <cell r="C248" t="str">
            <v>HORAS EXTRAS</v>
          </cell>
          <cell r="D248">
            <v>180107</v>
          </cell>
          <cell r="E248" t="str">
            <v>ASSESSORIA DE IMPRENSA E RELAÇÕES PÚBLICAS</v>
          </cell>
          <cell r="F248" t="str">
            <v>9.2.1</v>
          </cell>
          <cell r="G248" t="str">
            <v>Pessoal - área meio</v>
          </cell>
        </row>
        <row r="249">
          <cell r="A249" t="str">
            <v>180107.400005</v>
          </cell>
          <cell r="B249">
            <v>400005</v>
          </cell>
          <cell r="C249" t="str">
            <v>DÉCIMO TERCEIRO SALÁRIO</v>
          </cell>
          <cell r="D249">
            <v>180107</v>
          </cell>
          <cell r="E249" t="str">
            <v>ASSESSORIA DE IMPRENSA E RELAÇÕES PÚBLICAS</v>
          </cell>
          <cell r="F249" t="str">
            <v>9.2.1</v>
          </cell>
          <cell r="G249" t="str">
            <v>Pessoal - área meio</v>
          </cell>
        </row>
        <row r="250">
          <cell r="A250" t="str">
            <v>180107.400006</v>
          </cell>
          <cell r="B250">
            <v>400006</v>
          </cell>
          <cell r="C250" t="str">
            <v>FÉRIAS</v>
          </cell>
          <cell r="D250">
            <v>180107</v>
          </cell>
          <cell r="E250" t="str">
            <v>ASSESSORIA DE IMPRENSA E RELAÇÕES PÚBLICAS</v>
          </cell>
          <cell r="F250" t="str">
            <v>9.2.1</v>
          </cell>
          <cell r="G250" t="str">
            <v>Pessoal - área meio</v>
          </cell>
        </row>
        <row r="251">
          <cell r="A251" t="str">
            <v>180107.400007</v>
          </cell>
          <cell r="B251">
            <v>400007</v>
          </cell>
          <cell r="C251" t="str">
            <v>DESCANSO SEMANAL REMUNERADO</v>
          </cell>
          <cell r="D251">
            <v>180107</v>
          </cell>
          <cell r="E251" t="str">
            <v>ASSESSORIA DE IMPRENSA E RELAÇÕES PÚBLICAS</v>
          </cell>
          <cell r="F251" t="str">
            <v>9.2.1</v>
          </cell>
          <cell r="G251" t="str">
            <v>Pessoal - área meio</v>
          </cell>
        </row>
        <row r="252">
          <cell r="A252" t="str">
            <v>180107.400010</v>
          </cell>
          <cell r="B252">
            <v>400010</v>
          </cell>
          <cell r="C252" t="str">
            <v>AJUDA DE CUSTO</v>
          </cell>
          <cell r="D252">
            <v>180107</v>
          </cell>
          <cell r="E252" t="str">
            <v>ASSESSORIA DE IMPRENSA E RELAÇÕES PÚBLICAS</v>
          </cell>
          <cell r="F252" t="str">
            <v>9.2.1</v>
          </cell>
          <cell r="G252" t="str">
            <v>Pessoal - área meio</v>
          </cell>
        </row>
        <row r="253">
          <cell r="A253" t="str">
            <v>180107.400011</v>
          </cell>
          <cell r="B253">
            <v>400011</v>
          </cell>
          <cell r="C253" t="str">
            <v>BOLSA AUXÍLIO</v>
          </cell>
          <cell r="D253">
            <v>180107</v>
          </cell>
          <cell r="E253" t="str">
            <v>ASSESSORIA DE IMPRENSA E RELAÇÕES PÚBLICAS</v>
          </cell>
          <cell r="F253" t="str">
            <v>9.2.1</v>
          </cell>
          <cell r="G253" t="str">
            <v>Pessoal - área meio</v>
          </cell>
        </row>
        <row r="254">
          <cell r="A254" t="str">
            <v>180107.400012</v>
          </cell>
          <cell r="B254">
            <v>400012</v>
          </cell>
          <cell r="C254" t="str">
            <v>INDENIZAÇÕES</v>
          </cell>
          <cell r="D254">
            <v>180107</v>
          </cell>
          <cell r="E254" t="str">
            <v>ASSESSORIA DE IMPRENSA E RELAÇÕES PÚBLICAS</v>
          </cell>
          <cell r="F254" t="str">
            <v>9.2.1</v>
          </cell>
          <cell r="G254" t="str">
            <v>Pessoal - área meio</v>
          </cell>
        </row>
        <row r="255">
          <cell r="A255" t="str">
            <v>180107.400013</v>
          </cell>
          <cell r="B255">
            <v>400013</v>
          </cell>
          <cell r="C255" t="str">
            <v>SALÁRIOS - AJUSTES ENTRE CONTRATO DE GESTÃO</v>
          </cell>
          <cell r="D255">
            <v>180107</v>
          </cell>
          <cell r="E255" t="str">
            <v>ASSESSORIA DE IMPRENSA E RELAÇÕES PÚBLICAS</v>
          </cell>
          <cell r="F255" t="str">
            <v>9.2.1</v>
          </cell>
          <cell r="G255" t="str">
            <v>Pessoal - área meio</v>
          </cell>
        </row>
        <row r="256">
          <cell r="A256" t="str">
            <v>180107.400202</v>
          </cell>
          <cell r="B256">
            <v>400202</v>
          </cell>
          <cell r="C256" t="str">
            <v>ADICIONAL NOTURNO</v>
          </cell>
          <cell r="D256">
            <v>180107</v>
          </cell>
          <cell r="E256" t="str">
            <v>ASSESSORIA DE IMPRENSA E RELAÇÕES PÚBLICAS</v>
          </cell>
          <cell r="F256" t="str">
            <v>9.2.1</v>
          </cell>
          <cell r="G256" t="str">
            <v>Pessoal - área meio</v>
          </cell>
        </row>
        <row r="257">
          <cell r="A257" t="str">
            <v>180107.400203</v>
          </cell>
          <cell r="B257">
            <v>400203</v>
          </cell>
          <cell r="C257" t="str">
            <v>GRATIFICAÇOES</v>
          </cell>
          <cell r="D257">
            <v>180107</v>
          </cell>
          <cell r="E257" t="str">
            <v>ASSESSORIA DE IMPRENSA E RELAÇÕES PÚBLICAS</v>
          </cell>
          <cell r="F257" t="str">
            <v>9.2.1</v>
          </cell>
          <cell r="G257" t="str">
            <v>Pessoal - área meio</v>
          </cell>
        </row>
        <row r="258">
          <cell r="A258" t="str">
            <v>180107.400219</v>
          </cell>
          <cell r="B258">
            <v>400219</v>
          </cell>
          <cell r="C258" t="str">
            <v>SALARIO MATERNIDADE</v>
          </cell>
          <cell r="D258">
            <v>180107</v>
          </cell>
          <cell r="E258" t="str">
            <v>ASSESSORIA DE IMPRENSA E RELAÇÕES PÚBLICAS</v>
          </cell>
          <cell r="F258" t="str">
            <v>9.2.1</v>
          </cell>
          <cell r="G258" t="str">
            <v>Pessoal - área meio</v>
          </cell>
        </row>
        <row r="259">
          <cell r="A259" t="str">
            <v>180107.400220</v>
          </cell>
          <cell r="B259">
            <v>400220</v>
          </cell>
          <cell r="C259" t="str">
            <v>SALARIO FAMILIA</v>
          </cell>
          <cell r="D259">
            <v>180107</v>
          </cell>
          <cell r="E259" t="str">
            <v>ASSESSORIA DE IMPRENSA E RELAÇÕES PÚBLICAS</v>
          </cell>
          <cell r="F259" t="str">
            <v>9.2.1</v>
          </cell>
          <cell r="G259" t="str">
            <v>Pessoal - área meio</v>
          </cell>
        </row>
        <row r="260">
          <cell r="A260" t="str">
            <v>180107.400221</v>
          </cell>
          <cell r="B260">
            <v>400221</v>
          </cell>
          <cell r="C260" t="str">
            <v>PENSAO ALIMENTICIA</v>
          </cell>
          <cell r="D260">
            <v>180107</v>
          </cell>
          <cell r="E260" t="str">
            <v>ASSESSORIA DE IMPRENSA E RELAÇÕES PÚBLICAS</v>
          </cell>
          <cell r="F260" t="str">
            <v>9.2.1</v>
          </cell>
          <cell r="G260" t="str">
            <v>Pessoal - área meio</v>
          </cell>
        </row>
        <row r="261">
          <cell r="A261" t="str">
            <v>180107.400014</v>
          </cell>
          <cell r="B261">
            <v>400014</v>
          </cell>
          <cell r="C261" t="str">
            <v>ASSISTÊNCIA MÉDICA</v>
          </cell>
          <cell r="D261">
            <v>180107</v>
          </cell>
          <cell r="E261" t="str">
            <v>ASSESSORIA DE IMPRENSA E RELAÇÕES PÚBLICAS</v>
          </cell>
          <cell r="F261" t="str">
            <v>9.2.1</v>
          </cell>
          <cell r="G261" t="str">
            <v>Pessoal - área meio</v>
          </cell>
        </row>
        <row r="262">
          <cell r="A262" t="str">
            <v>180107.400015</v>
          </cell>
          <cell r="B262">
            <v>400015</v>
          </cell>
          <cell r="C262" t="str">
            <v>ASSISTÊNCIA ODONTOLÓGICA</v>
          </cell>
          <cell r="D262">
            <v>180107</v>
          </cell>
          <cell r="E262" t="str">
            <v>ASSESSORIA DE IMPRENSA E RELAÇÕES PÚBLICAS</v>
          </cell>
          <cell r="F262" t="str">
            <v>9.2.1</v>
          </cell>
          <cell r="G262" t="str">
            <v>Pessoal - área meio</v>
          </cell>
        </row>
        <row r="263">
          <cell r="A263" t="str">
            <v>180107.400016</v>
          </cell>
          <cell r="B263">
            <v>400016</v>
          </cell>
          <cell r="C263" t="str">
            <v>VALE REFEICAO</v>
          </cell>
          <cell r="D263">
            <v>180107</v>
          </cell>
          <cell r="E263" t="str">
            <v>ASSESSORIA DE IMPRENSA E RELAÇÕES PÚBLICAS</v>
          </cell>
          <cell r="F263" t="str">
            <v>9.2.1</v>
          </cell>
          <cell r="G263" t="str">
            <v>Pessoal - área meio</v>
          </cell>
        </row>
        <row r="264">
          <cell r="A264" t="str">
            <v>180107.400017</v>
          </cell>
          <cell r="B264">
            <v>400017</v>
          </cell>
          <cell r="C264" t="str">
            <v>VALE TRANSPORTE</v>
          </cell>
          <cell r="D264">
            <v>180107</v>
          </cell>
          <cell r="E264" t="str">
            <v>ASSESSORIA DE IMPRENSA E RELAÇÕES PÚBLICAS</v>
          </cell>
          <cell r="F264" t="str">
            <v>9.2.1</v>
          </cell>
          <cell r="G264" t="str">
            <v>Pessoal - área meio</v>
          </cell>
        </row>
        <row r="265">
          <cell r="A265" t="str">
            <v>180107.400175</v>
          </cell>
          <cell r="B265">
            <v>400175</v>
          </cell>
          <cell r="C265" t="str">
            <v>CURSOS E TREINAMENTOS</v>
          </cell>
          <cell r="D265">
            <v>180107</v>
          </cell>
          <cell r="E265" t="str">
            <v>ASSESSORIA DE IMPRENSA E RELAÇÕES PÚBLICAS</v>
          </cell>
          <cell r="F265" t="str">
            <v>9.2.1</v>
          </cell>
          <cell r="G265" t="str">
            <v>Pessoal - área meio</v>
          </cell>
        </row>
        <row r="266">
          <cell r="A266" t="str">
            <v>180107.400176</v>
          </cell>
          <cell r="B266">
            <v>400176</v>
          </cell>
          <cell r="C266" t="str">
            <v>AUXILIO EDUCACAO</v>
          </cell>
          <cell r="D266">
            <v>180107</v>
          </cell>
          <cell r="E266" t="str">
            <v>ASSESSORIA DE IMPRENSA E RELAÇÕES PÚBLICAS</v>
          </cell>
          <cell r="F266" t="str">
            <v>9.2.1</v>
          </cell>
          <cell r="G266" t="str">
            <v>Pessoal - área meio</v>
          </cell>
        </row>
        <row r="267">
          <cell r="A267" t="str">
            <v>180107.400020</v>
          </cell>
          <cell r="B267">
            <v>400020</v>
          </cell>
          <cell r="C267" t="str">
            <v>INSS</v>
          </cell>
          <cell r="D267">
            <v>180107</v>
          </cell>
          <cell r="E267" t="str">
            <v>ASSESSORIA DE IMPRENSA E RELAÇÕES PÚBLICAS</v>
          </cell>
          <cell r="F267" t="str">
            <v>9.2.1</v>
          </cell>
          <cell r="G267" t="str">
            <v>Pessoal - área meio</v>
          </cell>
        </row>
        <row r="268">
          <cell r="A268" t="str">
            <v>180107.400021</v>
          </cell>
          <cell r="B268">
            <v>400021</v>
          </cell>
          <cell r="C268" t="str">
            <v>FGTS</v>
          </cell>
          <cell r="D268">
            <v>180107</v>
          </cell>
          <cell r="E268" t="str">
            <v>ASSESSORIA DE IMPRENSA E RELAÇÕES PÚBLICAS</v>
          </cell>
          <cell r="F268" t="str">
            <v>9.2.1</v>
          </cell>
          <cell r="G268" t="str">
            <v>Pessoal - área meio</v>
          </cell>
        </row>
        <row r="269">
          <cell r="A269" t="str">
            <v>180107.400022</v>
          </cell>
          <cell r="B269">
            <v>400022</v>
          </cell>
          <cell r="C269" t="str">
            <v>PIS SOBRE FOLHA DE PAGAMENTO</v>
          </cell>
          <cell r="D269">
            <v>180107</v>
          </cell>
          <cell r="E269" t="str">
            <v>ASSESSORIA DE IMPRENSA E RELAÇÕES PÚBLICAS</v>
          </cell>
          <cell r="F269" t="str">
            <v>9.2.1</v>
          </cell>
          <cell r="G269" t="str">
            <v>Pessoal - área meio</v>
          </cell>
        </row>
        <row r="270">
          <cell r="A270" t="str">
            <v>180107.400024</v>
          </cell>
          <cell r="B270">
            <v>400024</v>
          </cell>
          <cell r="C270" t="str">
            <v>CONTRIBUIÇÃO SOCIAL RESCISÓRIA</v>
          </cell>
          <cell r="D270">
            <v>180107</v>
          </cell>
          <cell r="E270" t="str">
            <v>ASSESSORIA DE IMPRENSA E RELAÇÕES PÚBLICAS</v>
          </cell>
          <cell r="F270" t="str">
            <v>9.2.1</v>
          </cell>
          <cell r="G270" t="str">
            <v>Pessoal - área meio</v>
          </cell>
        </row>
        <row r="271">
          <cell r="A271" t="str">
            <v>180107.400177</v>
          </cell>
          <cell r="B271">
            <v>400177</v>
          </cell>
          <cell r="C271" t="str">
            <v>INSS SOBRE AUTONOMOS</v>
          </cell>
          <cell r="D271">
            <v>180107</v>
          </cell>
          <cell r="E271" t="str">
            <v>ASSESSORIA DE IMPRENSA E RELAÇÕES PÚBLICAS</v>
          </cell>
          <cell r="F271" t="str">
            <v>9.2.1</v>
          </cell>
          <cell r="G271" t="str">
            <v>Pessoal - área meio</v>
          </cell>
        </row>
        <row r="272">
          <cell r="A272" t="str">
            <v>180107.400214</v>
          </cell>
          <cell r="B272">
            <v>400214</v>
          </cell>
          <cell r="C272" t="str">
            <v>CONTRIBUICAO SINDICAL/ ASSISTENCIAL/ CONFEDERATIVA</v>
          </cell>
          <cell r="D272">
            <v>180107</v>
          </cell>
          <cell r="E272" t="str">
            <v>ASSESSORIA DE IMPRENSA E RELAÇÕES PÚBLICAS</v>
          </cell>
          <cell r="F272" t="str">
            <v>9.2.1</v>
          </cell>
          <cell r="G272" t="str">
            <v>Pessoal - área meio</v>
          </cell>
        </row>
        <row r="273">
          <cell r="A273" t="str">
            <v>180107.400025</v>
          </cell>
          <cell r="B273">
            <v>400025</v>
          </cell>
          <cell r="C273" t="str">
            <v>DESPESA - FÉRIAS</v>
          </cell>
          <cell r="D273">
            <v>180107</v>
          </cell>
          <cell r="E273" t="str">
            <v>ASSESSORIA DE IMPRENSA E RELAÇÕES PÚBLICAS</v>
          </cell>
          <cell r="F273" t="str">
            <v>9.2.1</v>
          </cell>
          <cell r="G273" t="str">
            <v>Pessoal - área meio</v>
          </cell>
        </row>
        <row r="274">
          <cell r="A274" t="str">
            <v>180107.400026</v>
          </cell>
          <cell r="B274">
            <v>400026</v>
          </cell>
          <cell r="C274" t="str">
            <v>DESPESA - INSS S/ FÉRIAS</v>
          </cell>
          <cell r="D274">
            <v>180107</v>
          </cell>
          <cell r="E274" t="str">
            <v>ASSESSORIA DE IMPRENSA E RELAÇÕES PÚBLICAS</v>
          </cell>
          <cell r="F274" t="str">
            <v>9.2.1</v>
          </cell>
          <cell r="G274" t="str">
            <v>Pessoal - área meio</v>
          </cell>
        </row>
        <row r="275">
          <cell r="A275" t="str">
            <v>180107.400027</v>
          </cell>
          <cell r="B275">
            <v>400027</v>
          </cell>
          <cell r="C275" t="str">
            <v>DESPESA - FGTS S/ FÉRIAS</v>
          </cell>
          <cell r="D275">
            <v>180107</v>
          </cell>
          <cell r="E275" t="str">
            <v>ASSESSORIA DE IMPRENSA E RELAÇÕES PÚBLICAS</v>
          </cell>
          <cell r="F275" t="str">
            <v>9.2.1</v>
          </cell>
          <cell r="G275" t="str">
            <v>Pessoal - área meio</v>
          </cell>
        </row>
        <row r="276">
          <cell r="A276" t="str">
            <v>180107.400028</v>
          </cell>
          <cell r="B276">
            <v>400028</v>
          </cell>
          <cell r="C276" t="str">
            <v>DESPESA - 13° SALÁRIO</v>
          </cell>
          <cell r="D276">
            <v>180107</v>
          </cell>
          <cell r="E276" t="str">
            <v>ASSESSORIA DE IMPRENSA E RELAÇÕES PÚBLICAS</v>
          </cell>
          <cell r="F276" t="str">
            <v>9.2.1</v>
          </cell>
          <cell r="G276" t="str">
            <v>Pessoal - área meio</v>
          </cell>
        </row>
        <row r="277">
          <cell r="A277" t="str">
            <v>180107.400029</v>
          </cell>
          <cell r="B277">
            <v>400029</v>
          </cell>
          <cell r="C277" t="str">
            <v>DESPESA - INSS S/ 13°</v>
          </cell>
          <cell r="D277">
            <v>180107</v>
          </cell>
          <cell r="E277" t="str">
            <v>ASSESSORIA DE IMPRENSA E RELAÇÕES PÚBLICAS</v>
          </cell>
          <cell r="F277" t="str">
            <v>9.2.1</v>
          </cell>
          <cell r="G277" t="str">
            <v>Pessoal - área meio</v>
          </cell>
        </row>
        <row r="278">
          <cell r="A278" t="str">
            <v>180107.400030</v>
          </cell>
          <cell r="B278">
            <v>400030</v>
          </cell>
          <cell r="C278" t="str">
            <v>DESPESA - FGTS S/ 13°</v>
          </cell>
          <cell r="D278">
            <v>180107</v>
          </cell>
          <cell r="E278" t="str">
            <v>ASSESSORIA DE IMPRENSA E RELAÇÕES PÚBLICAS</v>
          </cell>
          <cell r="F278" t="str">
            <v>9.2.1</v>
          </cell>
          <cell r="G278" t="str">
            <v>Pessoal - área meio</v>
          </cell>
        </row>
        <row r="279">
          <cell r="A279" t="str">
            <v>180107.400178</v>
          </cell>
          <cell r="B279">
            <v>400178</v>
          </cell>
          <cell r="C279" t="str">
            <v>UNIFORMES</v>
          </cell>
          <cell r="D279">
            <v>180107</v>
          </cell>
          <cell r="E279" t="str">
            <v>ASSESSORIA DE IMPRENSA E RELAÇÕES PÚBLICAS</v>
          </cell>
          <cell r="F279" t="str">
            <v>9.2.1</v>
          </cell>
          <cell r="G279" t="str">
            <v>Pessoal - área meio</v>
          </cell>
        </row>
        <row r="280">
          <cell r="A280" t="str">
            <v>180107.400179</v>
          </cell>
          <cell r="B280">
            <v>400179</v>
          </cell>
          <cell r="C280" t="str">
            <v>ESTAGIARIOS E APRENDIZES</v>
          </cell>
          <cell r="D280">
            <v>180107</v>
          </cell>
          <cell r="E280" t="str">
            <v>ASSESSORIA DE IMPRENSA E RELAÇÕES PÚBLICAS</v>
          </cell>
          <cell r="F280" t="str">
            <v>9.2.1</v>
          </cell>
          <cell r="G280" t="str">
            <v>Pessoal - área meio</v>
          </cell>
        </row>
        <row r="281">
          <cell r="A281" t="str">
            <v>180107.400180</v>
          </cell>
          <cell r="B281">
            <v>400180</v>
          </cell>
          <cell r="C281" t="str">
            <v>OUTRAS DESPESAS COM PESSOAL</v>
          </cell>
          <cell r="D281">
            <v>180107</v>
          </cell>
          <cell r="E281" t="str">
            <v>ASSESSORIA DE IMPRENSA E RELAÇÕES PÚBLICAS</v>
          </cell>
          <cell r="F281" t="str">
            <v>9.2.1</v>
          </cell>
          <cell r="G281" t="str">
            <v>Pessoal - área meio</v>
          </cell>
        </row>
        <row r="282">
          <cell r="A282" t="str">
            <v>180202.400003</v>
          </cell>
          <cell r="B282">
            <v>400003</v>
          </cell>
          <cell r="C282" t="str">
            <v>SALÁRIOS E ORDENADOS</v>
          </cell>
          <cell r="D282">
            <v>180202</v>
          </cell>
          <cell r="E282" t="str">
            <v>CONTROLADORIA</v>
          </cell>
          <cell r="F282" t="str">
            <v>9.2.1</v>
          </cell>
          <cell r="G282" t="str">
            <v>Pessoal - área meio</v>
          </cell>
        </row>
        <row r="283">
          <cell r="A283" t="str">
            <v>180202.400004</v>
          </cell>
          <cell r="B283">
            <v>400004</v>
          </cell>
          <cell r="C283" t="str">
            <v>HORAS EXTRAS</v>
          </cell>
          <cell r="D283">
            <v>180202</v>
          </cell>
          <cell r="E283" t="str">
            <v>CONTROLADORIA</v>
          </cell>
          <cell r="F283" t="str">
            <v>9.2.1</v>
          </cell>
          <cell r="G283" t="str">
            <v>Pessoal - área meio</v>
          </cell>
        </row>
        <row r="284">
          <cell r="A284" t="str">
            <v>180202.400005</v>
          </cell>
          <cell r="B284">
            <v>400005</v>
          </cell>
          <cell r="C284" t="str">
            <v>DÉCIMO TERCEIRO SALÁRIO</v>
          </cell>
          <cell r="D284">
            <v>180202</v>
          </cell>
          <cell r="E284" t="str">
            <v>CONTROLADORIA</v>
          </cell>
          <cell r="F284" t="str">
            <v>9.2.1</v>
          </cell>
          <cell r="G284" t="str">
            <v>Pessoal - área meio</v>
          </cell>
        </row>
        <row r="285">
          <cell r="A285" t="str">
            <v>180202.400006</v>
          </cell>
          <cell r="B285">
            <v>400006</v>
          </cell>
          <cell r="C285" t="str">
            <v>FÉRIAS</v>
          </cell>
          <cell r="D285">
            <v>180202</v>
          </cell>
          <cell r="E285" t="str">
            <v>CONTROLADORIA</v>
          </cell>
          <cell r="F285" t="str">
            <v>9.2.1</v>
          </cell>
          <cell r="G285" t="str">
            <v>Pessoal - área meio</v>
          </cell>
        </row>
        <row r="286">
          <cell r="A286" t="str">
            <v>180202.400007</v>
          </cell>
          <cell r="B286">
            <v>400007</v>
          </cell>
          <cell r="C286" t="str">
            <v>DESCANSO SEMANAL REMUNERADO</v>
          </cell>
          <cell r="D286">
            <v>180202</v>
          </cell>
          <cell r="E286" t="str">
            <v>CONTROLADORIA</v>
          </cell>
          <cell r="F286" t="str">
            <v>9.2.1</v>
          </cell>
          <cell r="G286" t="str">
            <v>Pessoal - área meio</v>
          </cell>
        </row>
        <row r="287">
          <cell r="A287" t="str">
            <v>180202.400010</v>
          </cell>
          <cell r="B287">
            <v>400010</v>
          </cell>
          <cell r="C287" t="str">
            <v>AJUDA DE CUSTO</v>
          </cell>
          <cell r="D287">
            <v>180202</v>
          </cell>
          <cell r="E287" t="str">
            <v>CONTROLADORIA</v>
          </cell>
          <cell r="F287" t="str">
            <v>9.2.1</v>
          </cell>
          <cell r="G287" t="str">
            <v>Pessoal - área meio</v>
          </cell>
        </row>
        <row r="288">
          <cell r="A288" t="str">
            <v>180202.400011</v>
          </cell>
          <cell r="B288">
            <v>400011</v>
          </cell>
          <cell r="C288" t="str">
            <v>BOLSA AUXÍLIO</v>
          </cell>
          <cell r="D288">
            <v>180202</v>
          </cell>
          <cell r="E288" t="str">
            <v>CONTROLADORIA</v>
          </cell>
          <cell r="F288" t="str">
            <v>9.2.1</v>
          </cell>
          <cell r="G288" t="str">
            <v>Pessoal - área meio</v>
          </cell>
        </row>
        <row r="289">
          <cell r="A289" t="str">
            <v>180202.400012</v>
          </cell>
          <cell r="B289">
            <v>400012</v>
          </cell>
          <cell r="C289" t="str">
            <v>INDENIZAÇÕES</v>
          </cell>
          <cell r="D289">
            <v>180202</v>
          </cell>
          <cell r="E289" t="str">
            <v>CONTROLADORIA</v>
          </cell>
          <cell r="F289" t="str">
            <v>9.2.1</v>
          </cell>
          <cell r="G289" t="str">
            <v>Pessoal - área meio</v>
          </cell>
        </row>
        <row r="290">
          <cell r="A290" t="str">
            <v>180202.400013</v>
          </cell>
          <cell r="B290">
            <v>400013</v>
          </cell>
          <cell r="C290" t="str">
            <v>SALÁRIOS - AJUSTES ENTRE CONTRATO DE GESTÃO</v>
          </cell>
          <cell r="D290">
            <v>180202</v>
          </cell>
          <cell r="E290" t="str">
            <v>CONTROLADORIA</v>
          </cell>
          <cell r="F290" t="str">
            <v>9.2.1</v>
          </cell>
          <cell r="G290" t="str">
            <v>Pessoal - área meio</v>
          </cell>
        </row>
        <row r="291">
          <cell r="A291" t="str">
            <v>180202.400202</v>
          </cell>
          <cell r="B291">
            <v>400202</v>
          </cell>
          <cell r="C291" t="str">
            <v>ADICIONAL NOTURNO</v>
          </cell>
          <cell r="D291">
            <v>180202</v>
          </cell>
          <cell r="E291" t="str">
            <v>CONTROLADORIA</v>
          </cell>
          <cell r="F291" t="str">
            <v>9.2.1</v>
          </cell>
          <cell r="G291" t="str">
            <v>Pessoal - área meio</v>
          </cell>
        </row>
        <row r="292">
          <cell r="A292" t="str">
            <v>180202.400203</v>
          </cell>
          <cell r="B292">
            <v>400203</v>
          </cell>
          <cell r="C292" t="str">
            <v>GRATIFICAÇOES</v>
          </cell>
          <cell r="D292">
            <v>180202</v>
          </cell>
          <cell r="E292" t="str">
            <v>CONTROLADORIA</v>
          </cell>
          <cell r="F292" t="str">
            <v>9.2.1</v>
          </cell>
          <cell r="G292" t="str">
            <v>Pessoal - área meio</v>
          </cell>
        </row>
        <row r="293">
          <cell r="A293" t="str">
            <v>180202.400219</v>
          </cell>
          <cell r="B293">
            <v>400219</v>
          </cell>
          <cell r="C293" t="str">
            <v>SALARIO MATERNIDADE</v>
          </cell>
          <cell r="D293">
            <v>180202</v>
          </cell>
          <cell r="E293" t="str">
            <v>CONTROLADORIA</v>
          </cell>
          <cell r="F293" t="str">
            <v>9.2.1</v>
          </cell>
          <cell r="G293" t="str">
            <v>Pessoal - área meio</v>
          </cell>
        </row>
        <row r="294">
          <cell r="A294" t="str">
            <v>180202.400220</v>
          </cell>
          <cell r="B294">
            <v>400220</v>
          </cell>
          <cell r="C294" t="str">
            <v>SALARIO FAMILIA</v>
          </cell>
          <cell r="D294">
            <v>180202</v>
          </cell>
          <cell r="E294" t="str">
            <v>CONTROLADORIA</v>
          </cell>
          <cell r="F294" t="str">
            <v>9.2.1</v>
          </cell>
          <cell r="G294" t="str">
            <v>Pessoal - área meio</v>
          </cell>
        </row>
        <row r="295">
          <cell r="A295" t="str">
            <v>180202.400221</v>
          </cell>
          <cell r="B295">
            <v>400221</v>
          </cell>
          <cell r="C295" t="str">
            <v>PENSAO ALIMENTICIA</v>
          </cell>
          <cell r="D295">
            <v>180202</v>
          </cell>
          <cell r="E295" t="str">
            <v>CONTROLADORIA</v>
          </cell>
          <cell r="F295" t="str">
            <v>9.2.1</v>
          </cell>
          <cell r="G295" t="str">
            <v>Pessoal - área meio</v>
          </cell>
        </row>
        <row r="296">
          <cell r="A296" t="str">
            <v>180202.400014</v>
          </cell>
          <cell r="B296">
            <v>400014</v>
          </cell>
          <cell r="C296" t="str">
            <v>ASSISTÊNCIA MÉDICA</v>
          </cell>
          <cell r="D296">
            <v>180202</v>
          </cell>
          <cell r="E296" t="str">
            <v>CONTROLADORIA</v>
          </cell>
          <cell r="F296" t="str">
            <v>9.2.1</v>
          </cell>
          <cell r="G296" t="str">
            <v>Pessoal - área meio</v>
          </cell>
        </row>
        <row r="297">
          <cell r="A297" t="str">
            <v>180202.400015</v>
          </cell>
          <cell r="B297">
            <v>400015</v>
          </cell>
          <cell r="C297" t="str">
            <v>ASSISTÊNCIA ODONTOLÓGICA</v>
          </cell>
          <cell r="D297">
            <v>180202</v>
          </cell>
          <cell r="E297" t="str">
            <v>CONTROLADORIA</v>
          </cell>
          <cell r="F297" t="str">
            <v>9.2.1</v>
          </cell>
          <cell r="G297" t="str">
            <v>Pessoal - área meio</v>
          </cell>
        </row>
        <row r="298">
          <cell r="A298" t="str">
            <v>180202.400016</v>
          </cell>
          <cell r="B298">
            <v>400016</v>
          </cell>
          <cell r="C298" t="str">
            <v>VALE REFEICAO</v>
          </cell>
          <cell r="D298">
            <v>180202</v>
          </cell>
          <cell r="E298" t="str">
            <v>CONTROLADORIA</v>
          </cell>
          <cell r="F298" t="str">
            <v>9.2.1</v>
          </cell>
          <cell r="G298" t="str">
            <v>Pessoal - área meio</v>
          </cell>
        </row>
        <row r="299">
          <cell r="A299" t="str">
            <v>180202.400017</v>
          </cell>
          <cell r="B299">
            <v>400017</v>
          </cell>
          <cell r="C299" t="str">
            <v>VALE TRANSPORTE</v>
          </cell>
          <cell r="D299">
            <v>180202</v>
          </cell>
          <cell r="E299" t="str">
            <v>CONTROLADORIA</v>
          </cell>
          <cell r="F299" t="str">
            <v>9.2.1</v>
          </cell>
          <cell r="G299" t="str">
            <v>Pessoal - área meio</v>
          </cell>
        </row>
        <row r="300">
          <cell r="A300" t="str">
            <v>180202.400175</v>
          </cell>
          <cell r="B300">
            <v>400175</v>
          </cell>
          <cell r="C300" t="str">
            <v>CURSOS E TREINAMENTOS</v>
          </cell>
          <cell r="D300">
            <v>180202</v>
          </cell>
          <cell r="E300" t="str">
            <v>CONTROLADORIA</v>
          </cell>
          <cell r="F300" t="str">
            <v>9.2.1</v>
          </cell>
          <cell r="G300" t="str">
            <v>Pessoal - área meio</v>
          </cell>
        </row>
        <row r="301">
          <cell r="A301" t="str">
            <v>180202.400176</v>
          </cell>
          <cell r="B301">
            <v>400176</v>
          </cell>
          <cell r="C301" t="str">
            <v>AUXILIO EDUCACAO</v>
          </cell>
          <cell r="D301">
            <v>180202</v>
          </cell>
          <cell r="E301" t="str">
            <v>CONTROLADORIA</v>
          </cell>
          <cell r="F301" t="str">
            <v>9.2.1</v>
          </cell>
          <cell r="G301" t="str">
            <v>Pessoal - área meio</v>
          </cell>
        </row>
        <row r="302">
          <cell r="A302" t="str">
            <v>180202.400020</v>
          </cell>
          <cell r="B302">
            <v>400020</v>
          </cell>
          <cell r="C302" t="str">
            <v>INSS</v>
          </cell>
          <cell r="D302">
            <v>180202</v>
          </cell>
          <cell r="E302" t="str">
            <v>CONTROLADORIA</v>
          </cell>
          <cell r="F302" t="str">
            <v>9.2.1</v>
          </cell>
          <cell r="G302" t="str">
            <v>Pessoal - área meio</v>
          </cell>
        </row>
        <row r="303">
          <cell r="A303" t="str">
            <v>180202.400021</v>
          </cell>
          <cell r="B303">
            <v>400021</v>
          </cell>
          <cell r="C303" t="str">
            <v>FGTS</v>
          </cell>
          <cell r="D303">
            <v>180202</v>
          </cell>
          <cell r="E303" t="str">
            <v>CONTROLADORIA</v>
          </cell>
          <cell r="F303" t="str">
            <v>9.2.1</v>
          </cell>
          <cell r="G303" t="str">
            <v>Pessoal - área meio</v>
          </cell>
        </row>
        <row r="304">
          <cell r="A304" t="str">
            <v>180202.400022</v>
          </cell>
          <cell r="B304">
            <v>400022</v>
          </cell>
          <cell r="C304" t="str">
            <v>PIS SOBRE FOLHA DE PAGAMENTO</v>
          </cell>
          <cell r="D304">
            <v>180202</v>
          </cell>
          <cell r="E304" t="str">
            <v>CONTROLADORIA</v>
          </cell>
          <cell r="F304" t="str">
            <v>9.2.1</v>
          </cell>
          <cell r="G304" t="str">
            <v>Pessoal - área meio</v>
          </cell>
        </row>
        <row r="305">
          <cell r="A305" t="str">
            <v>180202.400024</v>
          </cell>
          <cell r="B305">
            <v>400024</v>
          </cell>
          <cell r="C305" t="str">
            <v>CONTRIBUIÇÃO SOCIAL RESCISÓRIA</v>
          </cell>
          <cell r="D305">
            <v>180202</v>
          </cell>
          <cell r="E305" t="str">
            <v>CONTROLADORIA</v>
          </cell>
          <cell r="F305" t="str">
            <v>9.2.1</v>
          </cell>
          <cell r="G305" t="str">
            <v>Pessoal - área meio</v>
          </cell>
        </row>
        <row r="306">
          <cell r="A306" t="str">
            <v>180202.400177</v>
          </cell>
          <cell r="B306">
            <v>400177</v>
          </cell>
          <cell r="C306" t="str">
            <v>INSS SOBRE AUTONOMOS</v>
          </cell>
          <cell r="D306">
            <v>180202</v>
          </cell>
          <cell r="E306" t="str">
            <v>CONTROLADORIA</v>
          </cell>
          <cell r="F306" t="str">
            <v>9.2.1</v>
          </cell>
          <cell r="G306" t="str">
            <v>Pessoal - área meio</v>
          </cell>
        </row>
        <row r="307">
          <cell r="A307" t="str">
            <v>180202.400214</v>
          </cell>
          <cell r="B307">
            <v>400214</v>
          </cell>
          <cell r="C307" t="str">
            <v>CONTRIBUICAO SINDICAL/ ASSISTENCIAL/ CONFEDERATIVA</v>
          </cell>
          <cell r="D307">
            <v>180202</v>
          </cell>
          <cell r="E307" t="str">
            <v>CONTROLADORIA</v>
          </cell>
          <cell r="F307" t="str">
            <v>9.2.1</v>
          </cell>
          <cell r="G307" t="str">
            <v>Pessoal - área meio</v>
          </cell>
        </row>
        <row r="308">
          <cell r="A308" t="str">
            <v>180202.400025</v>
          </cell>
          <cell r="B308">
            <v>400025</v>
          </cell>
          <cell r="C308" t="str">
            <v>DESPESA - FÉRIAS</v>
          </cell>
          <cell r="D308">
            <v>180202</v>
          </cell>
          <cell r="E308" t="str">
            <v>CONTROLADORIA</v>
          </cell>
          <cell r="F308" t="str">
            <v>9.2.1</v>
          </cell>
          <cell r="G308" t="str">
            <v>Pessoal - área meio</v>
          </cell>
        </row>
        <row r="309">
          <cell r="A309" t="str">
            <v>180202.400026</v>
          </cell>
          <cell r="B309">
            <v>400026</v>
          </cell>
          <cell r="C309" t="str">
            <v>DESPESA - INSS S/ FÉRIAS</v>
          </cell>
          <cell r="D309">
            <v>180202</v>
          </cell>
          <cell r="E309" t="str">
            <v>CONTROLADORIA</v>
          </cell>
          <cell r="F309" t="str">
            <v>9.2.1</v>
          </cell>
          <cell r="G309" t="str">
            <v>Pessoal - área meio</v>
          </cell>
        </row>
        <row r="310">
          <cell r="A310" t="str">
            <v>180202.400027</v>
          </cell>
          <cell r="B310">
            <v>400027</v>
          </cell>
          <cell r="C310" t="str">
            <v>DESPESA - FGTS S/ FÉRIAS</v>
          </cell>
          <cell r="D310">
            <v>180202</v>
          </cell>
          <cell r="E310" t="str">
            <v>CONTROLADORIA</v>
          </cell>
          <cell r="F310" t="str">
            <v>9.2.1</v>
          </cell>
          <cell r="G310" t="str">
            <v>Pessoal - área meio</v>
          </cell>
        </row>
        <row r="311">
          <cell r="A311" t="str">
            <v>180202.400028</v>
          </cell>
          <cell r="B311">
            <v>400028</v>
          </cell>
          <cell r="C311" t="str">
            <v>DESPESA - 13° SALÁRIO</v>
          </cell>
          <cell r="D311">
            <v>180202</v>
          </cell>
          <cell r="E311" t="str">
            <v>CONTROLADORIA</v>
          </cell>
          <cell r="F311" t="str">
            <v>9.2.1</v>
          </cell>
          <cell r="G311" t="str">
            <v>Pessoal - área meio</v>
          </cell>
        </row>
        <row r="312">
          <cell r="A312" t="str">
            <v>180202.400029</v>
          </cell>
          <cell r="B312">
            <v>400029</v>
          </cell>
          <cell r="C312" t="str">
            <v>DESPESA - INSS S/ 13°</v>
          </cell>
          <cell r="D312">
            <v>180202</v>
          </cell>
          <cell r="E312" t="str">
            <v>CONTROLADORIA</v>
          </cell>
          <cell r="F312" t="str">
            <v>9.2.1</v>
          </cell>
          <cell r="G312" t="str">
            <v>Pessoal - área meio</v>
          </cell>
        </row>
        <row r="313">
          <cell r="A313" t="str">
            <v>180202.400030</v>
          </cell>
          <cell r="B313">
            <v>400030</v>
          </cell>
          <cell r="C313" t="str">
            <v>DESPESA - FGTS S/ 13°</v>
          </cell>
          <cell r="D313">
            <v>180202</v>
          </cell>
          <cell r="E313" t="str">
            <v>CONTROLADORIA</v>
          </cell>
          <cell r="F313" t="str">
            <v>9.2.1</v>
          </cell>
          <cell r="G313" t="str">
            <v>Pessoal - área meio</v>
          </cell>
        </row>
        <row r="314">
          <cell r="A314" t="str">
            <v>180202.400178</v>
          </cell>
          <cell r="B314">
            <v>400178</v>
          </cell>
          <cell r="C314" t="str">
            <v>UNIFORMES</v>
          </cell>
          <cell r="D314">
            <v>180202</v>
          </cell>
          <cell r="E314" t="str">
            <v>CONTROLADORIA</v>
          </cell>
          <cell r="F314" t="str">
            <v>9.2.1</v>
          </cell>
          <cell r="G314" t="str">
            <v>Pessoal - área meio</v>
          </cell>
        </row>
        <row r="315">
          <cell r="A315" t="str">
            <v>180202.400179</v>
          </cell>
          <cell r="B315">
            <v>400179</v>
          </cell>
          <cell r="C315" t="str">
            <v>ESTAGIARIOS E APRENDIZES</v>
          </cell>
          <cell r="D315">
            <v>180202</v>
          </cell>
          <cell r="E315" t="str">
            <v>CONTROLADORIA</v>
          </cell>
          <cell r="F315" t="str">
            <v>9.2.1</v>
          </cell>
          <cell r="G315" t="str">
            <v>Pessoal - área meio</v>
          </cell>
        </row>
        <row r="316">
          <cell r="A316" t="str">
            <v>180202.400180</v>
          </cell>
          <cell r="B316">
            <v>400180</v>
          </cell>
          <cell r="C316" t="str">
            <v>OUTRAS DESPESAS COM PESSOAL</v>
          </cell>
          <cell r="D316">
            <v>180202</v>
          </cell>
          <cell r="E316" t="str">
            <v>CONTROLADORIA</v>
          </cell>
          <cell r="F316" t="str">
            <v>9.2.1</v>
          </cell>
          <cell r="G316" t="str">
            <v>Pessoal - área meio</v>
          </cell>
        </row>
        <row r="317">
          <cell r="A317" t="str">
            <v>180203.400003</v>
          </cell>
          <cell r="B317">
            <v>400003</v>
          </cell>
          <cell r="C317" t="str">
            <v>SALÁRIOS E ORDENADOS</v>
          </cell>
          <cell r="D317">
            <v>180203</v>
          </cell>
          <cell r="E317" t="str">
            <v>RECURSOS HUMANOS</v>
          </cell>
          <cell r="F317" t="str">
            <v>9.2.1</v>
          </cell>
          <cell r="G317" t="str">
            <v>Pessoal - área meio</v>
          </cell>
        </row>
        <row r="318">
          <cell r="A318" t="str">
            <v>180203.400004</v>
          </cell>
          <cell r="B318">
            <v>400004</v>
          </cell>
          <cell r="C318" t="str">
            <v>HORAS EXTRAS</v>
          </cell>
          <cell r="D318">
            <v>180203</v>
          </cell>
          <cell r="E318" t="str">
            <v>RECURSOS HUMANOS</v>
          </cell>
          <cell r="F318" t="str">
            <v>9.2.1</v>
          </cell>
          <cell r="G318" t="str">
            <v>Pessoal - área meio</v>
          </cell>
        </row>
        <row r="319">
          <cell r="A319" t="str">
            <v>180203.400005</v>
          </cell>
          <cell r="B319">
            <v>400005</v>
          </cell>
          <cell r="C319" t="str">
            <v>DÉCIMO TERCEIRO SALÁRIO</v>
          </cell>
          <cell r="D319">
            <v>180203</v>
          </cell>
          <cell r="E319" t="str">
            <v>RECURSOS HUMANOS</v>
          </cell>
          <cell r="F319" t="str">
            <v>9.2.1</v>
          </cell>
          <cell r="G319" t="str">
            <v>Pessoal - área meio</v>
          </cell>
        </row>
        <row r="320">
          <cell r="A320" t="str">
            <v>180203.400006</v>
          </cell>
          <cell r="B320">
            <v>400006</v>
          </cell>
          <cell r="C320" t="str">
            <v>FÉRIAS</v>
          </cell>
          <cell r="D320">
            <v>180203</v>
          </cell>
          <cell r="E320" t="str">
            <v>RECURSOS HUMANOS</v>
          </cell>
          <cell r="F320" t="str">
            <v>9.2.1</v>
          </cell>
          <cell r="G320" t="str">
            <v>Pessoal - área meio</v>
          </cell>
        </row>
        <row r="321">
          <cell r="A321" t="str">
            <v>180203.400007</v>
          </cell>
          <cell r="B321">
            <v>400007</v>
          </cell>
          <cell r="C321" t="str">
            <v>DESCANSO SEMANAL REMUNERADO</v>
          </cell>
          <cell r="D321">
            <v>180203</v>
          </cell>
          <cell r="E321" t="str">
            <v>RECURSOS HUMANOS</v>
          </cell>
          <cell r="F321" t="str">
            <v>9.2.1</v>
          </cell>
          <cell r="G321" t="str">
            <v>Pessoal - área meio</v>
          </cell>
        </row>
        <row r="322">
          <cell r="A322" t="str">
            <v>180203.400010</v>
          </cell>
          <cell r="B322">
            <v>400010</v>
          </cell>
          <cell r="C322" t="str">
            <v>AJUDA DE CUSTO</v>
          </cell>
          <cell r="D322">
            <v>180203</v>
          </cell>
          <cell r="E322" t="str">
            <v>RECURSOS HUMANOS</v>
          </cell>
          <cell r="F322" t="str">
            <v>9.2.1</v>
          </cell>
          <cell r="G322" t="str">
            <v>Pessoal - área meio</v>
          </cell>
        </row>
        <row r="323">
          <cell r="A323" t="str">
            <v>180203.400011</v>
          </cell>
          <cell r="B323">
            <v>400011</v>
          </cell>
          <cell r="C323" t="str">
            <v>BOLSA AUXÍLIO</v>
          </cell>
          <cell r="D323">
            <v>180203</v>
          </cell>
          <cell r="E323" t="str">
            <v>RECURSOS HUMANOS</v>
          </cell>
          <cell r="F323" t="str">
            <v>9.2.1</v>
          </cell>
          <cell r="G323" t="str">
            <v>Pessoal - área meio</v>
          </cell>
        </row>
        <row r="324">
          <cell r="A324" t="str">
            <v>180203.400012</v>
          </cell>
          <cell r="B324">
            <v>400012</v>
          </cell>
          <cell r="C324" t="str">
            <v>INDENIZAÇÕES</v>
          </cell>
          <cell r="D324">
            <v>180203</v>
          </cell>
          <cell r="E324" t="str">
            <v>RECURSOS HUMANOS</v>
          </cell>
          <cell r="F324" t="str">
            <v>9.2.1</v>
          </cell>
          <cell r="G324" t="str">
            <v>Pessoal - área meio</v>
          </cell>
        </row>
        <row r="325">
          <cell r="A325" t="str">
            <v>180203.400013</v>
          </cell>
          <cell r="B325">
            <v>400013</v>
          </cell>
          <cell r="C325" t="str">
            <v>SALÁRIOS - AJUSTES ENTRE CONTRATO DE GESTÃO</v>
          </cell>
          <cell r="D325">
            <v>180203</v>
          </cell>
          <cell r="E325" t="str">
            <v>RECURSOS HUMANOS</v>
          </cell>
          <cell r="F325" t="str">
            <v>9.2.1</v>
          </cell>
          <cell r="G325" t="str">
            <v>Pessoal - área meio</v>
          </cell>
        </row>
        <row r="326">
          <cell r="A326" t="str">
            <v>180203.400202</v>
          </cell>
          <cell r="B326">
            <v>400202</v>
          </cell>
          <cell r="C326" t="str">
            <v>ADICIONAL NOTURNO</v>
          </cell>
          <cell r="D326">
            <v>180203</v>
          </cell>
          <cell r="E326" t="str">
            <v>RECURSOS HUMANOS</v>
          </cell>
          <cell r="F326" t="str">
            <v>9.2.1</v>
          </cell>
          <cell r="G326" t="str">
            <v>Pessoal - área meio</v>
          </cell>
        </row>
        <row r="327">
          <cell r="A327" t="str">
            <v>180203.400203</v>
          </cell>
          <cell r="B327">
            <v>400203</v>
          </cell>
          <cell r="C327" t="str">
            <v>GRATIFICAÇOES</v>
          </cell>
          <cell r="D327">
            <v>180203</v>
          </cell>
          <cell r="E327" t="str">
            <v>RECURSOS HUMANOS</v>
          </cell>
          <cell r="F327" t="str">
            <v>9.2.1</v>
          </cell>
          <cell r="G327" t="str">
            <v>Pessoal - área meio</v>
          </cell>
        </row>
        <row r="328">
          <cell r="A328" t="str">
            <v>180203.400219</v>
          </cell>
          <cell r="B328">
            <v>400219</v>
          </cell>
          <cell r="C328" t="str">
            <v>SALARIO MATERNIDADE</v>
          </cell>
          <cell r="D328">
            <v>180203</v>
          </cell>
          <cell r="E328" t="str">
            <v>RECURSOS HUMANOS</v>
          </cell>
          <cell r="F328" t="str">
            <v>9.2.1</v>
          </cell>
          <cell r="G328" t="str">
            <v>Pessoal - área meio</v>
          </cell>
        </row>
        <row r="329">
          <cell r="A329" t="str">
            <v>180203.400220</v>
          </cell>
          <cell r="B329">
            <v>400220</v>
          </cell>
          <cell r="C329" t="str">
            <v>SALARIO FAMILIA</v>
          </cell>
          <cell r="D329">
            <v>180203</v>
          </cell>
          <cell r="E329" t="str">
            <v>RECURSOS HUMANOS</v>
          </cell>
          <cell r="F329" t="str">
            <v>9.2.1</v>
          </cell>
          <cell r="G329" t="str">
            <v>Pessoal - área meio</v>
          </cell>
        </row>
        <row r="330">
          <cell r="A330" t="str">
            <v>180203.400221</v>
          </cell>
          <cell r="B330">
            <v>400221</v>
          </cell>
          <cell r="C330" t="str">
            <v>PENSAO ALIMENTICIA</v>
          </cell>
          <cell r="D330">
            <v>180203</v>
          </cell>
          <cell r="E330" t="str">
            <v>RECURSOS HUMANOS</v>
          </cell>
          <cell r="F330" t="str">
            <v>9.2.1</v>
          </cell>
          <cell r="G330" t="str">
            <v>Pessoal - área meio</v>
          </cell>
        </row>
        <row r="331">
          <cell r="A331" t="str">
            <v>180203.400014</v>
          </cell>
          <cell r="B331">
            <v>400014</v>
          </cell>
          <cell r="C331" t="str">
            <v>ASSISTÊNCIA MÉDICA</v>
          </cell>
          <cell r="D331">
            <v>180203</v>
          </cell>
          <cell r="E331" t="str">
            <v>RECURSOS HUMANOS</v>
          </cell>
          <cell r="F331" t="str">
            <v>9.2.1</v>
          </cell>
          <cell r="G331" t="str">
            <v>Pessoal - área meio</v>
          </cell>
        </row>
        <row r="332">
          <cell r="A332" t="str">
            <v>180203.400015</v>
          </cell>
          <cell r="B332">
            <v>400015</v>
          </cell>
          <cell r="C332" t="str">
            <v>ASSISTÊNCIA ODONTOLÓGICA</v>
          </cell>
          <cell r="D332">
            <v>180203</v>
          </cell>
          <cell r="E332" t="str">
            <v>RECURSOS HUMANOS</v>
          </cell>
          <cell r="F332" t="str">
            <v>9.2.1</v>
          </cell>
          <cell r="G332" t="str">
            <v>Pessoal - área meio</v>
          </cell>
        </row>
        <row r="333">
          <cell r="A333" t="str">
            <v>180203.400016</v>
          </cell>
          <cell r="B333">
            <v>400016</v>
          </cell>
          <cell r="C333" t="str">
            <v>VALE REFEICAO</v>
          </cell>
          <cell r="D333">
            <v>180203</v>
          </cell>
          <cell r="E333" t="str">
            <v>RECURSOS HUMANOS</v>
          </cell>
          <cell r="F333" t="str">
            <v>9.2.1</v>
          </cell>
          <cell r="G333" t="str">
            <v>Pessoal - área meio</v>
          </cell>
        </row>
        <row r="334">
          <cell r="A334" t="str">
            <v>180203.400017</v>
          </cell>
          <cell r="B334">
            <v>400017</v>
          </cell>
          <cell r="C334" t="str">
            <v>VALE TRANSPORTE</v>
          </cell>
          <cell r="D334">
            <v>180203</v>
          </cell>
          <cell r="E334" t="str">
            <v>RECURSOS HUMANOS</v>
          </cell>
          <cell r="F334" t="str">
            <v>9.2.1</v>
          </cell>
          <cell r="G334" t="str">
            <v>Pessoal - área meio</v>
          </cell>
        </row>
        <row r="335">
          <cell r="A335" t="str">
            <v>180203.400175</v>
          </cell>
          <cell r="B335">
            <v>400175</v>
          </cell>
          <cell r="C335" t="str">
            <v>CURSOS E TREINAMENTOS</v>
          </cell>
          <cell r="D335">
            <v>180203</v>
          </cell>
          <cell r="E335" t="str">
            <v>RECURSOS HUMANOS</v>
          </cell>
          <cell r="F335" t="str">
            <v>9.2.1</v>
          </cell>
          <cell r="G335" t="str">
            <v>Pessoal - área meio</v>
          </cell>
        </row>
        <row r="336">
          <cell r="A336" t="str">
            <v>180203.400176</v>
          </cell>
          <cell r="B336">
            <v>400176</v>
          </cell>
          <cell r="C336" t="str">
            <v>AUXILIO EDUCACAO</v>
          </cell>
          <cell r="D336">
            <v>180203</v>
          </cell>
          <cell r="E336" t="str">
            <v>RECURSOS HUMANOS</v>
          </cell>
          <cell r="F336" t="str">
            <v>9.2.1</v>
          </cell>
          <cell r="G336" t="str">
            <v>Pessoal - área meio</v>
          </cell>
        </row>
        <row r="337">
          <cell r="A337" t="str">
            <v>180203.400020</v>
          </cell>
          <cell r="B337">
            <v>400020</v>
          </cell>
          <cell r="C337" t="str">
            <v>INSS</v>
          </cell>
          <cell r="D337">
            <v>180203</v>
          </cell>
          <cell r="E337" t="str">
            <v>RECURSOS HUMANOS</v>
          </cell>
          <cell r="F337" t="str">
            <v>9.2.1</v>
          </cell>
          <cell r="G337" t="str">
            <v>Pessoal - área meio</v>
          </cell>
        </row>
        <row r="338">
          <cell r="A338" t="str">
            <v>180203.400021</v>
          </cell>
          <cell r="B338">
            <v>400021</v>
          </cell>
          <cell r="C338" t="str">
            <v>FGTS</v>
          </cell>
          <cell r="D338">
            <v>180203</v>
          </cell>
          <cell r="E338" t="str">
            <v>RECURSOS HUMANOS</v>
          </cell>
          <cell r="F338" t="str">
            <v>9.2.1</v>
          </cell>
          <cell r="G338" t="str">
            <v>Pessoal - área meio</v>
          </cell>
        </row>
        <row r="339">
          <cell r="A339" t="str">
            <v>180203.400022</v>
          </cell>
          <cell r="B339">
            <v>400022</v>
          </cell>
          <cell r="C339" t="str">
            <v>PIS SOBRE FOLHA DE PAGAMENTO</v>
          </cell>
          <cell r="D339">
            <v>180203</v>
          </cell>
          <cell r="E339" t="str">
            <v>RECURSOS HUMANOS</v>
          </cell>
          <cell r="F339" t="str">
            <v>9.2.1</v>
          </cell>
          <cell r="G339" t="str">
            <v>Pessoal - área meio</v>
          </cell>
        </row>
        <row r="340">
          <cell r="A340" t="str">
            <v>180203.400024</v>
          </cell>
          <cell r="B340">
            <v>400024</v>
          </cell>
          <cell r="C340" t="str">
            <v>CONTRIBUIÇÃO SOCIAL RESCISÓRIA</v>
          </cell>
          <cell r="D340">
            <v>180203</v>
          </cell>
          <cell r="E340" t="str">
            <v>RECURSOS HUMANOS</v>
          </cell>
          <cell r="F340" t="str">
            <v>9.2.1</v>
          </cell>
          <cell r="G340" t="str">
            <v>Pessoal - área meio</v>
          </cell>
        </row>
        <row r="341">
          <cell r="A341" t="str">
            <v>180203.400177</v>
          </cell>
          <cell r="B341">
            <v>400177</v>
          </cell>
          <cell r="C341" t="str">
            <v>INSS SOBRE AUTONOMOS</v>
          </cell>
          <cell r="D341">
            <v>180203</v>
          </cell>
          <cell r="E341" t="str">
            <v>RECURSOS HUMANOS</v>
          </cell>
          <cell r="F341" t="str">
            <v>9.2.1</v>
          </cell>
          <cell r="G341" t="str">
            <v>Pessoal - área meio</v>
          </cell>
        </row>
        <row r="342">
          <cell r="A342" t="str">
            <v>180203.400214</v>
          </cell>
          <cell r="B342">
            <v>400214</v>
          </cell>
          <cell r="C342" t="str">
            <v>CONTRIBUICAO SINDICAL/ ASSISTENCIAL/ CONFEDERATIVA</v>
          </cell>
          <cell r="D342">
            <v>180203</v>
          </cell>
          <cell r="E342" t="str">
            <v>RECURSOS HUMANOS</v>
          </cell>
          <cell r="F342" t="str">
            <v>9.2.1</v>
          </cell>
          <cell r="G342" t="str">
            <v>Pessoal - área meio</v>
          </cell>
        </row>
        <row r="343">
          <cell r="A343" t="str">
            <v>180203.400025</v>
          </cell>
          <cell r="B343">
            <v>400025</v>
          </cell>
          <cell r="C343" t="str">
            <v>DESPESA - FÉRIAS</v>
          </cell>
          <cell r="D343">
            <v>180203</v>
          </cell>
          <cell r="E343" t="str">
            <v>RECURSOS HUMANOS</v>
          </cell>
          <cell r="F343" t="str">
            <v>9.2.1</v>
          </cell>
          <cell r="G343" t="str">
            <v>Pessoal - área meio</v>
          </cell>
        </row>
        <row r="344">
          <cell r="A344" t="str">
            <v>180203.400026</v>
          </cell>
          <cell r="B344">
            <v>400026</v>
          </cell>
          <cell r="C344" t="str">
            <v>DESPESA - INSS S/ FÉRIAS</v>
          </cell>
          <cell r="D344">
            <v>180203</v>
          </cell>
          <cell r="E344" t="str">
            <v>RECURSOS HUMANOS</v>
          </cell>
          <cell r="F344" t="str">
            <v>9.2.1</v>
          </cell>
          <cell r="G344" t="str">
            <v>Pessoal - área meio</v>
          </cell>
        </row>
        <row r="345">
          <cell r="A345" t="str">
            <v>180203.400027</v>
          </cell>
          <cell r="B345">
            <v>400027</v>
          </cell>
          <cell r="C345" t="str">
            <v>DESPESA - FGTS S/ FÉRIAS</v>
          </cell>
          <cell r="D345">
            <v>180203</v>
          </cell>
          <cell r="E345" t="str">
            <v>RECURSOS HUMANOS</v>
          </cell>
          <cell r="F345" t="str">
            <v>9.2.1</v>
          </cell>
          <cell r="G345" t="str">
            <v>Pessoal - área meio</v>
          </cell>
        </row>
        <row r="346">
          <cell r="A346" t="str">
            <v>180203.400028</v>
          </cell>
          <cell r="B346">
            <v>400028</v>
          </cell>
          <cell r="C346" t="str">
            <v>DESPESA - 13° SALÁRIO</v>
          </cell>
          <cell r="D346">
            <v>180203</v>
          </cell>
          <cell r="E346" t="str">
            <v>RECURSOS HUMANOS</v>
          </cell>
          <cell r="F346" t="str">
            <v>9.2.1</v>
          </cell>
          <cell r="G346" t="str">
            <v>Pessoal - área meio</v>
          </cell>
        </row>
        <row r="347">
          <cell r="A347" t="str">
            <v>180203.400029</v>
          </cell>
          <cell r="B347">
            <v>400029</v>
          </cell>
          <cell r="C347" t="str">
            <v>DESPESA - INSS S/ 13°</v>
          </cell>
          <cell r="D347">
            <v>180203</v>
          </cell>
          <cell r="E347" t="str">
            <v>RECURSOS HUMANOS</v>
          </cell>
          <cell r="F347" t="str">
            <v>9.2.1</v>
          </cell>
          <cell r="G347" t="str">
            <v>Pessoal - área meio</v>
          </cell>
        </row>
        <row r="348">
          <cell r="A348" t="str">
            <v>180203.400030</v>
          </cell>
          <cell r="B348">
            <v>400030</v>
          </cell>
          <cell r="C348" t="str">
            <v>DESPESA - FGTS S/ 13°</v>
          </cell>
          <cell r="D348">
            <v>180203</v>
          </cell>
          <cell r="E348" t="str">
            <v>RECURSOS HUMANOS</v>
          </cell>
          <cell r="F348" t="str">
            <v>9.2.1</v>
          </cell>
          <cell r="G348" t="str">
            <v>Pessoal - área meio</v>
          </cell>
        </row>
        <row r="349">
          <cell r="A349" t="str">
            <v>180203.400178</v>
          </cell>
          <cell r="B349">
            <v>400178</v>
          </cell>
          <cell r="C349" t="str">
            <v>UNIFORMES</v>
          </cell>
          <cell r="D349">
            <v>180203</v>
          </cell>
          <cell r="E349" t="str">
            <v>RECURSOS HUMANOS</v>
          </cell>
          <cell r="F349" t="str">
            <v>9.2.1</v>
          </cell>
          <cell r="G349" t="str">
            <v>Pessoal - área meio</v>
          </cell>
        </row>
        <row r="350">
          <cell r="A350" t="str">
            <v>180203.400179</v>
          </cell>
          <cell r="B350">
            <v>400179</v>
          </cell>
          <cell r="C350" t="str">
            <v>ESTAGIARIOS E APRENDIZES</v>
          </cell>
          <cell r="D350">
            <v>180203</v>
          </cell>
          <cell r="E350" t="str">
            <v>RECURSOS HUMANOS</v>
          </cell>
          <cell r="F350" t="str">
            <v>9.2.1</v>
          </cell>
          <cell r="G350" t="str">
            <v>Pessoal - área meio</v>
          </cell>
        </row>
        <row r="351">
          <cell r="A351" t="str">
            <v>180203.400180</v>
          </cell>
          <cell r="B351">
            <v>400180</v>
          </cell>
          <cell r="C351" t="str">
            <v>OUTRAS DESPESAS COM PESSOAL</v>
          </cell>
          <cell r="D351">
            <v>180203</v>
          </cell>
          <cell r="E351" t="str">
            <v>RECURSOS HUMANOS</v>
          </cell>
          <cell r="F351" t="str">
            <v>9.2.1</v>
          </cell>
          <cell r="G351" t="str">
            <v>Pessoal - área meio</v>
          </cell>
        </row>
        <row r="352">
          <cell r="A352" t="str">
            <v>180204.400003</v>
          </cell>
          <cell r="B352">
            <v>400003</v>
          </cell>
          <cell r="C352" t="str">
            <v>SALÁRIOS E ORDENADOS</v>
          </cell>
          <cell r="D352">
            <v>180204</v>
          </cell>
          <cell r="E352" t="str">
            <v>AVALIAÇÃO E PRESTAÇÃO DE CONTAS</v>
          </cell>
          <cell r="F352" t="str">
            <v>9.2.1</v>
          </cell>
          <cell r="G352" t="str">
            <v>Pessoal - área meio</v>
          </cell>
        </row>
        <row r="353">
          <cell r="A353" t="str">
            <v>180204.400004</v>
          </cell>
          <cell r="B353">
            <v>400004</v>
          </cell>
          <cell r="C353" t="str">
            <v>HORAS EXTRAS</v>
          </cell>
          <cell r="D353">
            <v>180204</v>
          </cell>
          <cell r="E353" t="str">
            <v>AVALIAÇÃO E PRESTAÇÃO DE CONTAS</v>
          </cell>
          <cell r="F353" t="str">
            <v>9.2.1</v>
          </cell>
          <cell r="G353" t="str">
            <v>Pessoal - área meio</v>
          </cell>
        </row>
        <row r="354">
          <cell r="A354" t="str">
            <v>180204.400005</v>
          </cell>
          <cell r="B354">
            <v>400005</v>
          </cell>
          <cell r="C354" t="str">
            <v>DÉCIMO TERCEIRO SALÁRIO</v>
          </cell>
          <cell r="D354">
            <v>180204</v>
          </cell>
          <cell r="E354" t="str">
            <v>AVALIAÇÃO E PRESTAÇÃO DE CONTAS</v>
          </cell>
          <cell r="F354" t="str">
            <v>9.2.1</v>
          </cell>
          <cell r="G354" t="str">
            <v>Pessoal - área meio</v>
          </cell>
        </row>
        <row r="355">
          <cell r="A355" t="str">
            <v>180204.400006</v>
          </cell>
          <cell r="B355">
            <v>400006</v>
          </cell>
          <cell r="C355" t="str">
            <v>FÉRIAS</v>
          </cell>
          <cell r="D355">
            <v>180204</v>
          </cell>
          <cell r="E355" t="str">
            <v>AVALIAÇÃO E PRESTAÇÃO DE CONTAS</v>
          </cell>
          <cell r="F355" t="str">
            <v>9.2.1</v>
          </cell>
          <cell r="G355" t="str">
            <v>Pessoal - área meio</v>
          </cell>
        </row>
        <row r="356">
          <cell r="A356" t="str">
            <v>180204.400007</v>
          </cell>
          <cell r="B356">
            <v>400007</v>
          </cell>
          <cell r="C356" t="str">
            <v>DESCANSO SEMANAL REMUNERADO</v>
          </cell>
          <cell r="D356">
            <v>180204</v>
          </cell>
          <cell r="E356" t="str">
            <v>AVALIAÇÃO E PRESTAÇÃO DE CONTAS</v>
          </cell>
          <cell r="F356" t="str">
            <v>9.2.1</v>
          </cell>
          <cell r="G356" t="str">
            <v>Pessoal - área meio</v>
          </cell>
        </row>
        <row r="357">
          <cell r="A357" t="str">
            <v>180204.400010</v>
          </cell>
          <cell r="B357">
            <v>400010</v>
          </cell>
          <cell r="C357" t="str">
            <v>AJUDA DE CUSTO</v>
          </cell>
          <cell r="D357">
            <v>180204</v>
          </cell>
          <cell r="E357" t="str">
            <v>AVALIAÇÃO E PRESTAÇÃO DE CONTAS</v>
          </cell>
          <cell r="F357" t="str">
            <v>9.2.1</v>
          </cell>
          <cell r="G357" t="str">
            <v>Pessoal - área meio</v>
          </cell>
        </row>
        <row r="358">
          <cell r="A358" t="str">
            <v>180204.400011</v>
          </cell>
          <cell r="B358">
            <v>400011</v>
          </cell>
          <cell r="C358" t="str">
            <v>BOLSA AUXÍLIO</v>
          </cell>
          <cell r="D358">
            <v>180204</v>
          </cell>
          <cell r="E358" t="str">
            <v>AVALIAÇÃO E PRESTAÇÃO DE CONTAS</v>
          </cell>
          <cell r="F358" t="str">
            <v>9.2.1</v>
          </cell>
          <cell r="G358" t="str">
            <v>Pessoal - área meio</v>
          </cell>
        </row>
        <row r="359">
          <cell r="A359" t="str">
            <v>180204.400012</v>
          </cell>
          <cell r="B359">
            <v>400012</v>
          </cell>
          <cell r="C359" t="str">
            <v>INDENIZAÇÕES</v>
          </cell>
          <cell r="D359">
            <v>180204</v>
          </cell>
          <cell r="E359" t="str">
            <v>AVALIAÇÃO E PRESTAÇÃO DE CONTAS</v>
          </cell>
          <cell r="F359" t="str">
            <v>9.2.1</v>
          </cell>
          <cell r="G359" t="str">
            <v>Pessoal - área meio</v>
          </cell>
        </row>
        <row r="360">
          <cell r="A360" t="str">
            <v>180204.400013</v>
          </cell>
          <cell r="B360">
            <v>400013</v>
          </cell>
          <cell r="C360" t="str">
            <v>SALÁRIOS - AJUSTES ENTRE CONTRATO DE GESTÃO</v>
          </cell>
          <cell r="D360">
            <v>180204</v>
          </cell>
          <cell r="E360" t="str">
            <v>AVALIAÇÃO E PRESTAÇÃO DE CONTAS</v>
          </cell>
          <cell r="F360" t="str">
            <v>9.2.1</v>
          </cell>
          <cell r="G360" t="str">
            <v>Pessoal - área meio</v>
          </cell>
        </row>
        <row r="361">
          <cell r="A361" t="str">
            <v>180204.400202</v>
          </cell>
          <cell r="B361">
            <v>400202</v>
          </cell>
          <cell r="C361" t="str">
            <v>ADICIONAL NOTURNO</v>
          </cell>
          <cell r="D361">
            <v>180204</v>
          </cell>
          <cell r="E361" t="str">
            <v>AVALIAÇÃO E PRESTAÇÃO DE CONTAS</v>
          </cell>
          <cell r="F361" t="str">
            <v>9.2.1</v>
          </cell>
          <cell r="G361" t="str">
            <v>Pessoal - área meio</v>
          </cell>
        </row>
        <row r="362">
          <cell r="A362" t="str">
            <v>180204.400203</v>
          </cell>
          <cell r="B362">
            <v>400203</v>
          </cell>
          <cell r="C362" t="str">
            <v>GRATIFICAÇOES</v>
          </cell>
          <cell r="D362">
            <v>180204</v>
          </cell>
          <cell r="E362" t="str">
            <v>AVALIAÇÃO E PRESTAÇÃO DE CONTAS</v>
          </cell>
          <cell r="F362" t="str">
            <v>9.2.1</v>
          </cell>
          <cell r="G362" t="str">
            <v>Pessoal - área meio</v>
          </cell>
        </row>
        <row r="363">
          <cell r="A363" t="str">
            <v>180204.400219</v>
          </cell>
          <cell r="B363">
            <v>400219</v>
          </cell>
          <cell r="C363" t="str">
            <v>SALARIO MATERNIDADE</v>
          </cell>
          <cell r="D363">
            <v>180204</v>
          </cell>
          <cell r="E363" t="str">
            <v>AVALIAÇÃO E PRESTAÇÃO DE CONTAS</v>
          </cell>
          <cell r="F363" t="str">
            <v>9.2.1</v>
          </cell>
          <cell r="G363" t="str">
            <v>Pessoal - área meio</v>
          </cell>
        </row>
        <row r="364">
          <cell r="A364" t="str">
            <v>180204.400220</v>
          </cell>
          <cell r="B364">
            <v>400220</v>
          </cell>
          <cell r="C364" t="str">
            <v>SALARIO FAMILIA</v>
          </cell>
          <cell r="D364">
            <v>180204</v>
          </cell>
          <cell r="E364" t="str">
            <v>AVALIAÇÃO E PRESTAÇÃO DE CONTAS</v>
          </cell>
          <cell r="F364" t="str">
            <v>9.2.1</v>
          </cell>
          <cell r="G364" t="str">
            <v>Pessoal - área meio</v>
          </cell>
        </row>
        <row r="365">
          <cell r="A365" t="str">
            <v>180204.400221</v>
          </cell>
          <cell r="B365">
            <v>400221</v>
          </cell>
          <cell r="C365" t="str">
            <v>PENSAO ALIMENTICIA</v>
          </cell>
          <cell r="D365">
            <v>180204</v>
          </cell>
          <cell r="E365" t="str">
            <v>AVALIAÇÃO E PRESTAÇÃO DE CONTAS</v>
          </cell>
          <cell r="F365" t="str">
            <v>9.2.1</v>
          </cell>
          <cell r="G365" t="str">
            <v>Pessoal - área meio</v>
          </cell>
        </row>
        <row r="366">
          <cell r="A366" t="str">
            <v>180204.400014</v>
          </cell>
          <cell r="B366">
            <v>400014</v>
          </cell>
          <cell r="C366" t="str">
            <v>ASSISTÊNCIA MÉDICA</v>
          </cell>
          <cell r="D366">
            <v>180204</v>
          </cell>
          <cell r="E366" t="str">
            <v>AVALIAÇÃO E PRESTAÇÃO DE CONTAS</v>
          </cell>
          <cell r="F366" t="str">
            <v>9.2.1</v>
          </cell>
          <cell r="G366" t="str">
            <v>Pessoal - área meio</v>
          </cell>
        </row>
        <row r="367">
          <cell r="A367" t="str">
            <v>180204.400015</v>
          </cell>
          <cell r="B367">
            <v>400015</v>
          </cell>
          <cell r="C367" t="str">
            <v>ASSISTÊNCIA ODONTOLÓGICA</v>
          </cell>
          <cell r="D367">
            <v>180204</v>
          </cell>
          <cell r="E367" t="str">
            <v>AVALIAÇÃO E PRESTAÇÃO DE CONTAS</v>
          </cell>
          <cell r="F367" t="str">
            <v>9.2.1</v>
          </cell>
          <cell r="G367" t="str">
            <v>Pessoal - área meio</v>
          </cell>
        </row>
        <row r="368">
          <cell r="A368" t="str">
            <v>180204.400016</v>
          </cell>
          <cell r="B368">
            <v>400016</v>
          </cell>
          <cell r="C368" t="str">
            <v>VALE REFEICAO</v>
          </cell>
          <cell r="D368">
            <v>180204</v>
          </cell>
          <cell r="E368" t="str">
            <v>AVALIAÇÃO E PRESTAÇÃO DE CONTAS</v>
          </cell>
          <cell r="F368" t="str">
            <v>9.2.1</v>
          </cell>
          <cell r="G368" t="str">
            <v>Pessoal - área meio</v>
          </cell>
        </row>
        <row r="369">
          <cell r="A369" t="str">
            <v>180204.400017</v>
          </cell>
          <cell r="B369">
            <v>400017</v>
          </cell>
          <cell r="C369" t="str">
            <v>VALE TRANSPORTE</v>
          </cell>
          <cell r="D369">
            <v>180204</v>
          </cell>
          <cell r="E369" t="str">
            <v>AVALIAÇÃO E PRESTAÇÃO DE CONTAS</v>
          </cell>
          <cell r="F369" t="str">
            <v>9.2.1</v>
          </cell>
          <cell r="G369" t="str">
            <v>Pessoal - área meio</v>
          </cell>
        </row>
        <row r="370">
          <cell r="A370" t="str">
            <v>180204.400175</v>
          </cell>
          <cell r="B370">
            <v>400175</v>
          </cell>
          <cell r="C370" t="str">
            <v>CURSOS E TREINAMENTOS</v>
          </cell>
          <cell r="D370">
            <v>180204</v>
          </cell>
          <cell r="E370" t="str">
            <v>AVALIAÇÃO E PRESTAÇÃO DE CONTAS</v>
          </cell>
          <cell r="F370" t="str">
            <v>9.2.1</v>
          </cell>
          <cell r="G370" t="str">
            <v>Pessoal - área meio</v>
          </cell>
        </row>
        <row r="371">
          <cell r="A371" t="str">
            <v>180204.400176</v>
          </cell>
          <cell r="B371">
            <v>400176</v>
          </cell>
          <cell r="C371" t="str">
            <v>AUXILIO EDUCACAO</v>
          </cell>
          <cell r="D371">
            <v>180204</v>
          </cell>
          <cell r="E371" t="str">
            <v>AVALIAÇÃO E PRESTAÇÃO DE CONTAS</v>
          </cell>
          <cell r="F371" t="str">
            <v>9.2.1</v>
          </cell>
          <cell r="G371" t="str">
            <v>Pessoal - área meio</v>
          </cell>
        </row>
        <row r="372">
          <cell r="A372" t="str">
            <v>180204.400020</v>
          </cell>
          <cell r="B372">
            <v>400020</v>
          </cell>
          <cell r="C372" t="str">
            <v>INSS</v>
          </cell>
          <cell r="D372">
            <v>180204</v>
          </cell>
          <cell r="E372" t="str">
            <v>AVALIAÇÃO E PRESTAÇÃO DE CONTAS</v>
          </cell>
          <cell r="F372" t="str">
            <v>9.2.1</v>
          </cell>
          <cell r="G372" t="str">
            <v>Pessoal - área meio</v>
          </cell>
        </row>
        <row r="373">
          <cell r="A373" t="str">
            <v>180204.400021</v>
          </cell>
          <cell r="B373">
            <v>400021</v>
          </cell>
          <cell r="C373" t="str">
            <v>FGTS</v>
          </cell>
          <cell r="D373">
            <v>180204</v>
          </cell>
          <cell r="E373" t="str">
            <v>AVALIAÇÃO E PRESTAÇÃO DE CONTAS</v>
          </cell>
          <cell r="F373" t="str">
            <v>9.2.1</v>
          </cell>
          <cell r="G373" t="str">
            <v>Pessoal - área meio</v>
          </cell>
        </row>
        <row r="374">
          <cell r="A374" t="str">
            <v>180204.400022</v>
          </cell>
          <cell r="B374">
            <v>400022</v>
          </cell>
          <cell r="C374" t="str">
            <v>PIS SOBRE FOLHA DE PAGAMENTO</v>
          </cell>
          <cell r="D374">
            <v>180204</v>
          </cell>
          <cell r="E374" t="str">
            <v>AVALIAÇÃO E PRESTAÇÃO DE CONTAS</v>
          </cell>
          <cell r="F374" t="str">
            <v>9.2.1</v>
          </cell>
          <cell r="G374" t="str">
            <v>Pessoal - área meio</v>
          </cell>
        </row>
        <row r="375">
          <cell r="A375" t="str">
            <v>180204.400024</v>
          </cell>
          <cell r="B375">
            <v>400024</v>
          </cell>
          <cell r="C375" t="str">
            <v>CONTRIBUIÇÃO SOCIAL RESCISÓRIA</v>
          </cell>
          <cell r="D375">
            <v>180204</v>
          </cell>
          <cell r="E375" t="str">
            <v>AVALIAÇÃO E PRESTAÇÃO DE CONTAS</v>
          </cell>
          <cell r="F375" t="str">
            <v>9.2.1</v>
          </cell>
          <cell r="G375" t="str">
            <v>Pessoal - área meio</v>
          </cell>
        </row>
        <row r="376">
          <cell r="A376" t="str">
            <v>180204.400177</v>
          </cell>
          <cell r="B376">
            <v>400177</v>
          </cell>
          <cell r="C376" t="str">
            <v>INSS SOBRE AUTONOMOS</v>
          </cell>
          <cell r="D376">
            <v>180204</v>
          </cell>
          <cell r="E376" t="str">
            <v>AVALIAÇÃO E PRESTAÇÃO DE CONTAS</v>
          </cell>
          <cell r="F376" t="str">
            <v>9.2.1</v>
          </cell>
          <cell r="G376" t="str">
            <v>Pessoal - área meio</v>
          </cell>
        </row>
        <row r="377">
          <cell r="A377" t="str">
            <v>180204.400214</v>
          </cell>
          <cell r="B377">
            <v>400214</v>
          </cell>
          <cell r="C377" t="str">
            <v>CONTRIBUICAO SINDICAL/ ASSISTENCIAL/ CONFEDERATIVA</v>
          </cell>
          <cell r="D377">
            <v>180204</v>
          </cell>
          <cell r="E377" t="str">
            <v>AVALIAÇÃO E PRESTAÇÃO DE CONTAS</v>
          </cell>
          <cell r="F377" t="str">
            <v>9.2.1</v>
          </cell>
          <cell r="G377" t="str">
            <v>Pessoal - área meio</v>
          </cell>
        </row>
        <row r="378">
          <cell r="A378" t="str">
            <v>180204.400025</v>
          </cell>
          <cell r="B378">
            <v>400025</v>
          </cell>
          <cell r="C378" t="str">
            <v>DESPESA - FÉRIAS</v>
          </cell>
          <cell r="D378">
            <v>180204</v>
          </cell>
          <cell r="E378" t="str">
            <v>AVALIAÇÃO E PRESTAÇÃO DE CONTAS</v>
          </cell>
          <cell r="F378" t="str">
            <v>9.2.1</v>
          </cell>
          <cell r="G378" t="str">
            <v>Pessoal - área meio</v>
          </cell>
        </row>
        <row r="379">
          <cell r="A379" t="str">
            <v>180204.400026</v>
          </cell>
          <cell r="B379">
            <v>400026</v>
          </cell>
          <cell r="C379" t="str">
            <v>DESPESA - INSS S/ FÉRIAS</v>
          </cell>
          <cell r="D379">
            <v>180204</v>
          </cell>
          <cell r="E379" t="str">
            <v>AVALIAÇÃO E PRESTAÇÃO DE CONTAS</v>
          </cell>
          <cell r="F379" t="str">
            <v>9.2.1</v>
          </cell>
          <cell r="G379" t="str">
            <v>Pessoal - área meio</v>
          </cell>
        </row>
        <row r="380">
          <cell r="A380" t="str">
            <v>180204.400027</v>
          </cell>
          <cell r="B380">
            <v>400027</v>
          </cell>
          <cell r="C380" t="str">
            <v>DESPESA - FGTS S/ FÉRIAS</v>
          </cell>
          <cell r="D380">
            <v>180204</v>
          </cell>
          <cell r="E380" t="str">
            <v>AVALIAÇÃO E PRESTAÇÃO DE CONTAS</v>
          </cell>
          <cell r="F380" t="str">
            <v>9.2.1</v>
          </cell>
          <cell r="G380" t="str">
            <v>Pessoal - área meio</v>
          </cell>
        </row>
        <row r="381">
          <cell r="A381" t="str">
            <v>180204.400028</v>
          </cell>
          <cell r="B381">
            <v>400028</v>
          </cell>
          <cell r="C381" t="str">
            <v>DESPESA - 13° SALÁRIO</v>
          </cell>
          <cell r="D381">
            <v>180204</v>
          </cell>
          <cell r="E381" t="str">
            <v>AVALIAÇÃO E PRESTAÇÃO DE CONTAS</v>
          </cell>
          <cell r="F381" t="str">
            <v>9.2.1</v>
          </cell>
          <cell r="G381" t="str">
            <v>Pessoal - área meio</v>
          </cell>
        </row>
        <row r="382">
          <cell r="A382" t="str">
            <v>180204.400029</v>
          </cell>
          <cell r="B382">
            <v>400029</v>
          </cell>
          <cell r="C382" t="str">
            <v>DESPESA - INSS S/ 13°</v>
          </cell>
          <cell r="D382">
            <v>180204</v>
          </cell>
          <cell r="E382" t="str">
            <v>AVALIAÇÃO E PRESTAÇÃO DE CONTAS</v>
          </cell>
          <cell r="F382" t="str">
            <v>9.2.1</v>
          </cell>
          <cell r="G382" t="str">
            <v>Pessoal - área meio</v>
          </cell>
        </row>
        <row r="383">
          <cell r="A383" t="str">
            <v>180204.400030</v>
          </cell>
          <cell r="B383">
            <v>400030</v>
          </cell>
          <cell r="C383" t="str">
            <v>DESPESA - FGTS S/ 13°</v>
          </cell>
          <cell r="D383">
            <v>180204</v>
          </cell>
          <cell r="E383" t="str">
            <v>AVALIAÇÃO E PRESTAÇÃO DE CONTAS</v>
          </cell>
          <cell r="F383" t="str">
            <v>9.2.1</v>
          </cell>
          <cell r="G383" t="str">
            <v>Pessoal - área meio</v>
          </cell>
        </row>
        <row r="384">
          <cell r="A384" t="str">
            <v>180204.400178</v>
          </cell>
          <cell r="B384">
            <v>400178</v>
          </cell>
          <cell r="C384" t="str">
            <v>UNIFORMES</v>
          </cell>
          <cell r="D384">
            <v>180204</v>
          </cell>
          <cell r="E384" t="str">
            <v>AVALIAÇÃO E PRESTAÇÃO DE CONTAS</v>
          </cell>
          <cell r="F384" t="str">
            <v>9.2.1</v>
          </cell>
          <cell r="G384" t="str">
            <v>Pessoal - área meio</v>
          </cell>
        </row>
        <row r="385">
          <cell r="A385" t="str">
            <v>180204.400179</v>
          </cell>
          <cell r="B385">
            <v>400179</v>
          </cell>
          <cell r="C385" t="str">
            <v>ESTAGIARIOS E APRENDIZES</v>
          </cell>
          <cell r="D385">
            <v>180204</v>
          </cell>
          <cell r="E385" t="str">
            <v>AVALIAÇÃO E PRESTAÇÃO DE CONTAS</v>
          </cell>
          <cell r="F385" t="str">
            <v>9.2.1</v>
          </cell>
          <cell r="G385" t="str">
            <v>Pessoal - área meio</v>
          </cell>
        </row>
        <row r="386">
          <cell r="A386" t="str">
            <v>180204.400180</v>
          </cell>
          <cell r="B386">
            <v>400180</v>
          </cell>
          <cell r="C386" t="str">
            <v>OUTRAS DESPESAS COM PESSOAL</v>
          </cell>
          <cell r="D386">
            <v>180204</v>
          </cell>
          <cell r="E386" t="str">
            <v>AVALIAÇÃO E PRESTAÇÃO DE CONTAS</v>
          </cell>
          <cell r="F386" t="str">
            <v>9.2.1</v>
          </cell>
          <cell r="G386" t="str">
            <v>Pessoal - área meio</v>
          </cell>
        </row>
        <row r="387">
          <cell r="A387" t="str">
            <v>180205.400003</v>
          </cell>
          <cell r="B387">
            <v>400003</v>
          </cell>
          <cell r="C387" t="str">
            <v>SALÁRIOS E ORDENADOS</v>
          </cell>
          <cell r="D387">
            <v>180205</v>
          </cell>
          <cell r="E387" t="str">
            <v>ADMINISTRAÇÃO E APOIO</v>
          </cell>
          <cell r="F387" t="str">
            <v>9.2.1</v>
          </cell>
          <cell r="G387" t="str">
            <v>Pessoal - área meio</v>
          </cell>
        </row>
        <row r="388">
          <cell r="A388" t="str">
            <v>180205.400004</v>
          </cell>
          <cell r="B388">
            <v>400004</v>
          </cell>
          <cell r="C388" t="str">
            <v>HORAS EXTRAS</v>
          </cell>
          <cell r="D388">
            <v>180205</v>
          </cell>
          <cell r="E388" t="str">
            <v>ADMINISTRAÇÃO E APOIO</v>
          </cell>
          <cell r="F388" t="str">
            <v>9.2.1</v>
          </cell>
          <cell r="G388" t="str">
            <v>Pessoal - área meio</v>
          </cell>
        </row>
        <row r="389">
          <cell r="A389" t="str">
            <v>180205.400005</v>
          </cell>
          <cell r="B389">
            <v>400005</v>
          </cell>
          <cell r="C389" t="str">
            <v>DÉCIMO TERCEIRO SALÁRIO</v>
          </cell>
          <cell r="D389">
            <v>180205</v>
          </cell>
          <cell r="E389" t="str">
            <v>ADMINISTRAÇÃO E APOIO</v>
          </cell>
          <cell r="F389" t="str">
            <v>9.2.1</v>
          </cell>
          <cell r="G389" t="str">
            <v>Pessoal - área meio</v>
          </cell>
        </row>
        <row r="390">
          <cell r="A390" t="str">
            <v>180205.400006</v>
          </cell>
          <cell r="B390">
            <v>400006</v>
          </cell>
          <cell r="C390" t="str">
            <v>FÉRIAS</v>
          </cell>
          <cell r="D390">
            <v>180205</v>
          </cell>
          <cell r="E390" t="str">
            <v>ADMINISTRAÇÃO E APOIO</v>
          </cell>
          <cell r="F390" t="str">
            <v>9.2.1</v>
          </cell>
          <cell r="G390" t="str">
            <v>Pessoal - área meio</v>
          </cell>
        </row>
        <row r="391">
          <cell r="A391" t="str">
            <v>180205.400007</v>
          </cell>
          <cell r="B391">
            <v>400007</v>
          </cell>
          <cell r="C391" t="str">
            <v>DESCANSO SEMANAL REMUNERADO</v>
          </cell>
          <cell r="D391">
            <v>180205</v>
          </cell>
          <cell r="E391" t="str">
            <v>ADMINISTRAÇÃO E APOIO</v>
          </cell>
          <cell r="F391" t="str">
            <v>9.2.1</v>
          </cell>
          <cell r="G391" t="str">
            <v>Pessoal - área meio</v>
          </cell>
        </row>
        <row r="392">
          <cell r="A392" t="str">
            <v>180205.400010</v>
          </cell>
          <cell r="B392">
            <v>400010</v>
          </cell>
          <cell r="C392" t="str">
            <v>AJUDA DE CUSTO</v>
          </cell>
          <cell r="D392">
            <v>180205</v>
          </cell>
          <cell r="E392" t="str">
            <v>ADMINISTRAÇÃO E APOIO</v>
          </cell>
          <cell r="F392" t="str">
            <v>9.2.1</v>
          </cell>
          <cell r="G392" t="str">
            <v>Pessoal - área meio</v>
          </cell>
        </row>
        <row r="393">
          <cell r="A393" t="str">
            <v>180205.400011</v>
          </cell>
          <cell r="B393">
            <v>400011</v>
          </cell>
          <cell r="C393" t="str">
            <v>BOLSA AUXÍLIO</v>
          </cell>
          <cell r="D393">
            <v>180205</v>
          </cell>
          <cell r="E393" t="str">
            <v>ADMINISTRAÇÃO E APOIO</v>
          </cell>
          <cell r="F393" t="str">
            <v>9.2.1</v>
          </cell>
          <cell r="G393" t="str">
            <v>Pessoal - área meio</v>
          </cell>
        </row>
        <row r="394">
          <cell r="A394" t="str">
            <v>180205.400012</v>
          </cell>
          <cell r="B394">
            <v>400012</v>
          </cell>
          <cell r="C394" t="str">
            <v>INDENIZAÇÕES</v>
          </cell>
          <cell r="D394">
            <v>180205</v>
          </cell>
          <cell r="E394" t="str">
            <v>ADMINISTRAÇÃO E APOIO</v>
          </cell>
          <cell r="F394" t="str">
            <v>9.2.1</v>
          </cell>
          <cell r="G394" t="str">
            <v>Pessoal - área meio</v>
          </cell>
        </row>
        <row r="395">
          <cell r="A395" t="str">
            <v>180205.400013</v>
          </cell>
          <cell r="B395">
            <v>400013</v>
          </cell>
          <cell r="C395" t="str">
            <v>SALÁRIOS - AJUSTES ENTRE CONTRATO DE GESTÃO</v>
          </cell>
          <cell r="D395">
            <v>180205</v>
          </cell>
          <cell r="E395" t="str">
            <v>ADMINISTRAÇÃO E APOIO</v>
          </cell>
          <cell r="F395" t="str">
            <v>9.2.1</v>
          </cell>
          <cell r="G395" t="str">
            <v>Pessoal - área meio</v>
          </cell>
        </row>
        <row r="396">
          <cell r="A396" t="str">
            <v>180205.400202</v>
          </cell>
          <cell r="B396">
            <v>400202</v>
          </cell>
          <cell r="C396" t="str">
            <v>ADICIONAL NOTURNO</v>
          </cell>
          <cell r="D396">
            <v>180205</v>
          </cell>
          <cell r="E396" t="str">
            <v>ADMINISTRAÇÃO E APOIO</v>
          </cell>
          <cell r="F396" t="str">
            <v>9.2.1</v>
          </cell>
          <cell r="G396" t="str">
            <v>Pessoal - área meio</v>
          </cell>
        </row>
        <row r="397">
          <cell r="A397" t="str">
            <v>180205.400203</v>
          </cell>
          <cell r="B397">
            <v>400203</v>
          </cell>
          <cell r="C397" t="str">
            <v>GRATIFICAÇOES</v>
          </cell>
          <cell r="D397">
            <v>180205</v>
          </cell>
          <cell r="E397" t="str">
            <v>ADMINISTRAÇÃO E APOIO</v>
          </cell>
          <cell r="F397" t="str">
            <v>9.2.1</v>
          </cell>
          <cell r="G397" t="str">
            <v>Pessoal - área meio</v>
          </cell>
        </row>
        <row r="398">
          <cell r="A398" t="str">
            <v>180205.400219</v>
          </cell>
          <cell r="B398">
            <v>400219</v>
          </cell>
          <cell r="C398" t="str">
            <v>SALARIO MATERNIDADE</v>
          </cell>
          <cell r="D398">
            <v>180205</v>
          </cell>
          <cell r="E398" t="str">
            <v>ADMINISTRAÇÃO E APOIO</v>
          </cell>
          <cell r="F398" t="str">
            <v>9.2.1</v>
          </cell>
          <cell r="G398" t="str">
            <v>Pessoal - área meio</v>
          </cell>
        </row>
        <row r="399">
          <cell r="A399" t="str">
            <v>180205.400220</v>
          </cell>
          <cell r="B399">
            <v>400220</v>
          </cell>
          <cell r="C399" t="str">
            <v>SALARIO FAMILIA</v>
          </cell>
          <cell r="D399">
            <v>180205</v>
          </cell>
          <cell r="E399" t="str">
            <v>ADMINISTRAÇÃO E APOIO</v>
          </cell>
          <cell r="F399" t="str">
            <v>9.2.1</v>
          </cell>
          <cell r="G399" t="str">
            <v>Pessoal - área meio</v>
          </cell>
        </row>
        <row r="400">
          <cell r="A400" t="str">
            <v>180205.400221</v>
          </cell>
          <cell r="B400">
            <v>400221</v>
          </cell>
          <cell r="C400" t="str">
            <v>PENSAO ALIMENTICIA</v>
          </cell>
          <cell r="D400">
            <v>180205</v>
          </cell>
          <cell r="E400" t="str">
            <v>ADMINISTRAÇÃO E APOIO</v>
          </cell>
          <cell r="F400" t="str">
            <v>9.2.1</v>
          </cell>
          <cell r="G400" t="str">
            <v>Pessoal - área meio</v>
          </cell>
        </row>
        <row r="401">
          <cell r="A401" t="str">
            <v>180205.400014</v>
          </cell>
          <cell r="B401">
            <v>400014</v>
          </cell>
          <cell r="C401" t="str">
            <v>ASSISTÊNCIA MÉDICA</v>
          </cell>
          <cell r="D401">
            <v>180205</v>
          </cell>
          <cell r="E401" t="str">
            <v>ADMINISTRAÇÃO E APOIO</v>
          </cell>
          <cell r="F401" t="str">
            <v>9.2.1</v>
          </cell>
          <cell r="G401" t="str">
            <v>Pessoal - área meio</v>
          </cell>
        </row>
        <row r="402">
          <cell r="A402" t="str">
            <v>180205.400015</v>
          </cell>
          <cell r="B402">
            <v>400015</v>
          </cell>
          <cell r="C402" t="str">
            <v>ASSISTÊNCIA ODONTOLÓGICA</v>
          </cell>
          <cell r="D402">
            <v>180205</v>
          </cell>
          <cell r="E402" t="str">
            <v>ADMINISTRAÇÃO E APOIO</v>
          </cell>
          <cell r="F402" t="str">
            <v>9.2.1</v>
          </cell>
          <cell r="G402" t="str">
            <v>Pessoal - área meio</v>
          </cell>
        </row>
        <row r="403">
          <cell r="A403" t="str">
            <v>180205.400016</v>
          </cell>
          <cell r="B403">
            <v>400016</v>
          </cell>
          <cell r="C403" t="str">
            <v>VALE REFEICAO</v>
          </cell>
          <cell r="D403">
            <v>180205</v>
          </cell>
          <cell r="E403" t="str">
            <v>ADMINISTRAÇÃO E APOIO</v>
          </cell>
          <cell r="F403" t="str">
            <v>9.2.1</v>
          </cell>
          <cell r="G403" t="str">
            <v>Pessoal - área meio</v>
          </cell>
        </row>
        <row r="404">
          <cell r="A404" t="str">
            <v>180205.400017</v>
          </cell>
          <cell r="B404">
            <v>400017</v>
          </cell>
          <cell r="C404" t="str">
            <v>VALE TRANSPORTE</v>
          </cell>
          <cell r="D404">
            <v>180205</v>
          </cell>
          <cell r="E404" t="str">
            <v>ADMINISTRAÇÃO E APOIO</v>
          </cell>
          <cell r="F404" t="str">
            <v>9.2.1</v>
          </cell>
          <cell r="G404" t="str">
            <v>Pessoal - área meio</v>
          </cell>
        </row>
        <row r="405">
          <cell r="A405" t="str">
            <v>180205.400175</v>
          </cell>
          <cell r="B405">
            <v>400175</v>
          </cell>
          <cell r="C405" t="str">
            <v>CURSOS E TREINAMENTOS</v>
          </cell>
          <cell r="D405">
            <v>180205</v>
          </cell>
          <cell r="E405" t="str">
            <v>ADMINISTRAÇÃO E APOIO</v>
          </cell>
          <cell r="F405" t="str">
            <v>9.2.1</v>
          </cell>
          <cell r="G405" t="str">
            <v>Pessoal - área meio</v>
          </cell>
        </row>
        <row r="406">
          <cell r="A406" t="str">
            <v>180205.400176</v>
          </cell>
          <cell r="B406">
            <v>400176</v>
          </cell>
          <cell r="C406" t="str">
            <v>AUXILIO EDUCACAO</v>
          </cell>
          <cell r="D406">
            <v>180205</v>
          </cell>
          <cell r="E406" t="str">
            <v>ADMINISTRAÇÃO E APOIO</v>
          </cell>
          <cell r="F406" t="str">
            <v>9.2.1</v>
          </cell>
          <cell r="G406" t="str">
            <v>Pessoal - área meio</v>
          </cell>
        </row>
        <row r="407">
          <cell r="A407" t="str">
            <v>180205.400020</v>
          </cell>
          <cell r="B407">
            <v>400020</v>
          </cell>
          <cell r="C407" t="str">
            <v>INSS</v>
          </cell>
          <cell r="D407">
            <v>180205</v>
          </cell>
          <cell r="E407" t="str">
            <v>ADMINISTRAÇÃO E APOIO</v>
          </cell>
          <cell r="F407" t="str">
            <v>9.2.1</v>
          </cell>
          <cell r="G407" t="str">
            <v>Pessoal - área meio</v>
          </cell>
        </row>
        <row r="408">
          <cell r="A408" t="str">
            <v>180205.400021</v>
          </cell>
          <cell r="B408">
            <v>400021</v>
          </cell>
          <cell r="C408" t="str">
            <v>FGTS</v>
          </cell>
          <cell r="D408">
            <v>180205</v>
          </cell>
          <cell r="E408" t="str">
            <v>ADMINISTRAÇÃO E APOIO</v>
          </cell>
          <cell r="F408" t="str">
            <v>9.2.1</v>
          </cell>
          <cell r="G408" t="str">
            <v>Pessoal - área meio</v>
          </cell>
        </row>
        <row r="409">
          <cell r="A409" t="str">
            <v>180205.400022</v>
          </cell>
          <cell r="B409">
            <v>400022</v>
          </cell>
          <cell r="C409" t="str">
            <v>PIS SOBRE FOLHA DE PAGAMENTO</v>
          </cell>
          <cell r="D409">
            <v>180205</v>
          </cell>
          <cell r="E409" t="str">
            <v>ADMINISTRAÇÃO E APOIO</v>
          </cell>
          <cell r="F409" t="str">
            <v>9.2.1</v>
          </cell>
          <cell r="G409" t="str">
            <v>Pessoal - área meio</v>
          </cell>
        </row>
        <row r="410">
          <cell r="A410" t="str">
            <v>180205.400024</v>
          </cell>
          <cell r="B410">
            <v>400024</v>
          </cell>
          <cell r="C410" t="str">
            <v>CONTRIBUIÇÃO SOCIAL RESCISÓRIA</v>
          </cell>
          <cell r="D410">
            <v>180205</v>
          </cell>
          <cell r="E410" t="str">
            <v>ADMINISTRAÇÃO E APOIO</v>
          </cell>
          <cell r="F410" t="str">
            <v>9.2.1</v>
          </cell>
          <cell r="G410" t="str">
            <v>Pessoal - área meio</v>
          </cell>
        </row>
        <row r="411">
          <cell r="A411" t="str">
            <v>180205.400177</v>
          </cell>
          <cell r="B411">
            <v>400177</v>
          </cell>
          <cell r="C411" t="str">
            <v>INSS SOBRE AUTONOMOS</v>
          </cell>
          <cell r="D411">
            <v>180205</v>
          </cell>
          <cell r="E411" t="str">
            <v>ADMINISTRAÇÃO E APOIO</v>
          </cell>
          <cell r="F411" t="str">
            <v>9.2.1</v>
          </cell>
          <cell r="G411" t="str">
            <v>Pessoal - área meio</v>
          </cell>
        </row>
        <row r="412">
          <cell r="A412" t="str">
            <v>180205.400214</v>
          </cell>
          <cell r="B412">
            <v>400214</v>
          </cell>
          <cell r="C412" t="str">
            <v>CONTRIBUICAO SINDICAL/ ASSISTENCIAL/ CONFEDERATIVA</v>
          </cell>
          <cell r="D412">
            <v>180205</v>
          </cell>
          <cell r="E412" t="str">
            <v>ADMINISTRAÇÃO E APOIO</v>
          </cell>
          <cell r="F412" t="str">
            <v>9.2.1</v>
          </cell>
          <cell r="G412" t="str">
            <v>Pessoal - área meio</v>
          </cell>
        </row>
        <row r="413">
          <cell r="A413" t="str">
            <v>180205.400025</v>
          </cell>
          <cell r="B413">
            <v>400025</v>
          </cell>
          <cell r="C413" t="str">
            <v>DESPESA - FÉRIAS</v>
          </cell>
          <cell r="D413">
            <v>180205</v>
          </cell>
          <cell r="E413" t="str">
            <v>ADMINISTRAÇÃO E APOIO</v>
          </cell>
          <cell r="F413" t="str">
            <v>9.2.1</v>
          </cell>
          <cell r="G413" t="str">
            <v>Pessoal - área meio</v>
          </cell>
        </row>
        <row r="414">
          <cell r="A414" t="str">
            <v>180205.400026</v>
          </cell>
          <cell r="B414">
            <v>400026</v>
          </cell>
          <cell r="C414" t="str">
            <v>DESPESA - INSS S/ FÉRIAS</v>
          </cell>
          <cell r="D414">
            <v>180205</v>
          </cell>
          <cell r="E414" t="str">
            <v>ADMINISTRAÇÃO E APOIO</v>
          </cell>
          <cell r="F414" t="str">
            <v>9.2.1</v>
          </cell>
          <cell r="G414" t="str">
            <v>Pessoal - área meio</v>
          </cell>
        </row>
        <row r="415">
          <cell r="A415" t="str">
            <v>180205.400027</v>
          </cell>
          <cell r="B415">
            <v>400027</v>
          </cell>
          <cell r="C415" t="str">
            <v>DESPESA - FGTS S/ FÉRIAS</v>
          </cell>
          <cell r="D415">
            <v>180205</v>
          </cell>
          <cell r="E415" t="str">
            <v>ADMINISTRAÇÃO E APOIO</v>
          </cell>
          <cell r="F415" t="str">
            <v>9.2.1</v>
          </cell>
          <cell r="G415" t="str">
            <v>Pessoal - área meio</v>
          </cell>
        </row>
        <row r="416">
          <cell r="A416" t="str">
            <v>180205.400028</v>
          </cell>
          <cell r="B416">
            <v>400028</v>
          </cell>
          <cell r="C416" t="str">
            <v>DESPESA - 13° SALÁRIO</v>
          </cell>
          <cell r="D416">
            <v>180205</v>
          </cell>
          <cell r="E416" t="str">
            <v>ADMINISTRAÇÃO E APOIO</v>
          </cell>
          <cell r="F416" t="str">
            <v>9.2.1</v>
          </cell>
          <cell r="G416" t="str">
            <v>Pessoal - área meio</v>
          </cell>
        </row>
        <row r="417">
          <cell r="A417" t="str">
            <v>180205.400029</v>
          </cell>
          <cell r="B417">
            <v>400029</v>
          </cell>
          <cell r="C417" t="str">
            <v>DESPESA - INSS S/ 13°</v>
          </cell>
          <cell r="D417">
            <v>180205</v>
          </cell>
          <cell r="E417" t="str">
            <v>ADMINISTRAÇÃO E APOIO</v>
          </cell>
          <cell r="F417" t="str">
            <v>9.2.1</v>
          </cell>
          <cell r="G417" t="str">
            <v>Pessoal - área meio</v>
          </cell>
        </row>
        <row r="418">
          <cell r="A418" t="str">
            <v>180205.400030</v>
          </cell>
          <cell r="B418">
            <v>400030</v>
          </cell>
          <cell r="C418" t="str">
            <v>DESPESA - FGTS S/ 13°</v>
          </cell>
          <cell r="D418">
            <v>180205</v>
          </cell>
          <cell r="E418" t="str">
            <v>ADMINISTRAÇÃO E APOIO</v>
          </cell>
          <cell r="F418" t="str">
            <v>9.2.1</v>
          </cell>
          <cell r="G418" t="str">
            <v>Pessoal - área meio</v>
          </cell>
        </row>
        <row r="419">
          <cell r="A419" t="str">
            <v>180205.400178</v>
          </cell>
          <cell r="B419">
            <v>400178</v>
          </cell>
          <cell r="C419" t="str">
            <v>UNIFORMES</v>
          </cell>
          <cell r="D419">
            <v>180205</v>
          </cell>
          <cell r="E419" t="str">
            <v>ADMINISTRAÇÃO E APOIO</v>
          </cell>
          <cell r="F419" t="str">
            <v>9.2.1</v>
          </cell>
          <cell r="G419" t="str">
            <v>Pessoal - área meio</v>
          </cell>
        </row>
        <row r="420">
          <cell r="A420" t="str">
            <v>180205.400179</v>
          </cell>
          <cell r="B420">
            <v>400179</v>
          </cell>
          <cell r="C420" t="str">
            <v>ESTAGIARIOS E APRENDIZES</v>
          </cell>
          <cell r="D420">
            <v>180205</v>
          </cell>
          <cell r="E420" t="str">
            <v>ADMINISTRAÇÃO E APOIO</v>
          </cell>
          <cell r="F420" t="str">
            <v>9.2.1</v>
          </cell>
          <cell r="G420" t="str">
            <v>Pessoal - área meio</v>
          </cell>
        </row>
        <row r="421">
          <cell r="A421" t="str">
            <v>180205.400180</v>
          </cell>
          <cell r="B421">
            <v>400180</v>
          </cell>
          <cell r="C421" t="str">
            <v>OUTRAS DESPESAS COM PESSOAL</v>
          </cell>
          <cell r="D421">
            <v>180205</v>
          </cell>
          <cell r="E421" t="str">
            <v>ADMINISTRAÇÃO E APOIO</v>
          </cell>
          <cell r="F421" t="str">
            <v>9.2.1</v>
          </cell>
          <cell r="G421" t="str">
            <v>Pessoal - área meio</v>
          </cell>
        </row>
        <row r="422">
          <cell r="A422" t="str">
            <v>180206.400003</v>
          </cell>
          <cell r="B422">
            <v>400003</v>
          </cell>
          <cell r="C422" t="str">
            <v>SALÁRIOS E ORDENADOS</v>
          </cell>
          <cell r="D422">
            <v>180206</v>
          </cell>
          <cell r="E422" t="str">
            <v>TECNOLOGIA DA INFORMAÇÃO</v>
          </cell>
          <cell r="F422" t="str">
            <v>9.2.1</v>
          </cell>
          <cell r="G422" t="str">
            <v>Pessoal - área meio</v>
          </cell>
        </row>
        <row r="423">
          <cell r="A423" t="str">
            <v>180206.400004</v>
          </cell>
          <cell r="B423">
            <v>400004</v>
          </cell>
          <cell r="C423" t="str">
            <v>HORAS EXTRAS</v>
          </cell>
          <cell r="D423">
            <v>180206</v>
          </cell>
          <cell r="E423" t="str">
            <v>TECNOLOGIA DA INFORMAÇÃO</v>
          </cell>
          <cell r="F423" t="str">
            <v>9.2.1</v>
          </cell>
          <cell r="G423" t="str">
            <v>Pessoal - área meio</v>
          </cell>
        </row>
        <row r="424">
          <cell r="A424" t="str">
            <v>180206.400005</v>
          </cell>
          <cell r="B424">
            <v>400005</v>
          </cell>
          <cell r="C424" t="str">
            <v>DÉCIMO TERCEIRO SALÁRIO</v>
          </cell>
          <cell r="D424">
            <v>180206</v>
          </cell>
          <cell r="E424" t="str">
            <v>TECNOLOGIA DA INFORMAÇÃO</v>
          </cell>
          <cell r="F424" t="str">
            <v>9.2.1</v>
          </cell>
          <cell r="G424" t="str">
            <v>Pessoal - área meio</v>
          </cell>
        </row>
        <row r="425">
          <cell r="A425" t="str">
            <v>180206.400006</v>
          </cell>
          <cell r="B425">
            <v>400006</v>
          </cell>
          <cell r="C425" t="str">
            <v>FÉRIAS</v>
          </cell>
          <cell r="D425">
            <v>180206</v>
          </cell>
          <cell r="E425" t="str">
            <v>TECNOLOGIA DA INFORMAÇÃO</v>
          </cell>
          <cell r="F425" t="str">
            <v>9.2.1</v>
          </cell>
          <cell r="G425" t="str">
            <v>Pessoal - área meio</v>
          </cell>
        </row>
        <row r="426">
          <cell r="A426" t="str">
            <v>180206.400007</v>
          </cell>
          <cell r="B426">
            <v>400007</v>
          </cell>
          <cell r="C426" t="str">
            <v>DESCANSO SEMANAL REMUNERADO</v>
          </cell>
          <cell r="D426">
            <v>180206</v>
          </cell>
          <cell r="E426" t="str">
            <v>TECNOLOGIA DA INFORMAÇÃO</v>
          </cell>
          <cell r="F426" t="str">
            <v>9.2.1</v>
          </cell>
          <cell r="G426" t="str">
            <v>Pessoal - área meio</v>
          </cell>
        </row>
        <row r="427">
          <cell r="A427" t="str">
            <v>180206.400010</v>
          </cell>
          <cell r="B427">
            <v>400010</v>
          </cell>
          <cell r="C427" t="str">
            <v>AJUDA DE CUSTO</v>
          </cell>
          <cell r="D427">
            <v>180206</v>
          </cell>
          <cell r="E427" t="str">
            <v>TECNOLOGIA DA INFORMAÇÃO</v>
          </cell>
          <cell r="F427" t="str">
            <v>9.2.1</v>
          </cell>
          <cell r="G427" t="str">
            <v>Pessoal - área meio</v>
          </cell>
        </row>
        <row r="428">
          <cell r="A428" t="str">
            <v>180206.400011</v>
          </cell>
          <cell r="B428">
            <v>400011</v>
          </cell>
          <cell r="C428" t="str">
            <v>BOLSA AUXÍLIO</v>
          </cell>
          <cell r="D428">
            <v>180206</v>
          </cell>
          <cell r="E428" t="str">
            <v>TECNOLOGIA DA INFORMAÇÃO</v>
          </cell>
          <cell r="F428" t="str">
            <v>9.2.1</v>
          </cell>
          <cell r="G428" t="str">
            <v>Pessoal - área meio</v>
          </cell>
        </row>
        <row r="429">
          <cell r="A429" t="str">
            <v>180206.400012</v>
          </cell>
          <cell r="B429">
            <v>400012</v>
          </cell>
          <cell r="C429" t="str">
            <v>INDENIZAÇÕES</v>
          </cell>
          <cell r="D429">
            <v>180206</v>
          </cell>
          <cell r="E429" t="str">
            <v>TECNOLOGIA DA INFORMAÇÃO</v>
          </cell>
          <cell r="F429" t="str">
            <v>9.2.1</v>
          </cell>
          <cell r="G429" t="str">
            <v>Pessoal - área meio</v>
          </cell>
        </row>
        <row r="430">
          <cell r="A430" t="str">
            <v>180206.400013</v>
          </cell>
          <cell r="B430">
            <v>400013</v>
          </cell>
          <cell r="C430" t="str">
            <v>SALÁRIOS - AJUSTES ENTRE CONTRATO DE GESTÃO</v>
          </cell>
          <cell r="D430">
            <v>180206</v>
          </cell>
          <cell r="E430" t="str">
            <v>TECNOLOGIA DA INFORMAÇÃO</v>
          </cell>
          <cell r="F430" t="str">
            <v>9.2.1</v>
          </cell>
          <cell r="G430" t="str">
            <v>Pessoal - área meio</v>
          </cell>
        </row>
        <row r="431">
          <cell r="A431" t="str">
            <v>180206.400202</v>
          </cell>
          <cell r="B431">
            <v>400202</v>
          </cell>
          <cell r="C431" t="str">
            <v>ADICIONAL NOTURNO</v>
          </cell>
          <cell r="D431">
            <v>180206</v>
          </cell>
          <cell r="E431" t="str">
            <v>TECNOLOGIA DA INFORMAÇÃO</v>
          </cell>
          <cell r="F431" t="str">
            <v>9.2.1</v>
          </cell>
          <cell r="G431" t="str">
            <v>Pessoal - área meio</v>
          </cell>
        </row>
        <row r="432">
          <cell r="A432" t="str">
            <v>180206.400203</v>
          </cell>
          <cell r="B432">
            <v>400203</v>
          </cell>
          <cell r="C432" t="str">
            <v>GRATIFICAÇOES</v>
          </cell>
          <cell r="D432">
            <v>180206</v>
          </cell>
          <cell r="E432" t="str">
            <v>TECNOLOGIA DA INFORMAÇÃO</v>
          </cell>
          <cell r="F432" t="str">
            <v>9.2.1</v>
          </cell>
          <cell r="G432" t="str">
            <v>Pessoal - área meio</v>
          </cell>
        </row>
        <row r="433">
          <cell r="A433" t="str">
            <v>180206.400219</v>
          </cell>
          <cell r="B433">
            <v>400219</v>
          </cell>
          <cell r="C433" t="str">
            <v>SALARIO MATERNIDADE</v>
          </cell>
          <cell r="D433">
            <v>180206</v>
          </cell>
          <cell r="E433" t="str">
            <v>TECNOLOGIA DA INFORMAÇÃO</v>
          </cell>
          <cell r="F433" t="str">
            <v>9.2.1</v>
          </cell>
          <cell r="G433" t="str">
            <v>Pessoal - área meio</v>
          </cell>
        </row>
        <row r="434">
          <cell r="A434" t="str">
            <v>180206.400220</v>
          </cell>
          <cell r="B434">
            <v>400220</v>
          </cell>
          <cell r="C434" t="str">
            <v>SALARIO FAMILIA</v>
          </cell>
          <cell r="D434">
            <v>180206</v>
          </cell>
          <cell r="E434" t="str">
            <v>TECNOLOGIA DA INFORMAÇÃO</v>
          </cell>
          <cell r="F434" t="str">
            <v>9.2.1</v>
          </cell>
          <cell r="G434" t="str">
            <v>Pessoal - área meio</v>
          </cell>
        </row>
        <row r="435">
          <cell r="A435" t="str">
            <v>180206.400221</v>
          </cell>
          <cell r="B435">
            <v>400221</v>
          </cell>
          <cell r="C435" t="str">
            <v>PENSAO ALIMENTICIA</v>
          </cell>
          <cell r="D435">
            <v>180206</v>
          </cell>
          <cell r="E435" t="str">
            <v>TECNOLOGIA DA INFORMAÇÃO</v>
          </cell>
          <cell r="F435" t="str">
            <v>9.2.1</v>
          </cell>
          <cell r="G435" t="str">
            <v>Pessoal - área meio</v>
          </cell>
        </row>
        <row r="436">
          <cell r="A436" t="str">
            <v>180206.400014</v>
          </cell>
          <cell r="B436">
            <v>400014</v>
          </cell>
          <cell r="C436" t="str">
            <v>ASSISTÊNCIA MÉDICA</v>
          </cell>
          <cell r="D436">
            <v>180206</v>
          </cell>
          <cell r="E436" t="str">
            <v>TECNOLOGIA DA INFORMAÇÃO</v>
          </cell>
          <cell r="F436" t="str">
            <v>9.2.1</v>
          </cell>
          <cell r="G436" t="str">
            <v>Pessoal - área meio</v>
          </cell>
        </row>
        <row r="437">
          <cell r="A437" t="str">
            <v>180206.400015</v>
          </cell>
          <cell r="B437">
            <v>400015</v>
          </cell>
          <cell r="C437" t="str">
            <v>ASSISTÊNCIA ODONTOLÓGICA</v>
          </cell>
          <cell r="D437">
            <v>180206</v>
          </cell>
          <cell r="E437" t="str">
            <v>TECNOLOGIA DA INFORMAÇÃO</v>
          </cell>
          <cell r="F437" t="str">
            <v>9.2.1</v>
          </cell>
          <cell r="G437" t="str">
            <v>Pessoal - área meio</v>
          </cell>
        </row>
        <row r="438">
          <cell r="A438" t="str">
            <v>180206.400016</v>
          </cell>
          <cell r="B438">
            <v>400016</v>
          </cell>
          <cell r="C438" t="str">
            <v>VALE REFEICAO</v>
          </cell>
          <cell r="D438">
            <v>180206</v>
          </cell>
          <cell r="E438" t="str">
            <v>TECNOLOGIA DA INFORMAÇÃO</v>
          </cell>
          <cell r="F438" t="str">
            <v>9.2.1</v>
          </cell>
          <cell r="G438" t="str">
            <v>Pessoal - área meio</v>
          </cell>
        </row>
        <row r="439">
          <cell r="A439" t="str">
            <v>180206.400017</v>
          </cell>
          <cell r="B439">
            <v>400017</v>
          </cell>
          <cell r="C439" t="str">
            <v>VALE TRANSPORTE</v>
          </cell>
          <cell r="D439">
            <v>180206</v>
          </cell>
          <cell r="E439" t="str">
            <v>TECNOLOGIA DA INFORMAÇÃO</v>
          </cell>
          <cell r="F439" t="str">
            <v>9.2.1</v>
          </cell>
          <cell r="G439" t="str">
            <v>Pessoal - área meio</v>
          </cell>
        </row>
        <row r="440">
          <cell r="A440" t="str">
            <v>180206.400175</v>
          </cell>
          <cell r="B440">
            <v>400175</v>
          </cell>
          <cell r="C440" t="str">
            <v>CURSOS E TREINAMENTOS</v>
          </cell>
          <cell r="D440">
            <v>180206</v>
          </cell>
          <cell r="E440" t="str">
            <v>TECNOLOGIA DA INFORMAÇÃO</v>
          </cell>
          <cell r="F440" t="str">
            <v>9.2.1</v>
          </cell>
          <cell r="G440" t="str">
            <v>Pessoal - área meio</v>
          </cell>
        </row>
        <row r="441">
          <cell r="A441" t="str">
            <v>180206.400176</v>
          </cell>
          <cell r="B441">
            <v>400176</v>
          </cell>
          <cell r="C441" t="str">
            <v>AUXILIO EDUCACAO</v>
          </cell>
          <cell r="D441">
            <v>180206</v>
          </cell>
          <cell r="E441" t="str">
            <v>TECNOLOGIA DA INFORMAÇÃO</v>
          </cell>
          <cell r="F441" t="str">
            <v>9.2.1</v>
          </cell>
          <cell r="G441" t="str">
            <v>Pessoal - área meio</v>
          </cell>
        </row>
        <row r="442">
          <cell r="A442" t="str">
            <v>180206.400020</v>
          </cell>
          <cell r="B442">
            <v>400020</v>
          </cell>
          <cell r="C442" t="str">
            <v>INSS</v>
          </cell>
          <cell r="D442">
            <v>180206</v>
          </cell>
          <cell r="E442" t="str">
            <v>TECNOLOGIA DA INFORMAÇÃO</v>
          </cell>
          <cell r="F442" t="str">
            <v>9.2.1</v>
          </cell>
          <cell r="G442" t="str">
            <v>Pessoal - área meio</v>
          </cell>
        </row>
        <row r="443">
          <cell r="A443" t="str">
            <v>180206.400021</v>
          </cell>
          <cell r="B443">
            <v>400021</v>
          </cell>
          <cell r="C443" t="str">
            <v>FGTS</v>
          </cell>
          <cell r="D443">
            <v>180206</v>
          </cell>
          <cell r="E443" t="str">
            <v>TECNOLOGIA DA INFORMAÇÃO</v>
          </cell>
          <cell r="F443" t="str">
            <v>9.2.1</v>
          </cell>
          <cell r="G443" t="str">
            <v>Pessoal - área meio</v>
          </cell>
        </row>
        <row r="444">
          <cell r="A444" t="str">
            <v>180206.400022</v>
          </cell>
          <cell r="B444">
            <v>400022</v>
          </cell>
          <cell r="C444" t="str">
            <v>PIS SOBRE FOLHA DE PAGAMENTO</v>
          </cell>
          <cell r="D444">
            <v>180206</v>
          </cell>
          <cell r="E444" t="str">
            <v>TECNOLOGIA DA INFORMAÇÃO</v>
          </cell>
          <cell r="F444" t="str">
            <v>9.2.1</v>
          </cell>
          <cell r="G444" t="str">
            <v>Pessoal - área meio</v>
          </cell>
        </row>
        <row r="445">
          <cell r="A445" t="str">
            <v>180206.400024</v>
          </cell>
          <cell r="B445">
            <v>400024</v>
          </cell>
          <cell r="C445" t="str">
            <v>CONTRIBUIÇÃO SOCIAL RESCISÓRIA</v>
          </cell>
          <cell r="D445">
            <v>180206</v>
          </cell>
          <cell r="E445" t="str">
            <v>TECNOLOGIA DA INFORMAÇÃO</v>
          </cell>
          <cell r="F445" t="str">
            <v>9.2.1</v>
          </cell>
          <cell r="G445" t="str">
            <v>Pessoal - área meio</v>
          </cell>
        </row>
        <row r="446">
          <cell r="A446" t="str">
            <v>180206.400177</v>
          </cell>
          <cell r="B446">
            <v>400177</v>
          </cell>
          <cell r="C446" t="str">
            <v>INSS SOBRE AUTONOMOS</v>
          </cell>
          <cell r="D446">
            <v>180206</v>
          </cell>
          <cell r="E446" t="str">
            <v>TECNOLOGIA DA INFORMAÇÃO</v>
          </cell>
          <cell r="F446" t="str">
            <v>9.2.1</v>
          </cell>
          <cell r="G446" t="str">
            <v>Pessoal - área meio</v>
          </cell>
        </row>
        <row r="447">
          <cell r="A447" t="str">
            <v>180206.400214</v>
          </cell>
          <cell r="B447">
            <v>400214</v>
          </cell>
          <cell r="C447" t="str">
            <v>CONTRIBUICAO SINDICAL/ ASSISTENCIAL/ CONFEDERATIVA</v>
          </cell>
          <cell r="D447">
            <v>180206</v>
          </cell>
          <cell r="E447" t="str">
            <v>TECNOLOGIA DA INFORMAÇÃO</v>
          </cell>
          <cell r="F447" t="str">
            <v>9.2.1</v>
          </cell>
          <cell r="G447" t="str">
            <v>Pessoal - área meio</v>
          </cell>
        </row>
        <row r="448">
          <cell r="A448" t="str">
            <v>180206.400025</v>
          </cell>
          <cell r="B448">
            <v>400025</v>
          </cell>
          <cell r="C448" t="str">
            <v>DESPESA - FÉRIAS</v>
          </cell>
          <cell r="D448">
            <v>180206</v>
          </cell>
          <cell r="E448" t="str">
            <v>TECNOLOGIA DA INFORMAÇÃO</v>
          </cell>
          <cell r="F448" t="str">
            <v>9.2.1</v>
          </cell>
          <cell r="G448" t="str">
            <v>Pessoal - área meio</v>
          </cell>
        </row>
        <row r="449">
          <cell r="A449" t="str">
            <v>180206.400026</v>
          </cell>
          <cell r="B449">
            <v>400026</v>
          </cell>
          <cell r="C449" t="str">
            <v>DESPESA - INSS S/ FÉRIAS</v>
          </cell>
          <cell r="D449">
            <v>180206</v>
          </cell>
          <cell r="E449" t="str">
            <v>TECNOLOGIA DA INFORMAÇÃO</v>
          </cell>
          <cell r="F449" t="str">
            <v>9.2.1</v>
          </cell>
          <cell r="G449" t="str">
            <v>Pessoal - área meio</v>
          </cell>
        </row>
        <row r="450">
          <cell r="A450" t="str">
            <v>180206.400027</v>
          </cell>
          <cell r="B450">
            <v>400027</v>
          </cell>
          <cell r="C450" t="str">
            <v>DESPESA - FGTS S/ FÉRIAS</v>
          </cell>
          <cell r="D450">
            <v>180206</v>
          </cell>
          <cell r="E450" t="str">
            <v>TECNOLOGIA DA INFORMAÇÃO</v>
          </cell>
          <cell r="F450" t="str">
            <v>9.2.1</v>
          </cell>
          <cell r="G450" t="str">
            <v>Pessoal - área meio</v>
          </cell>
        </row>
        <row r="451">
          <cell r="A451" t="str">
            <v>180206.400028</v>
          </cell>
          <cell r="B451">
            <v>400028</v>
          </cell>
          <cell r="C451" t="str">
            <v>DESPESA - 13° SALÁRIO</v>
          </cell>
          <cell r="D451">
            <v>180206</v>
          </cell>
          <cell r="E451" t="str">
            <v>TECNOLOGIA DA INFORMAÇÃO</v>
          </cell>
          <cell r="F451" t="str">
            <v>9.2.1</v>
          </cell>
          <cell r="G451" t="str">
            <v>Pessoal - área meio</v>
          </cell>
        </row>
        <row r="452">
          <cell r="A452" t="str">
            <v>180206.400029</v>
          </cell>
          <cell r="B452">
            <v>400029</v>
          </cell>
          <cell r="C452" t="str">
            <v>DESPESA - INSS S/ 13°</v>
          </cell>
          <cell r="D452">
            <v>180206</v>
          </cell>
          <cell r="E452" t="str">
            <v>TECNOLOGIA DA INFORMAÇÃO</v>
          </cell>
          <cell r="F452" t="str">
            <v>9.2.1</v>
          </cell>
          <cell r="G452" t="str">
            <v>Pessoal - área meio</v>
          </cell>
        </row>
        <row r="453">
          <cell r="A453" t="str">
            <v>180206.400030</v>
          </cell>
          <cell r="B453">
            <v>400030</v>
          </cell>
          <cell r="C453" t="str">
            <v>DESPESA - FGTS S/ 13°</v>
          </cell>
          <cell r="D453">
            <v>180206</v>
          </cell>
          <cell r="E453" t="str">
            <v>TECNOLOGIA DA INFORMAÇÃO</v>
          </cell>
          <cell r="F453" t="str">
            <v>9.2.1</v>
          </cell>
          <cell r="G453" t="str">
            <v>Pessoal - área meio</v>
          </cell>
        </row>
        <row r="454">
          <cell r="A454" t="str">
            <v>180206.400178</v>
          </cell>
          <cell r="B454">
            <v>400178</v>
          </cell>
          <cell r="C454" t="str">
            <v>UNIFORMES</v>
          </cell>
          <cell r="D454">
            <v>180206</v>
          </cell>
          <cell r="E454" t="str">
            <v>TECNOLOGIA DA INFORMAÇÃO</v>
          </cell>
          <cell r="F454" t="str">
            <v>9.2.1</v>
          </cell>
          <cell r="G454" t="str">
            <v>Pessoal - área meio</v>
          </cell>
        </row>
        <row r="455">
          <cell r="A455" t="str">
            <v>180206.400179</v>
          </cell>
          <cell r="B455">
            <v>400179</v>
          </cell>
          <cell r="C455" t="str">
            <v>ESTAGIARIOS E APRENDIZES</v>
          </cell>
          <cell r="D455">
            <v>180206</v>
          </cell>
          <cell r="E455" t="str">
            <v>TECNOLOGIA DA INFORMAÇÃO</v>
          </cell>
          <cell r="F455" t="str">
            <v>9.2.1</v>
          </cell>
          <cell r="G455" t="str">
            <v>Pessoal - área meio</v>
          </cell>
        </row>
        <row r="456">
          <cell r="A456" t="str">
            <v>180206.400180</v>
          </cell>
          <cell r="B456">
            <v>400180</v>
          </cell>
          <cell r="C456" t="str">
            <v>OUTRAS DESPESAS COM PESSOAL</v>
          </cell>
          <cell r="D456">
            <v>180206</v>
          </cell>
          <cell r="E456" t="str">
            <v>TECNOLOGIA DA INFORMAÇÃO</v>
          </cell>
          <cell r="F456" t="str">
            <v>9.2.1</v>
          </cell>
          <cell r="G456" t="str">
            <v>Pessoal - área meio</v>
          </cell>
        </row>
        <row r="457">
          <cell r="A457" t="str">
            <v>180207.400003</v>
          </cell>
          <cell r="B457">
            <v>400003</v>
          </cell>
          <cell r="C457" t="str">
            <v>SALÁRIOS E ORDENADOS</v>
          </cell>
          <cell r="D457">
            <v>180207</v>
          </cell>
          <cell r="E457" t="str">
            <v>SUPRIMENTOS</v>
          </cell>
          <cell r="F457" t="str">
            <v>9.2.1</v>
          </cell>
          <cell r="G457" t="str">
            <v>Pessoal - área meio</v>
          </cell>
        </row>
        <row r="458">
          <cell r="A458" t="str">
            <v>180207.400004</v>
          </cell>
          <cell r="B458">
            <v>400004</v>
          </cell>
          <cell r="C458" t="str">
            <v>HORAS EXTRAS</v>
          </cell>
          <cell r="D458">
            <v>180207</v>
          </cell>
          <cell r="E458" t="str">
            <v>SUPRIMENTOS</v>
          </cell>
          <cell r="F458" t="str">
            <v>9.2.1</v>
          </cell>
          <cell r="G458" t="str">
            <v>Pessoal - área meio</v>
          </cell>
        </row>
        <row r="459">
          <cell r="A459" t="str">
            <v>180207.400005</v>
          </cell>
          <cell r="B459">
            <v>400005</v>
          </cell>
          <cell r="C459" t="str">
            <v>DÉCIMO TERCEIRO SALÁRIO</v>
          </cell>
          <cell r="D459">
            <v>180207</v>
          </cell>
          <cell r="E459" t="str">
            <v>SUPRIMENTOS</v>
          </cell>
          <cell r="F459" t="str">
            <v>9.2.1</v>
          </cell>
          <cell r="G459" t="str">
            <v>Pessoal - área meio</v>
          </cell>
        </row>
        <row r="460">
          <cell r="A460" t="str">
            <v>180207.400006</v>
          </cell>
          <cell r="B460">
            <v>400006</v>
          </cell>
          <cell r="C460" t="str">
            <v>FÉRIAS</v>
          </cell>
          <cell r="D460">
            <v>180207</v>
          </cell>
          <cell r="E460" t="str">
            <v>SUPRIMENTOS</v>
          </cell>
          <cell r="F460" t="str">
            <v>9.2.1</v>
          </cell>
          <cell r="G460" t="str">
            <v>Pessoal - área meio</v>
          </cell>
        </row>
        <row r="461">
          <cell r="A461" t="str">
            <v>180207.400007</v>
          </cell>
          <cell r="B461">
            <v>400007</v>
          </cell>
          <cell r="C461" t="str">
            <v>DESCANSO SEMANAL REMUNERADO</v>
          </cell>
          <cell r="D461">
            <v>180207</v>
          </cell>
          <cell r="E461" t="str">
            <v>SUPRIMENTOS</v>
          </cell>
          <cell r="F461" t="str">
            <v>9.2.1</v>
          </cell>
          <cell r="G461" t="str">
            <v>Pessoal - área meio</v>
          </cell>
        </row>
        <row r="462">
          <cell r="A462" t="str">
            <v>180207.400010</v>
          </cell>
          <cell r="B462">
            <v>400010</v>
          </cell>
          <cell r="C462" t="str">
            <v>AJUDA DE CUSTO</v>
          </cell>
          <cell r="D462">
            <v>180207</v>
          </cell>
          <cell r="E462" t="str">
            <v>SUPRIMENTOS</v>
          </cell>
          <cell r="F462" t="str">
            <v>9.2.1</v>
          </cell>
          <cell r="G462" t="str">
            <v>Pessoal - área meio</v>
          </cell>
        </row>
        <row r="463">
          <cell r="A463" t="str">
            <v>180207.400011</v>
          </cell>
          <cell r="B463">
            <v>400011</v>
          </cell>
          <cell r="C463" t="str">
            <v>BOLSA AUXÍLIO</v>
          </cell>
          <cell r="D463">
            <v>180207</v>
          </cell>
          <cell r="E463" t="str">
            <v>SUPRIMENTOS</v>
          </cell>
          <cell r="F463" t="str">
            <v>9.2.1</v>
          </cell>
          <cell r="G463" t="str">
            <v>Pessoal - área meio</v>
          </cell>
        </row>
        <row r="464">
          <cell r="A464" t="str">
            <v>180207.400012</v>
          </cell>
          <cell r="B464">
            <v>400012</v>
          </cell>
          <cell r="C464" t="str">
            <v>INDENIZAÇÕES</v>
          </cell>
          <cell r="D464">
            <v>180207</v>
          </cell>
          <cell r="E464" t="str">
            <v>SUPRIMENTOS</v>
          </cell>
          <cell r="F464" t="str">
            <v>9.2.1</v>
          </cell>
          <cell r="G464" t="str">
            <v>Pessoal - área meio</v>
          </cell>
        </row>
        <row r="465">
          <cell r="A465" t="str">
            <v>180207.400013</v>
          </cell>
          <cell r="B465">
            <v>400013</v>
          </cell>
          <cell r="C465" t="str">
            <v>SALÁRIOS - AJUSTES ENTRE CONTRATO DE GESTÃO</v>
          </cell>
          <cell r="D465">
            <v>180207</v>
          </cell>
          <cell r="E465" t="str">
            <v>SUPRIMENTOS</v>
          </cell>
          <cell r="F465" t="str">
            <v>9.2.1</v>
          </cell>
          <cell r="G465" t="str">
            <v>Pessoal - área meio</v>
          </cell>
        </row>
        <row r="466">
          <cell r="A466" t="str">
            <v>180207.400202</v>
          </cell>
          <cell r="B466">
            <v>400202</v>
          </cell>
          <cell r="C466" t="str">
            <v>ADICIONAL NOTURNO</v>
          </cell>
          <cell r="D466">
            <v>180207</v>
          </cell>
          <cell r="E466" t="str">
            <v>SUPRIMENTOS</v>
          </cell>
          <cell r="F466" t="str">
            <v>9.2.1</v>
          </cell>
          <cell r="G466" t="str">
            <v>Pessoal - área meio</v>
          </cell>
        </row>
        <row r="467">
          <cell r="A467" t="str">
            <v>180207.400203</v>
          </cell>
          <cell r="B467">
            <v>400203</v>
          </cell>
          <cell r="C467" t="str">
            <v>GRATIFICAÇOES</v>
          </cell>
          <cell r="D467">
            <v>180207</v>
          </cell>
          <cell r="E467" t="str">
            <v>SUPRIMENTOS</v>
          </cell>
          <cell r="F467" t="str">
            <v>9.2.1</v>
          </cell>
          <cell r="G467" t="str">
            <v>Pessoal - área meio</v>
          </cell>
        </row>
        <row r="468">
          <cell r="A468" t="str">
            <v>180207.400219</v>
          </cell>
          <cell r="B468">
            <v>400219</v>
          </cell>
          <cell r="C468" t="str">
            <v>SALARIO MATERNIDADE</v>
          </cell>
          <cell r="D468">
            <v>180207</v>
          </cell>
          <cell r="E468" t="str">
            <v>SUPRIMENTOS</v>
          </cell>
          <cell r="F468" t="str">
            <v>9.2.1</v>
          </cell>
          <cell r="G468" t="str">
            <v>Pessoal - área meio</v>
          </cell>
        </row>
        <row r="469">
          <cell r="A469" t="str">
            <v>180207.400220</v>
          </cell>
          <cell r="B469">
            <v>400220</v>
          </cell>
          <cell r="C469" t="str">
            <v>SALARIO FAMILIA</v>
          </cell>
          <cell r="D469">
            <v>180207</v>
          </cell>
          <cell r="E469" t="str">
            <v>SUPRIMENTOS</v>
          </cell>
          <cell r="F469" t="str">
            <v>9.2.1</v>
          </cell>
          <cell r="G469" t="str">
            <v>Pessoal - área meio</v>
          </cell>
        </row>
        <row r="470">
          <cell r="A470" t="str">
            <v>180207.400221</v>
          </cell>
          <cell r="B470">
            <v>400221</v>
          </cell>
          <cell r="C470" t="str">
            <v>PENSAO ALIMENTICIA</v>
          </cell>
          <cell r="D470">
            <v>180207</v>
          </cell>
          <cell r="E470" t="str">
            <v>SUPRIMENTOS</v>
          </cell>
          <cell r="F470" t="str">
            <v>9.2.1</v>
          </cell>
          <cell r="G470" t="str">
            <v>Pessoal - área meio</v>
          </cell>
        </row>
        <row r="471">
          <cell r="A471" t="str">
            <v>180207.400014</v>
          </cell>
          <cell r="B471">
            <v>400014</v>
          </cell>
          <cell r="C471" t="str">
            <v>ASSISTÊNCIA MÉDICA</v>
          </cell>
          <cell r="D471">
            <v>180207</v>
          </cell>
          <cell r="E471" t="str">
            <v>SUPRIMENTOS</v>
          </cell>
          <cell r="F471" t="str">
            <v>9.2.1</v>
          </cell>
          <cell r="G471" t="str">
            <v>Pessoal - área meio</v>
          </cell>
        </row>
        <row r="472">
          <cell r="A472" t="str">
            <v>180207.400015</v>
          </cell>
          <cell r="B472">
            <v>400015</v>
          </cell>
          <cell r="C472" t="str">
            <v>ASSISTÊNCIA ODONTOLÓGICA</v>
          </cell>
          <cell r="D472">
            <v>180207</v>
          </cell>
          <cell r="E472" t="str">
            <v>SUPRIMENTOS</v>
          </cell>
          <cell r="F472" t="str">
            <v>9.2.1</v>
          </cell>
          <cell r="G472" t="str">
            <v>Pessoal - área meio</v>
          </cell>
        </row>
        <row r="473">
          <cell r="A473" t="str">
            <v>180207.400016</v>
          </cell>
          <cell r="B473">
            <v>400016</v>
          </cell>
          <cell r="C473" t="str">
            <v>VALE REFEICAO</v>
          </cell>
          <cell r="D473">
            <v>180207</v>
          </cell>
          <cell r="E473" t="str">
            <v>SUPRIMENTOS</v>
          </cell>
          <cell r="F473" t="str">
            <v>9.2.1</v>
          </cell>
          <cell r="G473" t="str">
            <v>Pessoal - área meio</v>
          </cell>
        </row>
        <row r="474">
          <cell r="A474" t="str">
            <v>180207.400017</v>
          </cell>
          <cell r="B474">
            <v>400017</v>
          </cell>
          <cell r="C474" t="str">
            <v>VALE TRANSPORTE</v>
          </cell>
          <cell r="D474">
            <v>180207</v>
          </cell>
          <cell r="E474" t="str">
            <v>SUPRIMENTOS</v>
          </cell>
          <cell r="F474" t="str">
            <v>9.2.1</v>
          </cell>
          <cell r="G474" t="str">
            <v>Pessoal - área meio</v>
          </cell>
        </row>
        <row r="475">
          <cell r="A475" t="str">
            <v>180207.400175</v>
          </cell>
          <cell r="B475">
            <v>400175</v>
          </cell>
          <cell r="C475" t="str">
            <v>CURSOS E TREINAMENTOS</v>
          </cell>
          <cell r="D475">
            <v>180207</v>
          </cell>
          <cell r="E475" t="str">
            <v>SUPRIMENTOS</v>
          </cell>
          <cell r="F475" t="str">
            <v>9.2.1</v>
          </cell>
          <cell r="G475" t="str">
            <v>Pessoal - área meio</v>
          </cell>
        </row>
        <row r="476">
          <cell r="A476" t="str">
            <v>180207.400176</v>
          </cell>
          <cell r="B476">
            <v>400176</v>
          </cell>
          <cell r="C476" t="str">
            <v>AUXILIO EDUCACAO</v>
          </cell>
          <cell r="D476">
            <v>180207</v>
          </cell>
          <cell r="E476" t="str">
            <v>SUPRIMENTOS</v>
          </cell>
          <cell r="F476" t="str">
            <v>9.2.1</v>
          </cell>
          <cell r="G476" t="str">
            <v>Pessoal - área meio</v>
          </cell>
        </row>
        <row r="477">
          <cell r="A477" t="str">
            <v>180207.400020</v>
          </cell>
          <cell r="B477">
            <v>400020</v>
          </cell>
          <cell r="C477" t="str">
            <v>INSS</v>
          </cell>
          <cell r="D477">
            <v>180207</v>
          </cell>
          <cell r="E477" t="str">
            <v>SUPRIMENTOS</v>
          </cell>
          <cell r="F477" t="str">
            <v>9.2.1</v>
          </cell>
          <cell r="G477" t="str">
            <v>Pessoal - área meio</v>
          </cell>
        </row>
        <row r="478">
          <cell r="A478" t="str">
            <v>180207.400021</v>
          </cell>
          <cell r="B478">
            <v>400021</v>
          </cell>
          <cell r="C478" t="str">
            <v>FGTS</v>
          </cell>
          <cell r="D478">
            <v>180207</v>
          </cell>
          <cell r="E478" t="str">
            <v>SUPRIMENTOS</v>
          </cell>
          <cell r="F478" t="str">
            <v>9.2.1</v>
          </cell>
          <cell r="G478" t="str">
            <v>Pessoal - área meio</v>
          </cell>
        </row>
        <row r="479">
          <cell r="A479" t="str">
            <v>180207.400022</v>
          </cell>
          <cell r="B479">
            <v>400022</v>
          </cell>
          <cell r="C479" t="str">
            <v>PIS SOBRE FOLHA DE PAGAMENTO</v>
          </cell>
          <cell r="D479">
            <v>180207</v>
          </cell>
          <cell r="E479" t="str">
            <v>SUPRIMENTOS</v>
          </cell>
          <cell r="F479" t="str">
            <v>9.2.1</v>
          </cell>
          <cell r="G479" t="str">
            <v>Pessoal - área meio</v>
          </cell>
        </row>
        <row r="480">
          <cell r="A480" t="str">
            <v>180207.400024</v>
          </cell>
          <cell r="B480">
            <v>400024</v>
          </cell>
          <cell r="C480" t="str">
            <v>CONTRIBUIÇÃO SOCIAL RESCISÓRIA</v>
          </cell>
          <cell r="D480">
            <v>180207</v>
          </cell>
          <cell r="E480" t="str">
            <v>SUPRIMENTOS</v>
          </cell>
          <cell r="F480" t="str">
            <v>9.2.1</v>
          </cell>
          <cell r="G480" t="str">
            <v>Pessoal - área meio</v>
          </cell>
        </row>
        <row r="481">
          <cell r="A481" t="str">
            <v>180207.400177</v>
          </cell>
          <cell r="B481">
            <v>400177</v>
          </cell>
          <cell r="C481" t="str">
            <v>INSS SOBRE AUTONOMOS</v>
          </cell>
          <cell r="D481">
            <v>180207</v>
          </cell>
          <cell r="E481" t="str">
            <v>SUPRIMENTOS</v>
          </cell>
          <cell r="F481" t="str">
            <v>9.2.1</v>
          </cell>
          <cell r="G481" t="str">
            <v>Pessoal - área meio</v>
          </cell>
        </row>
        <row r="482">
          <cell r="A482" t="str">
            <v>180207.400214</v>
          </cell>
          <cell r="B482">
            <v>400214</v>
          </cell>
          <cell r="C482" t="str">
            <v>CONTRIBUICAO SINDICAL/ ASSISTENCIAL/ CONFEDERATIVA</v>
          </cell>
          <cell r="D482">
            <v>180207</v>
          </cell>
          <cell r="E482" t="str">
            <v>SUPRIMENTOS</v>
          </cell>
          <cell r="F482" t="str">
            <v>9.2.1</v>
          </cell>
          <cell r="G482" t="str">
            <v>Pessoal - área meio</v>
          </cell>
        </row>
        <row r="483">
          <cell r="A483" t="str">
            <v>180207.400025</v>
          </cell>
          <cell r="B483">
            <v>400025</v>
          </cell>
          <cell r="C483" t="str">
            <v>DESPESA - FÉRIAS</v>
          </cell>
          <cell r="D483">
            <v>180207</v>
          </cell>
          <cell r="E483" t="str">
            <v>SUPRIMENTOS</v>
          </cell>
          <cell r="F483" t="str">
            <v>9.2.1</v>
          </cell>
          <cell r="G483" t="str">
            <v>Pessoal - área meio</v>
          </cell>
        </row>
        <row r="484">
          <cell r="A484" t="str">
            <v>180207.400026</v>
          </cell>
          <cell r="B484">
            <v>400026</v>
          </cell>
          <cell r="C484" t="str">
            <v>DESPESA - INSS S/ FÉRIAS</v>
          </cell>
          <cell r="D484">
            <v>180207</v>
          </cell>
          <cell r="E484" t="str">
            <v>SUPRIMENTOS</v>
          </cell>
          <cell r="F484" t="str">
            <v>9.2.1</v>
          </cell>
          <cell r="G484" t="str">
            <v>Pessoal - área meio</v>
          </cell>
        </row>
        <row r="485">
          <cell r="A485" t="str">
            <v>180207.400027</v>
          </cell>
          <cell r="B485">
            <v>400027</v>
          </cell>
          <cell r="C485" t="str">
            <v>DESPESA - FGTS S/ FÉRIAS</v>
          </cell>
          <cell r="D485">
            <v>180207</v>
          </cell>
          <cell r="E485" t="str">
            <v>SUPRIMENTOS</v>
          </cell>
          <cell r="F485" t="str">
            <v>9.2.1</v>
          </cell>
          <cell r="G485" t="str">
            <v>Pessoal - área meio</v>
          </cell>
        </row>
        <row r="486">
          <cell r="A486" t="str">
            <v>180207.400028</v>
          </cell>
          <cell r="B486">
            <v>400028</v>
          </cell>
          <cell r="C486" t="str">
            <v>DESPESA - 13° SALÁRIO</v>
          </cell>
          <cell r="D486">
            <v>180207</v>
          </cell>
          <cell r="E486" t="str">
            <v>SUPRIMENTOS</v>
          </cell>
          <cell r="F486" t="str">
            <v>9.2.1</v>
          </cell>
          <cell r="G486" t="str">
            <v>Pessoal - área meio</v>
          </cell>
        </row>
        <row r="487">
          <cell r="A487" t="str">
            <v>180207.400029</v>
          </cell>
          <cell r="B487">
            <v>400029</v>
          </cell>
          <cell r="C487" t="str">
            <v>DESPESA - INSS S/ 13°</v>
          </cell>
          <cell r="D487">
            <v>180207</v>
          </cell>
          <cell r="E487" t="str">
            <v>SUPRIMENTOS</v>
          </cell>
          <cell r="F487" t="str">
            <v>9.2.1</v>
          </cell>
          <cell r="G487" t="str">
            <v>Pessoal - área meio</v>
          </cell>
        </row>
        <row r="488">
          <cell r="A488" t="str">
            <v>180207.400030</v>
          </cell>
          <cell r="B488">
            <v>400030</v>
          </cell>
          <cell r="C488" t="str">
            <v>DESPESA - FGTS S/ 13°</v>
          </cell>
          <cell r="D488">
            <v>180207</v>
          </cell>
          <cell r="E488" t="str">
            <v>SUPRIMENTOS</v>
          </cell>
          <cell r="F488" t="str">
            <v>9.2.1</v>
          </cell>
          <cell r="G488" t="str">
            <v>Pessoal - área meio</v>
          </cell>
        </row>
        <row r="489">
          <cell r="A489" t="str">
            <v>180207.400178</v>
          </cell>
          <cell r="B489">
            <v>400178</v>
          </cell>
          <cell r="C489" t="str">
            <v>UNIFORMES</v>
          </cell>
          <cell r="D489">
            <v>180207</v>
          </cell>
          <cell r="E489" t="str">
            <v>SUPRIMENTOS</v>
          </cell>
          <cell r="F489" t="str">
            <v>9.2.1</v>
          </cell>
          <cell r="G489" t="str">
            <v>Pessoal - área meio</v>
          </cell>
        </row>
        <row r="490">
          <cell r="A490" t="str">
            <v>180207.400179</v>
          </cell>
          <cell r="B490">
            <v>400179</v>
          </cell>
          <cell r="C490" t="str">
            <v>ESTAGIARIOS E APRENDIZES</v>
          </cell>
          <cell r="D490">
            <v>180207</v>
          </cell>
          <cell r="E490" t="str">
            <v>SUPRIMENTOS</v>
          </cell>
          <cell r="F490" t="str">
            <v>9.2.1</v>
          </cell>
          <cell r="G490" t="str">
            <v>Pessoal - área meio</v>
          </cell>
        </row>
        <row r="491">
          <cell r="A491" t="str">
            <v>180207.400180</v>
          </cell>
          <cell r="B491">
            <v>400180</v>
          </cell>
          <cell r="C491" t="str">
            <v>OUTRAS DESPESAS COM PESSOAL</v>
          </cell>
          <cell r="D491">
            <v>180207</v>
          </cell>
          <cell r="E491" t="str">
            <v>SUPRIMENTOS</v>
          </cell>
          <cell r="F491" t="str">
            <v>9.2.1</v>
          </cell>
          <cell r="G491" t="str">
            <v>Pessoal - área meio</v>
          </cell>
        </row>
        <row r="492">
          <cell r="A492" t="str">
            <v>180208.400003</v>
          </cell>
          <cell r="B492">
            <v>400003</v>
          </cell>
          <cell r="C492" t="str">
            <v>SALÁRIOS E ORDENADOS</v>
          </cell>
          <cell r="D492">
            <v>180208</v>
          </cell>
          <cell r="E492" t="str">
            <v>PRÉDIOS</v>
          </cell>
          <cell r="F492" t="str">
            <v>9.2.1</v>
          </cell>
          <cell r="G492" t="str">
            <v>Pessoal - área meio</v>
          </cell>
        </row>
        <row r="493">
          <cell r="A493" t="str">
            <v>180208.400004</v>
          </cell>
          <cell r="B493">
            <v>400004</v>
          </cell>
          <cell r="C493" t="str">
            <v>HORAS EXTRAS</v>
          </cell>
          <cell r="D493">
            <v>180208</v>
          </cell>
          <cell r="E493" t="str">
            <v>PRÉDIOS</v>
          </cell>
          <cell r="F493" t="str">
            <v>9.2.1</v>
          </cell>
          <cell r="G493" t="str">
            <v>Pessoal - área meio</v>
          </cell>
        </row>
        <row r="494">
          <cell r="A494" t="str">
            <v>180208.400005</v>
          </cell>
          <cell r="B494">
            <v>400005</v>
          </cell>
          <cell r="C494" t="str">
            <v>DÉCIMO TERCEIRO SALÁRIO</v>
          </cell>
          <cell r="D494">
            <v>180208</v>
          </cell>
          <cell r="E494" t="str">
            <v>PRÉDIOS</v>
          </cell>
          <cell r="F494" t="str">
            <v>9.2.1</v>
          </cell>
          <cell r="G494" t="str">
            <v>Pessoal - área meio</v>
          </cell>
        </row>
        <row r="495">
          <cell r="A495" t="str">
            <v>180208.400006</v>
          </cell>
          <cell r="B495">
            <v>400006</v>
          </cell>
          <cell r="C495" t="str">
            <v>FÉRIAS</v>
          </cell>
          <cell r="D495">
            <v>180208</v>
          </cell>
          <cell r="E495" t="str">
            <v>PRÉDIOS</v>
          </cell>
          <cell r="F495" t="str">
            <v>9.2.1</v>
          </cell>
          <cell r="G495" t="str">
            <v>Pessoal - área meio</v>
          </cell>
        </row>
        <row r="496">
          <cell r="A496" t="str">
            <v>180208.400007</v>
          </cell>
          <cell r="B496">
            <v>400007</v>
          </cell>
          <cell r="C496" t="str">
            <v>DESCANSO SEMANAL REMUNERADO</v>
          </cell>
          <cell r="D496">
            <v>180208</v>
          </cell>
          <cell r="E496" t="str">
            <v>PRÉDIOS</v>
          </cell>
          <cell r="F496" t="str">
            <v>9.2.1</v>
          </cell>
          <cell r="G496" t="str">
            <v>Pessoal - área meio</v>
          </cell>
        </row>
        <row r="497">
          <cell r="A497" t="str">
            <v>180208.400010</v>
          </cell>
          <cell r="B497">
            <v>400010</v>
          </cell>
          <cell r="C497" t="str">
            <v>AJUDA DE CUSTO</v>
          </cell>
          <cell r="D497">
            <v>180208</v>
          </cell>
          <cell r="E497" t="str">
            <v>PRÉDIOS</v>
          </cell>
          <cell r="F497" t="str">
            <v>9.2.1</v>
          </cell>
          <cell r="G497" t="str">
            <v>Pessoal - área meio</v>
          </cell>
        </row>
        <row r="498">
          <cell r="A498" t="str">
            <v>180208.400011</v>
          </cell>
          <cell r="B498">
            <v>400011</v>
          </cell>
          <cell r="C498" t="str">
            <v>BOLSA AUXÍLIO</v>
          </cell>
          <cell r="D498">
            <v>180208</v>
          </cell>
          <cell r="E498" t="str">
            <v>PRÉDIOS</v>
          </cell>
          <cell r="F498" t="str">
            <v>9.2.1</v>
          </cell>
          <cell r="G498" t="str">
            <v>Pessoal - área meio</v>
          </cell>
        </row>
        <row r="499">
          <cell r="A499" t="str">
            <v>180208.400012</v>
          </cell>
          <cell r="B499">
            <v>400012</v>
          </cell>
          <cell r="C499" t="str">
            <v>INDENIZAÇÕES</v>
          </cell>
          <cell r="D499">
            <v>180208</v>
          </cell>
          <cell r="E499" t="str">
            <v>PRÉDIOS</v>
          </cell>
          <cell r="F499" t="str">
            <v>9.2.1</v>
          </cell>
          <cell r="G499" t="str">
            <v>Pessoal - área meio</v>
          </cell>
        </row>
        <row r="500">
          <cell r="A500" t="str">
            <v>180208.400013</v>
          </cell>
          <cell r="B500">
            <v>400013</v>
          </cell>
          <cell r="C500" t="str">
            <v>SALÁRIOS - AJUSTES ENTRE CONTRATO DE GESTÃO</v>
          </cell>
          <cell r="D500">
            <v>180208</v>
          </cell>
          <cell r="E500" t="str">
            <v>PRÉDIOS</v>
          </cell>
          <cell r="F500" t="str">
            <v>9.2.1</v>
          </cell>
          <cell r="G500" t="str">
            <v>Pessoal - área meio</v>
          </cell>
        </row>
        <row r="501">
          <cell r="A501" t="str">
            <v>180208.400202</v>
          </cell>
          <cell r="B501">
            <v>400202</v>
          </cell>
          <cell r="C501" t="str">
            <v>ADICIONAL NOTURNO</v>
          </cell>
          <cell r="D501">
            <v>180208</v>
          </cell>
          <cell r="E501" t="str">
            <v>PRÉDIOS</v>
          </cell>
          <cell r="F501" t="str">
            <v>9.2.1</v>
          </cell>
          <cell r="G501" t="str">
            <v>Pessoal - área meio</v>
          </cell>
        </row>
        <row r="502">
          <cell r="A502" t="str">
            <v>180208.400203</v>
          </cell>
          <cell r="B502">
            <v>400203</v>
          </cell>
          <cell r="C502" t="str">
            <v>GRATIFICAÇOES</v>
          </cell>
          <cell r="D502">
            <v>180208</v>
          </cell>
          <cell r="E502" t="str">
            <v>PRÉDIOS</v>
          </cell>
          <cell r="F502" t="str">
            <v>9.2.1</v>
          </cell>
          <cell r="G502" t="str">
            <v>Pessoal - área meio</v>
          </cell>
        </row>
        <row r="503">
          <cell r="A503" t="str">
            <v>180208.400219</v>
          </cell>
          <cell r="B503">
            <v>400219</v>
          </cell>
          <cell r="C503" t="str">
            <v>SALARIO MATERNIDADE</v>
          </cell>
          <cell r="D503">
            <v>180208</v>
          </cell>
          <cell r="E503" t="str">
            <v>PRÉDIOS</v>
          </cell>
          <cell r="F503" t="str">
            <v>9.2.1</v>
          </cell>
          <cell r="G503" t="str">
            <v>Pessoal - área meio</v>
          </cell>
        </row>
        <row r="504">
          <cell r="A504" t="str">
            <v>180208.400220</v>
          </cell>
          <cell r="B504">
            <v>400220</v>
          </cell>
          <cell r="C504" t="str">
            <v>SALARIO FAMILIA</v>
          </cell>
          <cell r="D504">
            <v>180208</v>
          </cell>
          <cell r="E504" t="str">
            <v>PRÉDIOS</v>
          </cell>
          <cell r="F504" t="str">
            <v>9.2.1</v>
          </cell>
          <cell r="G504" t="str">
            <v>Pessoal - área meio</v>
          </cell>
        </row>
        <row r="505">
          <cell r="A505" t="str">
            <v>180208.400221</v>
          </cell>
          <cell r="B505">
            <v>400221</v>
          </cell>
          <cell r="C505" t="str">
            <v>PENSAO ALIMENTICIA</v>
          </cell>
          <cell r="D505">
            <v>180208</v>
          </cell>
          <cell r="E505" t="str">
            <v>PRÉDIOS</v>
          </cell>
          <cell r="F505" t="str">
            <v>9.2.1</v>
          </cell>
          <cell r="G505" t="str">
            <v>Pessoal - área meio</v>
          </cell>
        </row>
        <row r="506">
          <cell r="A506" t="str">
            <v>180208.400014</v>
          </cell>
          <cell r="B506">
            <v>400014</v>
          </cell>
          <cell r="C506" t="str">
            <v>ASSISTÊNCIA MÉDICA</v>
          </cell>
          <cell r="D506">
            <v>180208</v>
          </cell>
          <cell r="E506" t="str">
            <v>PRÉDIOS</v>
          </cell>
          <cell r="F506" t="str">
            <v>9.2.1</v>
          </cell>
          <cell r="G506" t="str">
            <v>Pessoal - área meio</v>
          </cell>
        </row>
        <row r="507">
          <cell r="A507" t="str">
            <v>180208.400015</v>
          </cell>
          <cell r="B507">
            <v>400015</v>
          </cell>
          <cell r="C507" t="str">
            <v>ASSISTÊNCIA ODONTOLÓGICA</v>
          </cell>
          <cell r="D507">
            <v>180208</v>
          </cell>
          <cell r="E507" t="str">
            <v>PRÉDIOS</v>
          </cell>
          <cell r="F507" t="str">
            <v>9.2.1</v>
          </cell>
          <cell r="G507" t="str">
            <v>Pessoal - área meio</v>
          </cell>
        </row>
        <row r="508">
          <cell r="A508" t="str">
            <v>180208.400016</v>
          </cell>
          <cell r="B508">
            <v>400016</v>
          </cell>
          <cell r="C508" t="str">
            <v>VALE REFEICAO</v>
          </cell>
          <cell r="D508">
            <v>180208</v>
          </cell>
          <cell r="E508" t="str">
            <v>PRÉDIOS</v>
          </cell>
          <cell r="F508" t="str">
            <v>9.2.1</v>
          </cell>
          <cell r="G508" t="str">
            <v>Pessoal - área meio</v>
          </cell>
        </row>
        <row r="509">
          <cell r="A509" t="str">
            <v>180208.400017</v>
          </cell>
          <cell r="B509">
            <v>400017</v>
          </cell>
          <cell r="C509" t="str">
            <v>VALE TRANSPORTE</v>
          </cell>
          <cell r="D509">
            <v>180208</v>
          </cell>
          <cell r="E509" t="str">
            <v>PRÉDIOS</v>
          </cell>
          <cell r="F509" t="str">
            <v>9.2.1</v>
          </cell>
          <cell r="G509" t="str">
            <v>Pessoal - área meio</v>
          </cell>
        </row>
        <row r="510">
          <cell r="A510" t="str">
            <v>180208.400175</v>
          </cell>
          <cell r="B510">
            <v>400175</v>
          </cell>
          <cell r="C510" t="str">
            <v>CURSOS E TREINAMENTOS</v>
          </cell>
          <cell r="D510">
            <v>180208</v>
          </cell>
          <cell r="E510" t="str">
            <v>PRÉDIOS</v>
          </cell>
          <cell r="F510" t="str">
            <v>9.2.1</v>
          </cell>
          <cell r="G510" t="str">
            <v>Pessoal - área meio</v>
          </cell>
        </row>
        <row r="511">
          <cell r="A511" t="str">
            <v>180208.400176</v>
          </cell>
          <cell r="B511">
            <v>400176</v>
          </cell>
          <cell r="C511" t="str">
            <v>AUXILIO EDUCACAO</v>
          </cell>
          <cell r="D511">
            <v>180208</v>
          </cell>
          <cell r="E511" t="str">
            <v>PRÉDIOS</v>
          </cell>
          <cell r="F511" t="str">
            <v>9.2.1</v>
          </cell>
          <cell r="G511" t="str">
            <v>Pessoal - área meio</v>
          </cell>
        </row>
        <row r="512">
          <cell r="A512" t="str">
            <v>180208.400020</v>
          </cell>
          <cell r="B512">
            <v>400020</v>
          </cell>
          <cell r="C512" t="str">
            <v>INSS</v>
          </cell>
          <cell r="D512">
            <v>180208</v>
          </cell>
          <cell r="E512" t="str">
            <v>PRÉDIOS</v>
          </cell>
          <cell r="F512" t="str">
            <v>9.2.1</v>
          </cell>
          <cell r="G512" t="str">
            <v>Pessoal - área meio</v>
          </cell>
        </row>
        <row r="513">
          <cell r="A513" t="str">
            <v>180208.400021</v>
          </cell>
          <cell r="B513">
            <v>400021</v>
          </cell>
          <cell r="C513" t="str">
            <v>FGTS</v>
          </cell>
          <cell r="D513">
            <v>180208</v>
          </cell>
          <cell r="E513" t="str">
            <v>PRÉDIOS</v>
          </cell>
          <cell r="F513" t="str">
            <v>9.2.1</v>
          </cell>
          <cell r="G513" t="str">
            <v>Pessoal - área meio</v>
          </cell>
        </row>
        <row r="514">
          <cell r="A514" t="str">
            <v>180208.400022</v>
          </cell>
          <cell r="B514">
            <v>400022</v>
          </cell>
          <cell r="C514" t="str">
            <v>PIS SOBRE FOLHA DE PAGAMENTO</v>
          </cell>
          <cell r="D514">
            <v>180208</v>
          </cell>
          <cell r="E514" t="str">
            <v>PRÉDIOS</v>
          </cell>
          <cell r="F514" t="str">
            <v>9.2.1</v>
          </cell>
          <cell r="G514" t="str">
            <v>Pessoal - área meio</v>
          </cell>
        </row>
        <row r="515">
          <cell r="A515" t="str">
            <v>180208.400024</v>
          </cell>
          <cell r="B515">
            <v>400024</v>
          </cell>
          <cell r="C515" t="str">
            <v>CONTRIBUIÇÃO SOCIAL RESCISÓRIA</v>
          </cell>
          <cell r="D515">
            <v>180208</v>
          </cell>
          <cell r="E515" t="str">
            <v>PRÉDIOS</v>
          </cell>
          <cell r="F515" t="str">
            <v>9.2.1</v>
          </cell>
          <cell r="G515" t="str">
            <v>Pessoal - área meio</v>
          </cell>
        </row>
        <row r="516">
          <cell r="A516" t="str">
            <v>180208.400177</v>
          </cell>
          <cell r="B516">
            <v>400177</v>
          </cell>
          <cell r="C516" t="str">
            <v>INSS SOBRE AUTONOMOS</v>
          </cell>
          <cell r="D516">
            <v>180208</v>
          </cell>
          <cell r="E516" t="str">
            <v>PRÉDIOS</v>
          </cell>
          <cell r="F516" t="str">
            <v>9.2.1</v>
          </cell>
          <cell r="G516" t="str">
            <v>Pessoal - área meio</v>
          </cell>
        </row>
        <row r="517">
          <cell r="A517" t="str">
            <v>180208.400214</v>
          </cell>
          <cell r="B517">
            <v>400214</v>
          </cell>
          <cell r="C517" t="str">
            <v>CONTRIBUICAO SINDICAL/ ASSISTENCIAL/ CONFEDERATIVA</v>
          </cell>
          <cell r="D517">
            <v>180208</v>
          </cell>
          <cell r="E517" t="str">
            <v>PRÉDIOS</v>
          </cell>
          <cell r="F517" t="str">
            <v>9.2.1</v>
          </cell>
          <cell r="G517" t="str">
            <v>Pessoal - área meio</v>
          </cell>
        </row>
        <row r="518">
          <cell r="A518" t="str">
            <v>180208.400025</v>
          </cell>
          <cell r="B518">
            <v>400025</v>
          </cell>
          <cell r="C518" t="str">
            <v>DESPESA - FÉRIAS</v>
          </cell>
          <cell r="D518">
            <v>180208</v>
          </cell>
          <cell r="E518" t="str">
            <v>PRÉDIOS</v>
          </cell>
          <cell r="F518" t="str">
            <v>9.2.1</v>
          </cell>
          <cell r="G518" t="str">
            <v>Pessoal - área meio</v>
          </cell>
        </row>
        <row r="519">
          <cell r="A519" t="str">
            <v>180208.400026</v>
          </cell>
          <cell r="B519">
            <v>400026</v>
          </cell>
          <cell r="C519" t="str">
            <v>DESPESA - INSS S/ FÉRIAS</v>
          </cell>
          <cell r="D519">
            <v>180208</v>
          </cell>
          <cell r="E519" t="str">
            <v>PRÉDIOS</v>
          </cell>
          <cell r="F519" t="str">
            <v>9.2.1</v>
          </cell>
          <cell r="G519" t="str">
            <v>Pessoal - área meio</v>
          </cell>
        </row>
        <row r="520">
          <cell r="A520" t="str">
            <v>180208.400027</v>
          </cell>
          <cell r="B520">
            <v>400027</v>
          </cell>
          <cell r="C520" t="str">
            <v>DESPESA - FGTS S/ FÉRIAS</v>
          </cell>
          <cell r="D520">
            <v>180208</v>
          </cell>
          <cell r="E520" t="str">
            <v>PRÉDIOS</v>
          </cell>
          <cell r="F520" t="str">
            <v>9.2.1</v>
          </cell>
          <cell r="G520" t="str">
            <v>Pessoal - área meio</v>
          </cell>
        </row>
        <row r="521">
          <cell r="A521" t="str">
            <v>180208.400028</v>
          </cell>
          <cell r="B521">
            <v>400028</v>
          </cell>
          <cell r="C521" t="str">
            <v>DESPESA - 13° SALÁRIO</v>
          </cell>
          <cell r="D521">
            <v>180208</v>
          </cell>
          <cell r="E521" t="str">
            <v>PRÉDIOS</v>
          </cell>
          <cell r="F521" t="str">
            <v>9.2.1</v>
          </cell>
          <cell r="G521" t="str">
            <v>Pessoal - área meio</v>
          </cell>
        </row>
        <row r="522">
          <cell r="A522" t="str">
            <v>180208.400029</v>
          </cell>
          <cell r="B522">
            <v>400029</v>
          </cell>
          <cell r="C522" t="str">
            <v>DESPESA - INSS S/ 13°</v>
          </cell>
          <cell r="D522">
            <v>180208</v>
          </cell>
          <cell r="E522" t="str">
            <v>PRÉDIOS</v>
          </cell>
          <cell r="F522" t="str">
            <v>9.2.1</v>
          </cell>
          <cell r="G522" t="str">
            <v>Pessoal - área meio</v>
          </cell>
        </row>
        <row r="523">
          <cell r="A523" t="str">
            <v>180208.400030</v>
          </cell>
          <cell r="B523">
            <v>400030</v>
          </cell>
          <cell r="C523" t="str">
            <v>DESPESA - FGTS S/ 13°</v>
          </cell>
          <cell r="D523">
            <v>180208</v>
          </cell>
          <cell r="E523" t="str">
            <v>PRÉDIOS</v>
          </cell>
          <cell r="F523" t="str">
            <v>9.2.1</v>
          </cell>
          <cell r="G523" t="str">
            <v>Pessoal - área meio</v>
          </cell>
        </row>
        <row r="524">
          <cell r="A524" t="str">
            <v>180208.400178</v>
          </cell>
          <cell r="B524">
            <v>400178</v>
          </cell>
          <cell r="C524" t="str">
            <v>UNIFORMES</v>
          </cell>
          <cell r="D524">
            <v>180208</v>
          </cell>
          <cell r="E524" t="str">
            <v>PRÉDIOS</v>
          </cell>
          <cell r="F524" t="str">
            <v>9.2.1</v>
          </cell>
          <cell r="G524" t="str">
            <v>Pessoal - área meio</v>
          </cell>
        </row>
        <row r="525">
          <cell r="A525" t="str">
            <v>180208.400179</v>
          </cell>
          <cell r="B525">
            <v>400179</v>
          </cell>
          <cell r="C525" t="str">
            <v>ESTAGIARIOS E APRENDIZES</v>
          </cell>
          <cell r="D525">
            <v>180208</v>
          </cell>
          <cell r="E525" t="str">
            <v>PRÉDIOS</v>
          </cell>
          <cell r="F525" t="str">
            <v>9.2.1</v>
          </cell>
          <cell r="G525" t="str">
            <v>Pessoal - área meio</v>
          </cell>
        </row>
        <row r="526">
          <cell r="A526" t="str">
            <v>180208.400180</v>
          </cell>
          <cell r="B526">
            <v>400180</v>
          </cell>
          <cell r="C526" t="str">
            <v>OUTRAS DESPESAS COM PESSOAL</v>
          </cell>
          <cell r="D526">
            <v>180208</v>
          </cell>
          <cell r="E526" t="str">
            <v>PRÉDIOS</v>
          </cell>
          <cell r="F526" t="str">
            <v>9.2.1</v>
          </cell>
          <cell r="G526" t="str">
            <v>Pessoal - área meio</v>
          </cell>
        </row>
        <row r="527">
          <cell r="A527" t="str">
            <v>180209.400003</v>
          </cell>
          <cell r="B527">
            <v>400003</v>
          </cell>
          <cell r="C527" t="str">
            <v>SALÁRIOS E ORDENADOS</v>
          </cell>
          <cell r="D527">
            <v>180209</v>
          </cell>
          <cell r="E527" t="str">
            <v>PRÉDIOS</v>
          </cell>
          <cell r="F527" t="str">
            <v>9.2.1</v>
          </cell>
          <cell r="G527" t="str">
            <v>Pessoal - área meio</v>
          </cell>
        </row>
        <row r="528">
          <cell r="A528" t="str">
            <v>180209.400004</v>
          </cell>
          <cell r="B528">
            <v>400004</v>
          </cell>
          <cell r="C528" t="str">
            <v>HORAS EXTRAS</v>
          </cell>
          <cell r="D528">
            <v>180209</v>
          </cell>
          <cell r="E528" t="str">
            <v>PRÉDIOS</v>
          </cell>
          <cell r="F528" t="str">
            <v>9.2.1</v>
          </cell>
          <cell r="G528" t="str">
            <v>Pessoal - área meio</v>
          </cell>
        </row>
        <row r="529">
          <cell r="A529" t="str">
            <v>180209.400005</v>
          </cell>
          <cell r="B529">
            <v>400005</v>
          </cell>
          <cell r="C529" t="str">
            <v>DÉCIMO TERCEIRO SALÁRIO</v>
          </cell>
          <cell r="D529">
            <v>180209</v>
          </cell>
          <cell r="E529" t="str">
            <v>PRÉDIOS</v>
          </cell>
          <cell r="F529" t="str">
            <v>9.2.1</v>
          </cell>
          <cell r="G529" t="str">
            <v>Pessoal - área meio</v>
          </cell>
        </row>
        <row r="530">
          <cell r="A530" t="str">
            <v>180209.400006</v>
          </cell>
          <cell r="B530">
            <v>400006</v>
          </cell>
          <cell r="C530" t="str">
            <v>FÉRIAS</v>
          </cell>
          <cell r="D530">
            <v>180209</v>
          </cell>
          <cell r="E530" t="str">
            <v>PRÉDIOS</v>
          </cell>
          <cell r="F530" t="str">
            <v>9.2.1</v>
          </cell>
          <cell r="G530" t="str">
            <v>Pessoal - área meio</v>
          </cell>
        </row>
        <row r="531">
          <cell r="A531" t="str">
            <v>180209.400007</v>
          </cell>
          <cell r="B531">
            <v>400007</v>
          </cell>
          <cell r="C531" t="str">
            <v>DESCANSO SEMANAL REMUNERADO</v>
          </cell>
          <cell r="D531">
            <v>180209</v>
          </cell>
          <cell r="E531" t="str">
            <v>PRÉDIOS</v>
          </cell>
          <cell r="F531" t="str">
            <v>9.2.1</v>
          </cell>
          <cell r="G531" t="str">
            <v>Pessoal - área meio</v>
          </cell>
        </row>
        <row r="532">
          <cell r="A532" t="str">
            <v>180209.400010</v>
          </cell>
          <cell r="B532">
            <v>400010</v>
          </cell>
          <cell r="C532" t="str">
            <v>AJUDA DE CUSTO</v>
          </cell>
          <cell r="D532">
            <v>180209</v>
          </cell>
          <cell r="E532" t="str">
            <v>PRÉDIOS</v>
          </cell>
          <cell r="F532" t="str">
            <v>9.2.1</v>
          </cell>
          <cell r="G532" t="str">
            <v>Pessoal - área meio</v>
          </cell>
        </row>
        <row r="533">
          <cell r="A533" t="str">
            <v>180209.400011</v>
          </cell>
          <cell r="B533">
            <v>400011</v>
          </cell>
          <cell r="C533" t="str">
            <v>BOLSA AUXÍLIO</v>
          </cell>
          <cell r="D533">
            <v>180209</v>
          </cell>
          <cell r="E533" t="str">
            <v>PRÉDIOS</v>
          </cell>
          <cell r="F533" t="str">
            <v>9.2.1</v>
          </cell>
          <cell r="G533" t="str">
            <v>Pessoal - área meio</v>
          </cell>
        </row>
        <row r="534">
          <cell r="A534" t="str">
            <v>180209.400012</v>
          </cell>
          <cell r="B534">
            <v>400012</v>
          </cell>
          <cell r="C534" t="str">
            <v>INDENIZAÇÕES</v>
          </cell>
          <cell r="D534">
            <v>180209</v>
          </cell>
          <cell r="E534" t="str">
            <v>PRÉDIOS</v>
          </cell>
          <cell r="F534" t="str">
            <v>9.2.1</v>
          </cell>
          <cell r="G534" t="str">
            <v>Pessoal - área meio</v>
          </cell>
        </row>
        <row r="535">
          <cell r="A535" t="str">
            <v>180209.400013</v>
          </cell>
          <cell r="B535">
            <v>400013</v>
          </cell>
          <cell r="C535" t="str">
            <v>SALÁRIOS - AJUSTES ENTRE CONTRATO DE GESTÃO</v>
          </cell>
          <cell r="D535">
            <v>180209</v>
          </cell>
          <cell r="E535" t="str">
            <v>PRÉDIOS</v>
          </cell>
          <cell r="F535" t="str">
            <v>9.2.1</v>
          </cell>
          <cell r="G535" t="str">
            <v>Pessoal - área meio</v>
          </cell>
        </row>
        <row r="536">
          <cell r="A536" t="str">
            <v>180209.400202</v>
          </cell>
          <cell r="B536">
            <v>400202</v>
          </cell>
          <cell r="C536" t="str">
            <v>ADICIONAL NOTURNO</v>
          </cell>
          <cell r="D536">
            <v>180209</v>
          </cell>
          <cell r="E536" t="str">
            <v>PRÉDIOS</v>
          </cell>
          <cell r="F536" t="str">
            <v>9.2.1</v>
          </cell>
          <cell r="G536" t="str">
            <v>Pessoal - área meio</v>
          </cell>
        </row>
        <row r="537">
          <cell r="A537" t="str">
            <v>180209.400203</v>
          </cell>
          <cell r="B537">
            <v>400203</v>
          </cell>
          <cell r="C537" t="str">
            <v>GRATIFICAÇOES</v>
          </cell>
          <cell r="D537">
            <v>180209</v>
          </cell>
          <cell r="E537" t="str">
            <v>PRÉDIOS</v>
          </cell>
          <cell r="F537" t="str">
            <v>9.2.1</v>
          </cell>
          <cell r="G537" t="str">
            <v>Pessoal - área meio</v>
          </cell>
        </row>
        <row r="538">
          <cell r="A538" t="str">
            <v>180209.400219</v>
          </cell>
          <cell r="B538">
            <v>400219</v>
          </cell>
          <cell r="C538" t="str">
            <v>SALARIO MATERNIDADE</v>
          </cell>
          <cell r="D538">
            <v>180209</v>
          </cell>
          <cell r="E538" t="str">
            <v>PRÉDIOS</v>
          </cell>
          <cell r="F538" t="str">
            <v>9.2.1</v>
          </cell>
          <cell r="G538" t="str">
            <v>Pessoal - área meio</v>
          </cell>
        </row>
        <row r="539">
          <cell r="A539" t="str">
            <v>180209.400220</v>
          </cell>
          <cell r="B539">
            <v>400220</v>
          </cell>
          <cell r="C539" t="str">
            <v>SALARIO FAMILIA</v>
          </cell>
          <cell r="D539">
            <v>180209</v>
          </cell>
          <cell r="E539" t="str">
            <v>PRÉDIOS</v>
          </cell>
          <cell r="F539" t="str">
            <v>9.2.1</v>
          </cell>
          <cell r="G539" t="str">
            <v>Pessoal - área meio</v>
          </cell>
        </row>
        <row r="540">
          <cell r="A540" t="str">
            <v>180209.400221</v>
          </cell>
          <cell r="B540">
            <v>400221</v>
          </cell>
          <cell r="C540" t="str">
            <v>PENSAO ALIMENTICIA</v>
          </cell>
          <cell r="D540">
            <v>180209</v>
          </cell>
          <cell r="E540" t="str">
            <v>PRÉDIOS</v>
          </cell>
          <cell r="F540" t="str">
            <v>9.2.1</v>
          </cell>
          <cell r="G540" t="str">
            <v>Pessoal - área meio</v>
          </cell>
        </row>
        <row r="541">
          <cell r="A541" t="str">
            <v>180209.400014</v>
          </cell>
          <cell r="B541">
            <v>400014</v>
          </cell>
          <cell r="C541" t="str">
            <v>ASSISTÊNCIA MÉDICA</v>
          </cell>
          <cell r="D541">
            <v>180209</v>
          </cell>
          <cell r="E541" t="str">
            <v>PRÉDIOS</v>
          </cell>
          <cell r="F541" t="str">
            <v>9.2.1</v>
          </cell>
          <cell r="G541" t="str">
            <v>Pessoal - área meio</v>
          </cell>
        </row>
        <row r="542">
          <cell r="A542" t="str">
            <v>180209.400015</v>
          </cell>
          <cell r="B542">
            <v>400015</v>
          </cell>
          <cell r="C542" t="str">
            <v>ASSISTÊNCIA ODONTOLÓGICA</v>
          </cell>
          <cell r="D542">
            <v>180209</v>
          </cell>
          <cell r="E542" t="str">
            <v>PRÉDIOS</v>
          </cell>
          <cell r="F542" t="str">
            <v>9.2.1</v>
          </cell>
          <cell r="G542" t="str">
            <v>Pessoal - área meio</v>
          </cell>
        </row>
        <row r="543">
          <cell r="A543" t="str">
            <v>180209.400016</v>
          </cell>
          <cell r="B543">
            <v>400016</v>
          </cell>
          <cell r="C543" t="str">
            <v>VALE REFEICAO</v>
          </cell>
          <cell r="D543">
            <v>180209</v>
          </cell>
          <cell r="E543" t="str">
            <v>PRÉDIOS</v>
          </cell>
          <cell r="F543" t="str">
            <v>9.2.1</v>
          </cell>
          <cell r="G543" t="str">
            <v>Pessoal - área meio</v>
          </cell>
        </row>
        <row r="544">
          <cell r="A544" t="str">
            <v>180209.400017</v>
          </cell>
          <cell r="B544">
            <v>400017</v>
          </cell>
          <cell r="C544" t="str">
            <v>VALE TRANSPORTE</v>
          </cell>
          <cell r="D544">
            <v>180209</v>
          </cell>
          <cell r="E544" t="str">
            <v>PRÉDIOS</v>
          </cell>
          <cell r="F544" t="str">
            <v>9.2.1</v>
          </cell>
          <cell r="G544" t="str">
            <v>Pessoal - área meio</v>
          </cell>
        </row>
        <row r="545">
          <cell r="A545" t="str">
            <v>180209.400175</v>
          </cell>
          <cell r="B545">
            <v>400175</v>
          </cell>
          <cell r="C545" t="str">
            <v>CURSOS E TREINAMENTOS</v>
          </cell>
          <cell r="D545">
            <v>180209</v>
          </cell>
          <cell r="E545" t="str">
            <v>PRÉDIOS</v>
          </cell>
          <cell r="F545" t="str">
            <v>9.2.1</v>
          </cell>
          <cell r="G545" t="str">
            <v>Pessoal - área meio</v>
          </cell>
        </row>
        <row r="546">
          <cell r="A546" t="str">
            <v>180209.400176</v>
          </cell>
          <cell r="B546">
            <v>400176</v>
          </cell>
          <cell r="C546" t="str">
            <v>AUXILIO EDUCACAO</v>
          </cell>
          <cell r="D546">
            <v>180209</v>
          </cell>
          <cell r="E546" t="str">
            <v>PRÉDIOS</v>
          </cell>
          <cell r="F546" t="str">
            <v>9.2.1</v>
          </cell>
          <cell r="G546" t="str">
            <v>Pessoal - área meio</v>
          </cell>
        </row>
        <row r="547">
          <cell r="A547" t="str">
            <v>180209.400020</v>
          </cell>
          <cell r="B547">
            <v>400020</v>
          </cell>
          <cell r="C547" t="str">
            <v>INSS</v>
          </cell>
          <cell r="D547">
            <v>180209</v>
          </cell>
          <cell r="E547" t="str">
            <v>PRÉDIOS</v>
          </cell>
          <cell r="F547" t="str">
            <v>9.2.1</v>
          </cell>
          <cell r="G547" t="str">
            <v>Pessoal - área meio</v>
          </cell>
        </row>
        <row r="548">
          <cell r="A548" t="str">
            <v>180209.400021</v>
          </cell>
          <cell r="B548">
            <v>400021</v>
          </cell>
          <cell r="C548" t="str">
            <v>FGTS</v>
          </cell>
          <cell r="D548">
            <v>180209</v>
          </cell>
          <cell r="E548" t="str">
            <v>PRÉDIOS</v>
          </cell>
          <cell r="F548" t="str">
            <v>9.2.1</v>
          </cell>
          <cell r="G548" t="str">
            <v>Pessoal - área meio</v>
          </cell>
        </row>
        <row r="549">
          <cell r="A549" t="str">
            <v>180209.400022</v>
          </cell>
          <cell r="B549">
            <v>400022</v>
          </cell>
          <cell r="C549" t="str">
            <v>PIS SOBRE FOLHA DE PAGAMENTO</v>
          </cell>
          <cell r="D549">
            <v>180209</v>
          </cell>
          <cell r="E549" t="str">
            <v>PRÉDIOS</v>
          </cell>
          <cell r="F549" t="str">
            <v>9.2.1</v>
          </cell>
          <cell r="G549" t="str">
            <v>Pessoal - área meio</v>
          </cell>
        </row>
        <row r="550">
          <cell r="A550" t="str">
            <v>180209.400024</v>
          </cell>
          <cell r="B550">
            <v>400024</v>
          </cell>
          <cell r="C550" t="str">
            <v>CONTRIBUIÇÃO SOCIAL RESCISÓRIA</v>
          </cell>
          <cell r="D550">
            <v>180209</v>
          </cell>
          <cell r="E550" t="str">
            <v>PRÉDIOS</v>
          </cell>
          <cell r="F550" t="str">
            <v>9.2.1</v>
          </cell>
          <cell r="G550" t="str">
            <v>Pessoal - área meio</v>
          </cell>
        </row>
        <row r="551">
          <cell r="A551" t="str">
            <v>180209.400177</v>
          </cell>
          <cell r="B551">
            <v>400177</v>
          </cell>
          <cell r="C551" t="str">
            <v>INSS SOBRE AUTONOMOS</v>
          </cell>
          <cell r="D551">
            <v>180209</v>
          </cell>
          <cell r="E551" t="str">
            <v>PRÉDIOS</v>
          </cell>
          <cell r="F551" t="str">
            <v>9.2.1</v>
          </cell>
          <cell r="G551" t="str">
            <v>Pessoal - área meio</v>
          </cell>
        </row>
        <row r="552">
          <cell r="A552" t="str">
            <v>180209.400214</v>
          </cell>
          <cell r="B552">
            <v>400214</v>
          </cell>
          <cell r="C552" t="str">
            <v>CONTRIBUICAO SINDICAL/ ASSISTENCIAL/ CONFEDERATIVA</v>
          </cell>
          <cell r="D552">
            <v>180209</v>
          </cell>
          <cell r="E552" t="str">
            <v>PRÉDIOS</v>
          </cell>
          <cell r="F552" t="str">
            <v>9.2.1</v>
          </cell>
          <cell r="G552" t="str">
            <v>Pessoal - área meio</v>
          </cell>
        </row>
        <row r="553">
          <cell r="A553" t="str">
            <v>180209.400025</v>
          </cell>
          <cell r="B553">
            <v>400025</v>
          </cell>
          <cell r="C553" t="str">
            <v>DESPESA - FÉRIAS</v>
          </cell>
          <cell r="D553">
            <v>180209</v>
          </cell>
          <cell r="E553" t="str">
            <v>PRÉDIOS</v>
          </cell>
          <cell r="F553" t="str">
            <v>9.2.1</v>
          </cell>
          <cell r="G553" t="str">
            <v>Pessoal - área meio</v>
          </cell>
        </row>
        <row r="554">
          <cell r="A554" t="str">
            <v>180209.400026</v>
          </cell>
          <cell r="B554">
            <v>400026</v>
          </cell>
          <cell r="C554" t="str">
            <v>DESPESA - INSS S/ FÉRIAS</v>
          </cell>
          <cell r="D554">
            <v>180209</v>
          </cell>
          <cell r="E554" t="str">
            <v>PRÉDIOS</v>
          </cell>
          <cell r="F554" t="str">
            <v>9.2.1</v>
          </cell>
          <cell r="G554" t="str">
            <v>Pessoal - área meio</v>
          </cell>
        </row>
        <row r="555">
          <cell r="A555" t="str">
            <v>180209.400027</v>
          </cell>
          <cell r="B555">
            <v>400027</v>
          </cell>
          <cell r="C555" t="str">
            <v>DESPESA - FGTS S/ FÉRIAS</v>
          </cell>
          <cell r="D555">
            <v>180209</v>
          </cell>
          <cell r="E555" t="str">
            <v>PRÉDIOS</v>
          </cell>
          <cell r="F555" t="str">
            <v>9.2.1</v>
          </cell>
          <cell r="G555" t="str">
            <v>Pessoal - área meio</v>
          </cell>
        </row>
        <row r="556">
          <cell r="A556" t="str">
            <v>180209.400028</v>
          </cell>
          <cell r="B556">
            <v>400028</v>
          </cell>
          <cell r="C556" t="str">
            <v>DESPESA - 13° SALÁRIO</v>
          </cell>
          <cell r="D556">
            <v>180209</v>
          </cell>
          <cell r="E556" t="str">
            <v>PRÉDIOS</v>
          </cell>
          <cell r="F556" t="str">
            <v>9.2.1</v>
          </cell>
          <cell r="G556" t="str">
            <v>Pessoal - área meio</v>
          </cell>
        </row>
        <row r="557">
          <cell r="A557" t="str">
            <v>180209.400029</v>
          </cell>
          <cell r="B557">
            <v>400029</v>
          </cell>
          <cell r="C557" t="str">
            <v>DESPESA - INSS S/ 13°</v>
          </cell>
          <cell r="D557">
            <v>180209</v>
          </cell>
          <cell r="E557" t="str">
            <v>PRÉDIOS</v>
          </cell>
          <cell r="F557" t="str">
            <v>9.2.1</v>
          </cell>
          <cell r="G557" t="str">
            <v>Pessoal - área meio</v>
          </cell>
        </row>
        <row r="558">
          <cell r="A558" t="str">
            <v>180209.400030</v>
          </cell>
          <cell r="B558">
            <v>400030</v>
          </cell>
          <cell r="C558" t="str">
            <v>DESPESA - FGTS S/ 13°</v>
          </cell>
          <cell r="D558">
            <v>180209</v>
          </cell>
          <cell r="E558" t="str">
            <v>PRÉDIOS</v>
          </cell>
          <cell r="F558" t="str">
            <v>9.2.1</v>
          </cell>
          <cell r="G558" t="str">
            <v>Pessoal - área meio</v>
          </cell>
        </row>
        <row r="559">
          <cell r="A559" t="str">
            <v>180209.400178</v>
          </cell>
          <cell r="B559">
            <v>400178</v>
          </cell>
          <cell r="C559" t="str">
            <v>UNIFORMES</v>
          </cell>
          <cell r="D559">
            <v>180209</v>
          </cell>
          <cell r="E559" t="str">
            <v>PRÉDIOS</v>
          </cell>
          <cell r="F559" t="str">
            <v>9.2.1</v>
          </cell>
          <cell r="G559" t="str">
            <v>Pessoal - área meio</v>
          </cell>
        </row>
        <row r="560">
          <cell r="A560" t="str">
            <v>180209.400179</v>
          </cell>
          <cell r="B560">
            <v>400179</v>
          </cell>
          <cell r="C560" t="str">
            <v>ESTAGIARIOS E APRENDIZES</v>
          </cell>
          <cell r="D560">
            <v>180209</v>
          </cell>
          <cell r="E560" t="str">
            <v>PRÉDIOS</v>
          </cell>
          <cell r="F560" t="str">
            <v>9.2.1</v>
          </cell>
          <cell r="G560" t="str">
            <v>Pessoal - área meio</v>
          </cell>
        </row>
        <row r="561">
          <cell r="A561" t="str">
            <v>180209.400180</v>
          </cell>
          <cell r="B561">
            <v>400180</v>
          </cell>
          <cell r="C561" t="str">
            <v>OUTRAS DESPESAS COM PESSOAL</v>
          </cell>
          <cell r="D561">
            <v>180209</v>
          </cell>
          <cell r="E561" t="str">
            <v>PRÉDIOS</v>
          </cell>
          <cell r="F561" t="str">
            <v>9.2.1</v>
          </cell>
          <cell r="G561" t="str">
            <v>Pessoal - área meio</v>
          </cell>
        </row>
        <row r="562">
          <cell r="A562" t="str">
            <v>300101.400003</v>
          </cell>
          <cell r="B562">
            <v>400003</v>
          </cell>
          <cell r="C562" t="str">
            <v>SALÁRIOS E ORDENADOS</v>
          </cell>
          <cell r="D562">
            <v>300101</v>
          </cell>
          <cell r="E562" t="str">
            <v>ATIVIDADES CULTURAIS</v>
          </cell>
          <cell r="F562" t="str">
            <v>9.2.2</v>
          </cell>
          <cell r="G562" t="str">
            <v>Pessoal - área fim</v>
          </cell>
        </row>
        <row r="563">
          <cell r="A563" t="str">
            <v>300101.400004</v>
          </cell>
          <cell r="B563">
            <v>400004</v>
          </cell>
          <cell r="C563" t="str">
            <v>HORAS EXTRAS</v>
          </cell>
          <cell r="D563">
            <v>300101</v>
          </cell>
          <cell r="E563" t="str">
            <v>ATIVIDADES CULTURAIS</v>
          </cell>
          <cell r="F563" t="str">
            <v>9.2.2</v>
          </cell>
          <cell r="G563" t="str">
            <v>Pessoal - área fim</v>
          </cell>
        </row>
        <row r="564">
          <cell r="A564" t="str">
            <v>300101.400005</v>
          </cell>
          <cell r="B564">
            <v>400005</v>
          </cell>
          <cell r="C564" t="str">
            <v>DÉCIMO TERCEIRO SALÁRIO</v>
          </cell>
          <cell r="D564">
            <v>300101</v>
          </cell>
          <cell r="E564" t="str">
            <v>ATIVIDADES CULTURAIS</v>
          </cell>
          <cell r="F564" t="str">
            <v>9.2.2</v>
          </cell>
          <cell r="G564" t="str">
            <v>Pessoal - área fim</v>
          </cell>
        </row>
        <row r="565">
          <cell r="A565" t="str">
            <v>300101.400006</v>
          </cell>
          <cell r="B565">
            <v>400006</v>
          </cell>
          <cell r="C565" t="str">
            <v>FÉRIAS</v>
          </cell>
          <cell r="D565">
            <v>300101</v>
          </cell>
          <cell r="E565" t="str">
            <v>ATIVIDADES CULTURAIS</v>
          </cell>
          <cell r="F565" t="str">
            <v>9.2.2</v>
          </cell>
          <cell r="G565" t="str">
            <v>Pessoal - área fim</v>
          </cell>
        </row>
        <row r="566">
          <cell r="A566" t="str">
            <v>300101.400007</v>
          </cell>
          <cell r="B566">
            <v>400007</v>
          </cell>
          <cell r="C566" t="str">
            <v>DESCANSO SEMANAL REMUNERADO</v>
          </cell>
          <cell r="D566">
            <v>300101</v>
          </cell>
          <cell r="E566" t="str">
            <v>ATIVIDADES CULTURAIS</v>
          </cell>
          <cell r="F566" t="str">
            <v>9.2.2</v>
          </cell>
          <cell r="G566" t="str">
            <v>Pessoal - área fim</v>
          </cell>
        </row>
        <row r="567">
          <cell r="A567" t="str">
            <v>300101.400010</v>
          </cell>
          <cell r="B567">
            <v>400010</v>
          </cell>
          <cell r="C567" t="str">
            <v>AJUDA DE CUSTO</v>
          </cell>
          <cell r="D567">
            <v>300101</v>
          </cell>
          <cell r="E567" t="str">
            <v>ATIVIDADES CULTURAIS</v>
          </cell>
          <cell r="F567" t="str">
            <v>9.2.2</v>
          </cell>
          <cell r="G567" t="str">
            <v>Pessoal - área fim</v>
          </cell>
        </row>
        <row r="568">
          <cell r="A568" t="str">
            <v>300101.400011</v>
          </cell>
          <cell r="B568">
            <v>400011</v>
          </cell>
          <cell r="C568" t="str">
            <v>BOLSA AUXÍLIO</v>
          </cell>
          <cell r="D568">
            <v>300101</v>
          </cell>
          <cell r="E568" t="str">
            <v>ATIVIDADES CULTURAIS</v>
          </cell>
          <cell r="F568" t="str">
            <v>9.2.2</v>
          </cell>
          <cell r="G568" t="str">
            <v>Pessoal - área fim</v>
          </cell>
        </row>
        <row r="569">
          <cell r="A569" t="str">
            <v>300101.400012</v>
          </cell>
          <cell r="B569">
            <v>400012</v>
          </cell>
          <cell r="C569" t="str">
            <v>INDENIZAÇÕES</v>
          </cell>
          <cell r="D569">
            <v>300101</v>
          </cell>
          <cell r="E569" t="str">
            <v>ATIVIDADES CULTURAIS</v>
          </cell>
          <cell r="F569" t="str">
            <v>9.2.2</v>
          </cell>
          <cell r="G569" t="str">
            <v>Pessoal - área fim</v>
          </cell>
        </row>
        <row r="570">
          <cell r="A570" t="str">
            <v>300101.400013</v>
          </cell>
          <cell r="B570">
            <v>400013</v>
          </cell>
          <cell r="C570" t="str">
            <v>SALÁRIOS - AJUSTES ENTRE CONTRATO DE GESTÃO</v>
          </cell>
          <cell r="D570">
            <v>300101</v>
          </cell>
          <cell r="E570" t="str">
            <v>ATIVIDADES CULTURAIS</v>
          </cell>
          <cell r="F570" t="str">
            <v>9.2.2</v>
          </cell>
          <cell r="G570" t="str">
            <v>Pessoal - área fim</v>
          </cell>
        </row>
        <row r="571">
          <cell r="A571" t="str">
            <v>300101.400202</v>
          </cell>
          <cell r="B571">
            <v>400202</v>
          </cell>
          <cell r="C571" t="str">
            <v>ADICIONAL NOTURNO</v>
          </cell>
          <cell r="D571">
            <v>300101</v>
          </cell>
          <cell r="E571" t="str">
            <v>ATIVIDADES CULTURAIS</v>
          </cell>
          <cell r="F571" t="str">
            <v>9.2.2</v>
          </cell>
          <cell r="G571" t="str">
            <v>Pessoal - área fim</v>
          </cell>
        </row>
        <row r="572">
          <cell r="A572" t="str">
            <v>300101.400203</v>
          </cell>
          <cell r="B572">
            <v>400203</v>
          </cell>
          <cell r="C572" t="str">
            <v>GRATIFICAÇOES</v>
          </cell>
          <cell r="D572">
            <v>300101</v>
          </cell>
          <cell r="E572" t="str">
            <v>ATIVIDADES CULTURAIS</v>
          </cell>
          <cell r="F572" t="str">
            <v>9.2.2</v>
          </cell>
          <cell r="G572" t="str">
            <v>Pessoal - área fim</v>
          </cell>
        </row>
        <row r="573">
          <cell r="A573" t="str">
            <v>300101.400219</v>
          </cell>
          <cell r="B573">
            <v>400219</v>
          </cell>
          <cell r="C573" t="str">
            <v>SALARIO MATERNIDADE</v>
          </cell>
          <cell r="D573">
            <v>300101</v>
          </cell>
          <cell r="E573" t="str">
            <v>ATIVIDADES CULTURAIS</v>
          </cell>
          <cell r="F573" t="str">
            <v>9.2.2</v>
          </cell>
          <cell r="G573" t="str">
            <v>Pessoal - área fim</v>
          </cell>
        </row>
        <row r="574">
          <cell r="A574" t="str">
            <v>300101.400220</v>
          </cell>
          <cell r="B574">
            <v>400220</v>
          </cell>
          <cell r="C574" t="str">
            <v>SALARIO FAMILIA</v>
          </cell>
          <cell r="D574">
            <v>300101</v>
          </cell>
          <cell r="E574" t="str">
            <v>ATIVIDADES CULTURAIS</v>
          </cell>
          <cell r="F574" t="str">
            <v>9.2.2</v>
          </cell>
          <cell r="G574" t="str">
            <v>Pessoal - área fim</v>
          </cell>
        </row>
        <row r="575">
          <cell r="A575" t="str">
            <v>300101.400221</v>
          </cell>
          <cell r="B575">
            <v>400221</v>
          </cell>
          <cell r="C575" t="str">
            <v>PENSAO ALIMENTICIA</v>
          </cell>
          <cell r="D575">
            <v>300101</v>
          </cell>
          <cell r="E575" t="str">
            <v>ATIVIDADES CULTURAIS</v>
          </cell>
          <cell r="F575" t="str">
            <v>9.2.2</v>
          </cell>
          <cell r="G575" t="str">
            <v>Pessoal - área fim</v>
          </cell>
        </row>
        <row r="576">
          <cell r="A576" t="str">
            <v>300101.400014</v>
          </cell>
          <cell r="B576">
            <v>400014</v>
          </cell>
          <cell r="C576" t="str">
            <v>ASSISTÊNCIA MÉDICA</v>
          </cell>
          <cell r="D576">
            <v>300101</v>
          </cell>
          <cell r="E576" t="str">
            <v>ATIVIDADES CULTURAIS</v>
          </cell>
          <cell r="F576" t="str">
            <v>9.2.2</v>
          </cell>
          <cell r="G576" t="str">
            <v>Pessoal - área fim</v>
          </cell>
        </row>
        <row r="577">
          <cell r="A577" t="str">
            <v>300101.400015</v>
          </cell>
          <cell r="B577">
            <v>400015</v>
          </cell>
          <cell r="C577" t="str">
            <v>ASSISTÊNCIA ODONTOLÓGICA</v>
          </cell>
          <cell r="D577">
            <v>300101</v>
          </cell>
          <cell r="E577" t="str">
            <v>ATIVIDADES CULTURAIS</v>
          </cell>
          <cell r="F577" t="str">
            <v>9.2.2</v>
          </cell>
          <cell r="G577" t="str">
            <v>Pessoal - área fim</v>
          </cell>
        </row>
        <row r="578">
          <cell r="A578" t="str">
            <v>300101.400016</v>
          </cell>
          <cell r="B578">
            <v>400016</v>
          </cell>
          <cell r="C578" t="str">
            <v>VALE REFEICAO</v>
          </cell>
          <cell r="D578">
            <v>300101</v>
          </cell>
          <cell r="E578" t="str">
            <v>ATIVIDADES CULTURAIS</v>
          </cell>
          <cell r="F578" t="str">
            <v>9.2.2</v>
          </cell>
          <cell r="G578" t="str">
            <v>Pessoal - área fim</v>
          </cell>
        </row>
        <row r="579">
          <cell r="A579" t="str">
            <v>300101.400017</v>
          </cell>
          <cell r="B579">
            <v>400017</v>
          </cell>
          <cell r="C579" t="str">
            <v>VALE TRANSPORTE</v>
          </cell>
          <cell r="D579">
            <v>300101</v>
          </cell>
          <cell r="E579" t="str">
            <v>ATIVIDADES CULTURAIS</v>
          </cell>
          <cell r="F579" t="str">
            <v>9.2.2</v>
          </cell>
          <cell r="G579" t="str">
            <v>Pessoal - área fim</v>
          </cell>
        </row>
        <row r="580">
          <cell r="A580" t="str">
            <v>300101.400175</v>
          </cell>
          <cell r="B580">
            <v>400175</v>
          </cell>
          <cell r="C580" t="str">
            <v>CURSOS E TREINAMENTOS</v>
          </cell>
          <cell r="D580">
            <v>300101</v>
          </cell>
          <cell r="E580" t="str">
            <v>ATIVIDADES CULTURAIS</v>
          </cell>
          <cell r="F580" t="str">
            <v>9.2.2</v>
          </cell>
          <cell r="G580" t="str">
            <v>Pessoal - área fim</v>
          </cell>
        </row>
        <row r="581">
          <cell r="A581" t="str">
            <v>300101.400176</v>
          </cell>
          <cell r="B581">
            <v>400176</v>
          </cell>
          <cell r="C581" t="str">
            <v>AUXILIO EDUCACAO</v>
          </cell>
          <cell r="D581">
            <v>300101</v>
          </cell>
          <cell r="E581" t="str">
            <v>ATIVIDADES CULTURAIS</v>
          </cell>
          <cell r="F581" t="str">
            <v>9.2.2</v>
          </cell>
          <cell r="G581" t="str">
            <v>Pessoal - área fim</v>
          </cell>
        </row>
        <row r="582">
          <cell r="A582" t="str">
            <v>300101.400020</v>
          </cell>
          <cell r="B582">
            <v>400020</v>
          </cell>
          <cell r="C582" t="str">
            <v>INSS</v>
          </cell>
          <cell r="D582">
            <v>300101</v>
          </cell>
          <cell r="E582" t="str">
            <v>ATIVIDADES CULTURAIS</v>
          </cell>
          <cell r="F582" t="str">
            <v>9.2.2</v>
          </cell>
          <cell r="G582" t="str">
            <v>Pessoal - área fim</v>
          </cell>
        </row>
        <row r="583">
          <cell r="A583" t="str">
            <v>300101.400021</v>
          </cell>
          <cell r="B583">
            <v>400021</v>
          </cell>
          <cell r="C583" t="str">
            <v>FGTS</v>
          </cell>
          <cell r="D583">
            <v>300101</v>
          </cell>
          <cell r="E583" t="str">
            <v>ATIVIDADES CULTURAIS</v>
          </cell>
          <cell r="F583" t="str">
            <v>9.2.2</v>
          </cell>
          <cell r="G583" t="str">
            <v>Pessoal - área fim</v>
          </cell>
        </row>
        <row r="584">
          <cell r="A584" t="str">
            <v>300101.400022</v>
          </cell>
          <cell r="B584">
            <v>400022</v>
          </cell>
          <cell r="C584" t="str">
            <v>PIS SOBRE FOLHA DE PAGAMENTO</v>
          </cell>
          <cell r="D584">
            <v>300101</v>
          </cell>
          <cell r="E584" t="str">
            <v>ATIVIDADES CULTURAIS</v>
          </cell>
          <cell r="F584" t="str">
            <v>9.2.2</v>
          </cell>
          <cell r="G584" t="str">
            <v>Pessoal - área fim</v>
          </cell>
        </row>
        <row r="585">
          <cell r="A585" t="str">
            <v>300101.400024</v>
          </cell>
          <cell r="B585">
            <v>400024</v>
          </cell>
          <cell r="C585" t="str">
            <v>CONTRIBUIÇÃO SOCIAL RESCISÓRIA</v>
          </cell>
          <cell r="D585">
            <v>300101</v>
          </cell>
          <cell r="E585" t="str">
            <v>ATIVIDADES CULTURAIS</v>
          </cell>
          <cell r="F585" t="str">
            <v>9.2.2</v>
          </cell>
          <cell r="G585" t="str">
            <v>Pessoal - área fim</v>
          </cell>
        </row>
        <row r="586">
          <cell r="A586" t="str">
            <v>300101.400177</v>
          </cell>
          <cell r="B586">
            <v>400177</v>
          </cell>
          <cell r="C586" t="str">
            <v>INSS SOBRE AUTONOMOS</v>
          </cell>
          <cell r="D586">
            <v>300101</v>
          </cell>
          <cell r="E586" t="str">
            <v>ATIVIDADES CULTURAIS</v>
          </cell>
          <cell r="F586" t="str">
            <v>9.2.2</v>
          </cell>
          <cell r="G586" t="str">
            <v>Pessoal - área fim</v>
          </cell>
        </row>
        <row r="587">
          <cell r="A587" t="str">
            <v>300101.400214</v>
          </cell>
          <cell r="B587">
            <v>400214</v>
          </cell>
          <cell r="C587" t="str">
            <v>CONTRIBUICAO SINDICAL/ ASSISTENCIAL/ CONFEDERATIVA</v>
          </cell>
          <cell r="D587">
            <v>300101</v>
          </cell>
          <cell r="E587" t="str">
            <v>ATIVIDADES CULTURAIS</v>
          </cell>
          <cell r="F587" t="str">
            <v>9.2.2</v>
          </cell>
          <cell r="G587" t="str">
            <v>Pessoal - área fim</v>
          </cell>
        </row>
        <row r="588">
          <cell r="A588" t="str">
            <v>300101.400025</v>
          </cell>
          <cell r="B588">
            <v>400025</v>
          </cell>
          <cell r="C588" t="str">
            <v>DESPESA - FÉRIAS</v>
          </cell>
          <cell r="D588">
            <v>300101</v>
          </cell>
          <cell r="E588" t="str">
            <v>ATIVIDADES CULTURAIS</v>
          </cell>
          <cell r="F588" t="str">
            <v>9.2.2</v>
          </cell>
          <cell r="G588" t="str">
            <v>Pessoal - área fim</v>
          </cell>
        </row>
        <row r="589">
          <cell r="A589" t="str">
            <v>300101.400026</v>
          </cell>
          <cell r="B589">
            <v>400026</v>
          </cell>
          <cell r="C589" t="str">
            <v>DESPESA - INSS S/ FÉRIAS</v>
          </cell>
          <cell r="D589">
            <v>300101</v>
          </cell>
          <cell r="E589" t="str">
            <v>ATIVIDADES CULTURAIS</v>
          </cell>
          <cell r="F589" t="str">
            <v>9.2.2</v>
          </cell>
          <cell r="G589" t="str">
            <v>Pessoal - área fim</v>
          </cell>
        </row>
        <row r="590">
          <cell r="A590" t="str">
            <v>300101.400027</v>
          </cell>
          <cell r="B590">
            <v>400027</v>
          </cell>
          <cell r="C590" t="str">
            <v>DESPESA - FGTS S/ FÉRIAS</v>
          </cell>
          <cell r="D590">
            <v>300101</v>
          </cell>
          <cell r="E590" t="str">
            <v>ATIVIDADES CULTURAIS</v>
          </cell>
          <cell r="F590" t="str">
            <v>9.2.2</v>
          </cell>
          <cell r="G590" t="str">
            <v>Pessoal - área fim</v>
          </cell>
        </row>
        <row r="591">
          <cell r="A591" t="str">
            <v>300101.400028</v>
          </cell>
          <cell r="B591">
            <v>400028</v>
          </cell>
          <cell r="C591" t="str">
            <v>DESPESA - 13° SALÁRIO</v>
          </cell>
          <cell r="D591">
            <v>300101</v>
          </cell>
          <cell r="E591" t="str">
            <v>ATIVIDADES CULTURAIS</v>
          </cell>
          <cell r="F591" t="str">
            <v>9.2.2</v>
          </cell>
          <cell r="G591" t="str">
            <v>Pessoal - área fim</v>
          </cell>
        </row>
        <row r="592">
          <cell r="A592" t="str">
            <v>300101.400029</v>
          </cell>
          <cell r="B592">
            <v>400029</v>
          </cell>
          <cell r="C592" t="str">
            <v>DESPESA - INSS S/ 13°</v>
          </cell>
          <cell r="D592">
            <v>300101</v>
          </cell>
          <cell r="E592" t="str">
            <v>ATIVIDADES CULTURAIS</v>
          </cell>
          <cell r="F592" t="str">
            <v>9.2.2</v>
          </cell>
          <cell r="G592" t="str">
            <v>Pessoal - área fim</v>
          </cell>
        </row>
        <row r="593">
          <cell r="A593" t="str">
            <v>300101.400030</v>
          </cell>
          <cell r="B593">
            <v>400030</v>
          </cell>
          <cell r="C593" t="str">
            <v>DESPESA - FGTS S/ 13°</v>
          </cell>
          <cell r="D593">
            <v>300101</v>
          </cell>
          <cell r="E593" t="str">
            <v>ATIVIDADES CULTURAIS</v>
          </cell>
          <cell r="F593" t="str">
            <v>9.2.2</v>
          </cell>
          <cell r="G593" t="str">
            <v>Pessoal - área fim</v>
          </cell>
        </row>
        <row r="594">
          <cell r="A594" t="str">
            <v>300101.400178</v>
          </cell>
          <cell r="B594">
            <v>400178</v>
          </cell>
          <cell r="C594" t="str">
            <v>UNIFORMES</v>
          </cell>
          <cell r="D594">
            <v>300101</v>
          </cell>
          <cell r="E594" t="str">
            <v>ATIVIDADES CULTURAIS</v>
          </cell>
          <cell r="F594" t="str">
            <v>9.2.2</v>
          </cell>
          <cell r="G594" t="str">
            <v>Pessoal - área fim</v>
          </cell>
        </row>
        <row r="595">
          <cell r="A595" t="str">
            <v>300101.400179</v>
          </cell>
          <cell r="B595">
            <v>400179</v>
          </cell>
          <cell r="C595" t="str">
            <v>ESTAGIARIOS E APRENDIZES</v>
          </cell>
          <cell r="D595">
            <v>300101</v>
          </cell>
          <cell r="E595" t="str">
            <v>ATIVIDADES CULTURAIS</v>
          </cell>
          <cell r="F595" t="str">
            <v>9.2.2</v>
          </cell>
          <cell r="G595" t="str">
            <v>Pessoal - área fim</v>
          </cell>
        </row>
        <row r="596">
          <cell r="A596" t="str">
            <v>300101.400180</v>
          </cell>
          <cell r="B596">
            <v>400180</v>
          </cell>
          <cell r="C596" t="str">
            <v>OUTRAS DESPESAS COM PESSOAL</v>
          </cell>
          <cell r="D596">
            <v>300101</v>
          </cell>
          <cell r="E596" t="str">
            <v>ATIVIDADES CULTURAIS</v>
          </cell>
          <cell r="F596" t="str">
            <v>9.2.2</v>
          </cell>
          <cell r="G596" t="str">
            <v>Pessoal - área fim</v>
          </cell>
        </row>
        <row r="597">
          <cell r="A597" t="str">
            <v>300102.400003</v>
          </cell>
          <cell r="B597">
            <v>400003</v>
          </cell>
          <cell r="C597" t="str">
            <v>SALÁRIOS E ORDENADOS</v>
          </cell>
          <cell r="D597">
            <v>300102</v>
          </cell>
          <cell r="E597" t="str">
            <v>EXPOSIÇÃO</v>
          </cell>
          <cell r="F597" t="str">
            <v>9.2.2</v>
          </cell>
          <cell r="G597" t="str">
            <v>Pessoal - área fim</v>
          </cell>
        </row>
        <row r="598">
          <cell r="A598" t="str">
            <v>300102.400004</v>
          </cell>
          <cell r="B598">
            <v>400004</v>
          </cell>
          <cell r="C598" t="str">
            <v>HORAS EXTRAS</v>
          </cell>
          <cell r="D598">
            <v>300102</v>
          </cell>
          <cell r="E598" t="str">
            <v>EXPOSIÇÃO</v>
          </cell>
          <cell r="F598" t="str">
            <v>9.2.2</v>
          </cell>
          <cell r="G598" t="str">
            <v>Pessoal - área fim</v>
          </cell>
        </row>
        <row r="599">
          <cell r="A599" t="str">
            <v>300102.400005</v>
          </cell>
          <cell r="B599">
            <v>400005</v>
          </cell>
          <cell r="C599" t="str">
            <v>DÉCIMO TERCEIRO SALÁRIO</v>
          </cell>
          <cell r="D599">
            <v>300102</v>
          </cell>
          <cell r="E599" t="str">
            <v>EXPOSIÇÃO</v>
          </cell>
          <cell r="F599" t="str">
            <v>9.2.2</v>
          </cell>
          <cell r="G599" t="str">
            <v>Pessoal - área fim</v>
          </cell>
        </row>
        <row r="600">
          <cell r="A600" t="str">
            <v>300102.400006</v>
          </cell>
          <cell r="B600">
            <v>400006</v>
          </cell>
          <cell r="C600" t="str">
            <v>FÉRIAS</v>
          </cell>
          <cell r="D600">
            <v>300102</v>
          </cell>
          <cell r="E600" t="str">
            <v>EXPOSIÇÃO</v>
          </cell>
          <cell r="F600" t="str">
            <v>9.2.2</v>
          </cell>
          <cell r="G600" t="str">
            <v>Pessoal - área fim</v>
          </cell>
        </row>
        <row r="601">
          <cell r="A601" t="str">
            <v>300102.400007</v>
          </cell>
          <cell r="B601">
            <v>400007</v>
          </cell>
          <cell r="C601" t="str">
            <v>DESCANSO SEMANAL REMUNERADO</v>
          </cell>
          <cell r="D601">
            <v>300102</v>
          </cell>
          <cell r="E601" t="str">
            <v>EXPOSIÇÃO</v>
          </cell>
          <cell r="F601" t="str">
            <v>9.2.2</v>
          </cell>
          <cell r="G601" t="str">
            <v>Pessoal - área fim</v>
          </cell>
        </row>
        <row r="602">
          <cell r="A602" t="str">
            <v>300102.400010</v>
          </cell>
          <cell r="B602">
            <v>400010</v>
          </cell>
          <cell r="C602" t="str">
            <v>AJUDA DE CUSTO</v>
          </cell>
          <cell r="D602">
            <v>300102</v>
          </cell>
          <cell r="E602" t="str">
            <v>EXPOSIÇÃO</v>
          </cell>
          <cell r="F602" t="str">
            <v>9.2.2</v>
          </cell>
          <cell r="G602" t="str">
            <v>Pessoal - área fim</v>
          </cell>
        </row>
        <row r="603">
          <cell r="A603" t="str">
            <v>300102.400011</v>
          </cell>
          <cell r="B603">
            <v>400011</v>
          </cell>
          <cell r="C603" t="str">
            <v>BOLSA AUXÍLIO</v>
          </cell>
          <cell r="D603">
            <v>300102</v>
          </cell>
          <cell r="E603" t="str">
            <v>EXPOSIÇÃO</v>
          </cell>
          <cell r="F603" t="str">
            <v>9.2.2</v>
          </cell>
          <cell r="G603" t="str">
            <v>Pessoal - área fim</v>
          </cell>
        </row>
        <row r="604">
          <cell r="A604" t="str">
            <v>300102.400012</v>
          </cell>
          <cell r="B604">
            <v>400012</v>
          </cell>
          <cell r="C604" t="str">
            <v>INDENIZAÇÕES</v>
          </cell>
          <cell r="D604">
            <v>300102</v>
          </cell>
          <cell r="E604" t="str">
            <v>EXPOSIÇÃO</v>
          </cell>
          <cell r="F604" t="str">
            <v>9.2.2</v>
          </cell>
          <cell r="G604" t="str">
            <v>Pessoal - área fim</v>
          </cell>
        </row>
        <row r="605">
          <cell r="A605" t="str">
            <v>300102.400013</v>
          </cell>
          <cell r="B605">
            <v>400013</v>
          </cell>
          <cell r="C605" t="str">
            <v>SALÁRIOS - AJUSTES ENTRE CONTRATO DE GESTÃO</v>
          </cell>
          <cell r="D605">
            <v>300102</v>
          </cell>
          <cell r="E605" t="str">
            <v>EXPOSIÇÃO</v>
          </cell>
          <cell r="F605" t="str">
            <v>9.2.2</v>
          </cell>
          <cell r="G605" t="str">
            <v>Pessoal - área fim</v>
          </cell>
        </row>
        <row r="606">
          <cell r="A606" t="str">
            <v>300102.400202</v>
          </cell>
          <cell r="B606">
            <v>400202</v>
          </cell>
          <cell r="C606" t="str">
            <v>ADICIONAL NOTURNO</v>
          </cell>
          <cell r="D606">
            <v>300102</v>
          </cell>
          <cell r="E606" t="str">
            <v>EXPOSIÇÃO</v>
          </cell>
          <cell r="F606" t="str">
            <v>9.2.2</v>
          </cell>
          <cell r="G606" t="str">
            <v>Pessoal - área fim</v>
          </cell>
        </row>
        <row r="607">
          <cell r="A607" t="str">
            <v>300102.400203</v>
          </cell>
          <cell r="B607">
            <v>400203</v>
          </cell>
          <cell r="C607" t="str">
            <v>GRATIFICAÇOES</v>
          </cell>
          <cell r="D607">
            <v>300102</v>
          </cell>
          <cell r="E607" t="str">
            <v>EXPOSIÇÃO</v>
          </cell>
          <cell r="F607" t="str">
            <v>9.2.2</v>
          </cell>
          <cell r="G607" t="str">
            <v>Pessoal - área fim</v>
          </cell>
        </row>
        <row r="608">
          <cell r="A608" t="str">
            <v>300102.400219</v>
          </cell>
          <cell r="B608">
            <v>400219</v>
          </cell>
          <cell r="C608" t="str">
            <v>SALARIO MATERNIDADE</v>
          </cell>
          <cell r="D608">
            <v>300102</v>
          </cell>
          <cell r="E608" t="str">
            <v>EXPOSIÇÃO</v>
          </cell>
          <cell r="F608" t="str">
            <v>9.2.2</v>
          </cell>
          <cell r="G608" t="str">
            <v>Pessoal - área fim</v>
          </cell>
        </row>
        <row r="609">
          <cell r="A609" t="str">
            <v>300102.400220</v>
          </cell>
          <cell r="B609">
            <v>400220</v>
          </cell>
          <cell r="C609" t="str">
            <v>SALARIO FAMILIA</v>
          </cell>
          <cell r="D609">
            <v>300102</v>
          </cell>
          <cell r="E609" t="str">
            <v>EXPOSIÇÃO</v>
          </cell>
          <cell r="F609" t="str">
            <v>9.2.2</v>
          </cell>
          <cell r="G609" t="str">
            <v>Pessoal - área fim</v>
          </cell>
        </row>
        <row r="610">
          <cell r="A610" t="str">
            <v>300102.400221</v>
          </cell>
          <cell r="B610">
            <v>400221</v>
          </cell>
          <cell r="C610" t="str">
            <v>PENSAO ALIMENTICIA</v>
          </cell>
          <cell r="D610">
            <v>300102</v>
          </cell>
          <cell r="E610" t="str">
            <v>EXPOSIÇÃO</v>
          </cell>
          <cell r="F610" t="str">
            <v>9.2.2</v>
          </cell>
          <cell r="G610" t="str">
            <v>Pessoal - área fim</v>
          </cell>
        </row>
        <row r="611">
          <cell r="A611" t="str">
            <v>300102.400014</v>
          </cell>
          <cell r="B611">
            <v>400014</v>
          </cell>
          <cell r="C611" t="str">
            <v>ASSISTÊNCIA MÉDICA</v>
          </cell>
          <cell r="D611">
            <v>300102</v>
          </cell>
          <cell r="E611" t="str">
            <v>EXPOSIÇÃO</v>
          </cell>
          <cell r="F611" t="str">
            <v>9.2.2</v>
          </cell>
          <cell r="G611" t="str">
            <v>Pessoal - área fim</v>
          </cell>
        </row>
        <row r="612">
          <cell r="A612" t="str">
            <v>300102.400015</v>
          </cell>
          <cell r="B612">
            <v>400015</v>
          </cell>
          <cell r="C612" t="str">
            <v>ASSISTÊNCIA ODONTOLÓGICA</v>
          </cell>
          <cell r="D612">
            <v>300102</v>
          </cell>
          <cell r="E612" t="str">
            <v>EXPOSIÇÃO</v>
          </cell>
          <cell r="F612" t="str">
            <v>9.2.2</v>
          </cell>
          <cell r="G612" t="str">
            <v>Pessoal - área fim</v>
          </cell>
        </row>
        <row r="613">
          <cell r="A613" t="str">
            <v>300102.400016</v>
          </cell>
          <cell r="B613">
            <v>400016</v>
          </cell>
          <cell r="C613" t="str">
            <v>VALE REFEICAO</v>
          </cell>
          <cell r="D613">
            <v>300102</v>
          </cell>
          <cell r="E613" t="str">
            <v>EXPOSIÇÃO</v>
          </cell>
          <cell r="F613" t="str">
            <v>9.2.2</v>
          </cell>
          <cell r="G613" t="str">
            <v>Pessoal - área fim</v>
          </cell>
        </row>
        <row r="614">
          <cell r="A614" t="str">
            <v>300102.400017</v>
          </cell>
          <cell r="B614">
            <v>400017</v>
          </cell>
          <cell r="C614" t="str">
            <v>VALE TRANSPORTE</v>
          </cell>
          <cell r="D614">
            <v>300102</v>
          </cell>
          <cell r="E614" t="str">
            <v>EXPOSIÇÃO</v>
          </cell>
          <cell r="F614" t="str">
            <v>9.2.2</v>
          </cell>
          <cell r="G614" t="str">
            <v>Pessoal - área fim</v>
          </cell>
        </row>
        <row r="615">
          <cell r="A615" t="str">
            <v>300102.400175</v>
          </cell>
          <cell r="B615">
            <v>400175</v>
          </cell>
          <cell r="C615" t="str">
            <v>CURSOS E TREINAMENTOS</v>
          </cell>
          <cell r="D615">
            <v>300102</v>
          </cell>
          <cell r="E615" t="str">
            <v>EXPOSIÇÃO</v>
          </cell>
          <cell r="F615" t="str">
            <v>9.2.2</v>
          </cell>
          <cell r="G615" t="str">
            <v>Pessoal - área fim</v>
          </cell>
        </row>
        <row r="616">
          <cell r="A616" t="str">
            <v>300102.400176</v>
          </cell>
          <cell r="B616">
            <v>400176</v>
          </cell>
          <cell r="C616" t="str">
            <v>AUXILIO EDUCACAO</v>
          </cell>
          <cell r="D616">
            <v>300102</v>
          </cell>
          <cell r="E616" t="str">
            <v>EXPOSIÇÃO</v>
          </cell>
          <cell r="F616" t="str">
            <v>9.2.2</v>
          </cell>
          <cell r="G616" t="str">
            <v>Pessoal - área fim</v>
          </cell>
        </row>
        <row r="617">
          <cell r="A617" t="str">
            <v>300102.400020</v>
          </cell>
          <cell r="B617">
            <v>400020</v>
          </cell>
          <cell r="C617" t="str">
            <v>INSS</v>
          </cell>
          <cell r="D617">
            <v>300102</v>
          </cell>
          <cell r="E617" t="str">
            <v>EXPOSIÇÃO</v>
          </cell>
          <cell r="F617" t="str">
            <v>9.2.2</v>
          </cell>
          <cell r="G617" t="str">
            <v>Pessoal - área fim</v>
          </cell>
        </row>
        <row r="618">
          <cell r="A618" t="str">
            <v>300102.400021</v>
          </cell>
          <cell r="B618">
            <v>400021</v>
          </cell>
          <cell r="C618" t="str">
            <v>FGTS</v>
          </cell>
          <cell r="D618">
            <v>300102</v>
          </cell>
          <cell r="E618" t="str">
            <v>EXPOSIÇÃO</v>
          </cell>
          <cell r="F618" t="str">
            <v>9.2.2</v>
          </cell>
          <cell r="G618" t="str">
            <v>Pessoal - área fim</v>
          </cell>
        </row>
        <row r="619">
          <cell r="A619" t="str">
            <v>300102.400022</v>
          </cell>
          <cell r="B619">
            <v>400022</v>
          </cell>
          <cell r="C619" t="str">
            <v>PIS SOBRE FOLHA DE PAGAMENTO</v>
          </cell>
          <cell r="D619">
            <v>300102</v>
          </cell>
          <cell r="E619" t="str">
            <v>EXPOSIÇÃO</v>
          </cell>
          <cell r="F619" t="str">
            <v>9.2.2</v>
          </cell>
          <cell r="G619" t="str">
            <v>Pessoal - área fim</v>
          </cell>
        </row>
        <row r="620">
          <cell r="A620" t="str">
            <v>300102.400024</v>
          </cell>
          <cell r="B620">
            <v>400024</v>
          </cell>
          <cell r="C620" t="str">
            <v>CONTRIBUIÇÃO SOCIAL RESCISÓRIA</v>
          </cell>
          <cell r="D620">
            <v>300102</v>
          </cell>
          <cell r="E620" t="str">
            <v>EXPOSIÇÃO</v>
          </cell>
          <cell r="F620" t="str">
            <v>9.2.2</v>
          </cell>
          <cell r="G620" t="str">
            <v>Pessoal - área fim</v>
          </cell>
        </row>
        <row r="621">
          <cell r="A621" t="str">
            <v>300102.400177</v>
          </cell>
          <cell r="B621">
            <v>400177</v>
          </cell>
          <cell r="C621" t="str">
            <v>INSS SOBRE AUTONOMOS</v>
          </cell>
          <cell r="D621">
            <v>300102</v>
          </cell>
          <cell r="E621" t="str">
            <v>EXPOSIÇÃO</v>
          </cell>
          <cell r="F621" t="str">
            <v>9.2.2</v>
          </cell>
          <cell r="G621" t="str">
            <v>Pessoal - área fim</v>
          </cell>
        </row>
        <row r="622">
          <cell r="A622" t="str">
            <v>300102.400214</v>
          </cell>
          <cell r="B622">
            <v>400214</v>
          </cell>
          <cell r="C622" t="str">
            <v>CONTRIBUICAO SINDICAL/ ASSISTENCIAL/ CONFEDERATIVA</v>
          </cell>
          <cell r="D622">
            <v>300102</v>
          </cell>
          <cell r="E622" t="str">
            <v>EXPOSIÇÃO</v>
          </cell>
          <cell r="F622" t="str">
            <v>9.2.2</v>
          </cell>
          <cell r="G622" t="str">
            <v>Pessoal - área fim</v>
          </cell>
        </row>
        <row r="623">
          <cell r="A623" t="str">
            <v>300102.400025</v>
          </cell>
          <cell r="B623">
            <v>400025</v>
          </cell>
          <cell r="C623" t="str">
            <v>DESPESA - FÉRIAS</v>
          </cell>
          <cell r="D623">
            <v>300102</v>
          </cell>
          <cell r="E623" t="str">
            <v>EXPOSIÇÃO</v>
          </cell>
          <cell r="F623" t="str">
            <v>9.2.2</v>
          </cell>
          <cell r="G623" t="str">
            <v>Pessoal - área fim</v>
          </cell>
        </row>
        <row r="624">
          <cell r="A624" t="str">
            <v>300102.400026</v>
          </cell>
          <cell r="B624">
            <v>400026</v>
          </cell>
          <cell r="C624" t="str">
            <v>DESPESA - INSS S/ FÉRIAS</v>
          </cell>
          <cell r="D624">
            <v>300102</v>
          </cell>
          <cell r="E624" t="str">
            <v>EXPOSIÇÃO</v>
          </cell>
          <cell r="F624" t="str">
            <v>9.2.2</v>
          </cell>
          <cell r="G624" t="str">
            <v>Pessoal - área fim</v>
          </cell>
        </row>
        <row r="625">
          <cell r="A625" t="str">
            <v>300102.400027</v>
          </cell>
          <cell r="B625">
            <v>400027</v>
          </cell>
          <cell r="C625" t="str">
            <v>DESPESA - FGTS S/ FÉRIAS</v>
          </cell>
          <cell r="D625">
            <v>300102</v>
          </cell>
          <cell r="E625" t="str">
            <v>EXPOSIÇÃO</v>
          </cell>
          <cell r="F625" t="str">
            <v>9.2.2</v>
          </cell>
          <cell r="G625" t="str">
            <v>Pessoal - área fim</v>
          </cell>
        </row>
        <row r="626">
          <cell r="A626" t="str">
            <v>300102.400028</v>
          </cell>
          <cell r="B626">
            <v>400028</v>
          </cell>
          <cell r="C626" t="str">
            <v>DESPESA - 13° SALÁRIO</v>
          </cell>
          <cell r="D626">
            <v>300102</v>
          </cell>
          <cell r="E626" t="str">
            <v>EXPOSIÇÃO</v>
          </cell>
          <cell r="F626" t="str">
            <v>9.2.2</v>
          </cell>
          <cell r="G626" t="str">
            <v>Pessoal - área fim</v>
          </cell>
        </row>
        <row r="627">
          <cell r="A627" t="str">
            <v>300102.400029</v>
          </cell>
          <cell r="B627">
            <v>400029</v>
          </cell>
          <cell r="C627" t="str">
            <v>DESPESA - INSS S/ 13°</v>
          </cell>
          <cell r="D627">
            <v>300102</v>
          </cell>
          <cell r="E627" t="str">
            <v>EXPOSIÇÃO</v>
          </cell>
          <cell r="F627" t="str">
            <v>9.2.2</v>
          </cell>
          <cell r="G627" t="str">
            <v>Pessoal - área fim</v>
          </cell>
        </row>
        <row r="628">
          <cell r="A628" t="str">
            <v>300102.400030</v>
          </cell>
          <cell r="B628">
            <v>400030</v>
          </cell>
          <cell r="C628" t="str">
            <v>DESPESA - FGTS S/ 13°</v>
          </cell>
          <cell r="D628">
            <v>300102</v>
          </cell>
          <cell r="E628" t="str">
            <v>EXPOSIÇÃO</v>
          </cell>
          <cell r="F628" t="str">
            <v>9.2.2</v>
          </cell>
          <cell r="G628" t="str">
            <v>Pessoal - área fim</v>
          </cell>
        </row>
        <row r="629">
          <cell r="A629" t="str">
            <v>300102.400178</v>
          </cell>
          <cell r="B629">
            <v>400178</v>
          </cell>
          <cell r="C629" t="str">
            <v>UNIFORMES</v>
          </cell>
          <cell r="D629">
            <v>300102</v>
          </cell>
          <cell r="E629" t="str">
            <v>EXPOSIÇÃO</v>
          </cell>
          <cell r="F629" t="str">
            <v>9.2.2</v>
          </cell>
          <cell r="G629" t="str">
            <v>Pessoal - área fim</v>
          </cell>
        </row>
        <row r="630">
          <cell r="A630" t="str">
            <v>300102.400179</v>
          </cell>
          <cell r="B630">
            <v>400179</v>
          </cell>
          <cell r="C630" t="str">
            <v>ESTAGIARIOS E APRENDIZES</v>
          </cell>
          <cell r="D630">
            <v>300102</v>
          </cell>
          <cell r="E630" t="str">
            <v>EXPOSIÇÃO</v>
          </cell>
          <cell r="F630" t="str">
            <v>9.2.2</v>
          </cell>
          <cell r="G630" t="str">
            <v>Pessoal - área fim</v>
          </cell>
        </row>
        <row r="631">
          <cell r="A631" t="str">
            <v>300102.400180</v>
          </cell>
          <cell r="B631">
            <v>400180</v>
          </cell>
          <cell r="C631" t="str">
            <v>OUTRAS DESPESAS COM PESSOAL</v>
          </cell>
          <cell r="D631">
            <v>300102</v>
          </cell>
          <cell r="E631" t="str">
            <v>EXPOSIÇÃO</v>
          </cell>
          <cell r="F631" t="str">
            <v>9.2.2</v>
          </cell>
          <cell r="G631" t="str">
            <v>Pessoal - área fim</v>
          </cell>
        </row>
        <row r="632">
          <cell r="A632" t="str">
            <v>300103.400003</v>
          </cell>
          <cell r="B632">
            <v>400003</v>
          </cell>
          <cell r="C632" t="str">
            <v>SALÁRIOS E ORDENADOS</v>
          </cell>
          <cell r="D632">
            <v>300103</v>
          </cell>
          <cell r="E632" t="str">
            <v>NÚCLEO DE AÇÕES EDUCATIVAS</v>
          </cell>
          <cell r="F632" t="str">
            <v>9.2.2</v>
          </cell>
          <cell r="G632" t="str">
            <v>Pessoal - área fim</v>
          </cell>
        </row>
        <row r="633">
          <cell r="A633" t="str">
            <v>300103.400004</v>
          </cell>
          <cell r="B633">
            <v>400004</v>
          </cell>
          <cell r="C633" t="str">
            <v>HORAS EXTRAS</v>
          </cell>
          <cell r="D633">
            <v>300103</v>
          </cell>
          <cell r="E633" t="str">
            <v>NÚCLEO DE AÇÕES EDUCATIVAS</v>
          </cell>
          <cell r="F633" t="str">
            <v>9.2.2</v>
          </cell>
          <cell r="G633" t="str">
            <v>Pessoal - área fim</v>
          </cell>
        </row>
        <row r="634">
          <cell r="A634" t="str">
            <v>300103.400005</v>
          </cell>
          <cell r="B634">
            <v>400005</v>
          </cell>
          <cell r="C634" t="str">
            <v>DÉCIMO TERCEIRO SALÁRIO</v>
          </cell>
          <cell r="D634">
            <v>300103</v>
          </cell>
          <cell r="E634" t="str">
            <v>NÚCLEO DE AÇÕES EDUCATIVAS</v>
          </cell>
          <cell r="F634" t="str">
            <v>9.2.2</v>
          </cell>
          <cell r="G634" t="str">
            <v>Pessoal - área fim</v>
          </cell>
        </row>
        <row r="635">
          <cell r="A635" t="str">
            <v>300103.400006</v>
          </cell>
          <cell r="B635">
            <v>400006</v>
          </cell>
          <cell r="C635" t="str">
            <v>FÉRIAS</v>
          </cell>
          <cell r="D635">
            <v>300103</v>
          </cell>
          <cell r="E635" t="str">
            <v>NÚCLEO DE AÇÕES EDUCATIVAS</v>
          </cell>
          <cell r="F635" t="str">
            <v>9.2.2</v>
          </cell>
          <cell r="G635" t="str">
            <v>Pessoal - área fim</v>
          </cell>
        </row>
        <row r="636">
          <cell r="A636" t="str">
            <v>300103.400007</v>
          </cell>
          <cell r="B636">
            <v>400007</v>
          </cell>
          <cell r="C636" t="str">
            <v>DESCANSO SEMANAL REMUNERADO</v>
          </cell>
          <cell r="D636">
            <v>300103</v>
          </cell>
          <cell r="E636" t="str">
            <v>NÚCLEO DE AÇÕES EDUCATIVAS</v>
          </cell>
          <cell r="F636" t="str">
            <v>9.2.2</v>
          </cell>
          <cell r="G636" t="str">
            <v>Pessoal - área fim</v>
          </cell>
        </row>
        <row r="637">
          <cell r="A637" t="str">
            <v>300103.400010</v>
          </cell>
          <cell r="B637">
            <v>400010</v>
          </cell>
          <cell r="C637" t="str">
            <v>AJUDA DE CUSTO</v>
          </cell>
          <cell r="D637">
            <v>300103</v>
          </cell>
          <cell r="E637" t="str">
            <v>NÚCLEO DE AÇÕES EDUCATIVAS</v>
          </cell>
          <cell r="F637" t="str">
            <v>9.2.2</v>
          </cell>
          <cell r="G637" t="str">
            <v>Pessoal - área fim</v>
          </cell>
        </row>
        <row r="638">
          <cell r="A638" t="str">
            <v>300103.400011</v>
          </cell>
          <cell r="B638">
            <v>400011</v>
          </cell>
          <cell r="C638" t="str">
            <v>BOLSA AUXÍLIO</v>
          </cell>
          <cell r="D638">
            <v>300103</v>
          </cell>
          <cell r="E638" t="str">
            <v>NÚCLEO DE AÇÕES EDUCATIVAS</v>
          </cell>
          <cell r="F638" t="str">
            <v>9.2.2</v>
          </cell>
          <cell r="G638" t="str">
            <v>Pessoal - área fim</v>
          </cell>
        </row>
        <row r="639">
          <cell r="A639" t="str">
            <v>300103.400012</v>
          </cell>
          <cell r="B639">
            <v>400012</v>
          </cell>
          <cell r="C639" t="str">
            <v>INDENIZAÇÕES</v>
          </cell>
          <cell r="D639">
            <v>300103</v>
          </cell>
          <cell r="E639" t="str">
            <v>NÚCLEO DE AÇÕES EDUCATIVAS</v>
          </cell>
          <cell r="F639" t="str">
            <v>9.2.2</v>
          </cell>
          <cell r="G639" t="str">
            <v>Pessoal - área fim</v>
          </cell>
        </row>
        <row r="640">
          <cell r="A640" t="str">
            <v>300103.400013</v>
          </cell>
          <cell r="B640">
            <v>400013</v>
          </cell>
          <cell r="C640" t="str">
            <v>SALÁRIOS - AJUSTES ENTRE CONTRATO DE GESTÃO</v>
          </cell>
          <cell r="D640">
            <v>300103</v>
          </cell>
          <cell r="E640" t="str">
            <v>NÚCLEO DE AÇÕES EDUCATIVAS</v>
          </cell>
          <cell r="F640" t="str">
            <v>9.2.2</v>
          </cell>
          <cell r="G640" t="str">
            <v>Pessoal - área fim</v>
          </cell>
        </row>
        <row r="641">
          <cell r="A641" t="str">
            <v>300103.400202</v>
          </cell>
          <cell r="B641">
            <v>400202</v>
          </cell>
          <cell r="C641" t="str">
            <v>ADICIONAL NOTURNO</v>
          </cell>
          <cell r="D641">
            <v>300103</v>
          </cell>
          <cell r="E641" t="str">
            <v>NÚCLEO DE AÇÕES EDUCATIVAS</v>
          </cell>
          <cell r="F641" t="str">
            <v>9.2.2</v>
          </cell>
          <cell r="G641" t="str">
            <v>Pessoal - área fim</v>
          </cell>
        </row>
        <row r="642">
          <cell r="A642" t="str">
            <v>300103.400203</v>
          </cell>
          <cell r="B642">
            <v>400203</v>
          </cell>
          <cell r="C642" t="str">
            <v>GRATIFICAÇOES</v>
          </cell>
          <cell r="D642">
            <v>300103</v>
          </cell>
          <cell r="E642" t="str">
            <v>NÚCLEO DE AÇÕES EDUCATIVAS</v>
          </cell>
          <cell r="F642" t="str">
            <v>9.2.2</v>
          </cell>
          <cell r="G642" t="str">
            <v>Pessoal - área fim</v>
          </cell>
        </row>
        <row r="643">
          <cell r="A643" t="str">
            <v>300103.400219</v>
          </cell>
          <cell r="B643">
            <v>400219</v>
          </cell>
          <cell r="C643" t="str">
            <v>SALARIO MATERNIDADE</v>
          </cell>
          <cell r="D643">
            <v>300103</v>
          </cell>
          <cell r="E643" t="str">
            <v>NÚCLEO DE AÇÕES EDUCATIVAS</v>
          </cell>
          <cell r="F643" t="str">
            <v>9.2.2</v>
          </cell>
          <cell r="G643" t="str">
            <v>Pessoal - área fim</v>
          </cell>
        </row>
        <row r="644">
          <cell r="A644" t="str">
            <v>300103.400220</v>
          </cell>
          <cell r="B644">
            <v>400220</v>
          </cell>
          <cell r="C644" t="str">
            <v>SALARIO FAMILIA</v>
          </cell>
          <cell r="D644">
            <v>300103</v>
          </cell>
          <cell r="E644" t="str">
            <v>NÚCLEO DE AÇÕES EDUCATIVAS</v>
          </cell>
          <cell r="F644" t="str">
            <v>9.2.2</v>
          </cell>
          <cell r="G644" t="str">
            <v>Pessoal - área fim</v>
          </cell>
        </row>
        <row r="645">
          <cell r="A645" t="str">
            <v>300103.400221</v>
          </cell>
          <cell r="B645">
            <v>400221</v>
          </cell>
          <cell r="C645" t="str">
            <v>PENSAO ALIMENTICIA</v>
          </cell>
          <cell r="D645">
            <v>300103</v>
          </cell>
          <cell r="E645" t="str">
            <v>NÚCLEO DE AÇÕES EDUCATIVAS</v>
          </cell>
          <cell r="F645" t="str">
            <v>9.2.2</v>
          </cell>
          <cell r="G645" t="str">
            <v>Pessoal - área fim</v>
          </cell>
        </row>
        <row r="646">
          <cell r="A646" t="str">
            <v>300103.400014</v>
          </cell>
          <cell r="B646">
            <v>400014</v>
          </cell>
          <cell r="C646" t="str">
            <v>ASSISTÊNCIA MÉDICA</v>
          </cell>
          <cell r="D646">
            <v>300103</v>
          </cell>
          <cell r="E646" t="str">
            <v>NÚCLEO DE AÇÕES EDUCATIVAS</v>
          </cell>
          <cell r="F646" t="str">
            <v>9.2.2</v>
          </cell>
          <cell r="G646" t="str">
            <v>Pessoal - área fim</v>
          </cell>
        </row>
        <row r="647">
          <cell r="A647" t="str">
            <v>300103.400015</v>
          </cell>
          <cell r="B647">
            <v>400015</v>
          </cell>
          <cell r="C647" t="str">
            <v>ASSISTÊNCIA ODONTOLÓGICA</v>
          </cell>
          <cell r="D647">
            <v>300103</v>
          </cell>
          <cell r="E647" t="str">
            <v>NÚCLEO DE AÇÕES EDUCATIVAS</v>
          </cell>
          <cell r="F647" t="str">
            <v>9.2.2</v>
          </cell>
          <cell r="G647" t="str">
            <v>Pessoal - área fim</v>
          </cell>
        </row>
        <row r="648">
          <cell r="A648" t="str">
            <v>300103.400016</v>
          </cell>
          <cell r="B648">
            <v>400016</v>
          </cell>
          <cell r="C648" t="str">
            <v>VALE REFEICAO</v>
          </cell>
          <cell r="D648">
            <v>300103</v>
          </cell>
          <cell r="E648" t="str">
            <v>NÚCLEO DE AÇÕES EDUCATIVAS</v>
          </cell>
          <cell r="F648" t="str">
            <v>9.2.2</v>
          </cell>
          <cell r="G648" t="str">
            <v>Pessoal - área fim</v>
          </cell>
        </row>
        <row r="649">
          <cell r="A649" t="str">
            <v>300103.400017</v>
          </cell>
          <cell r="B649">
            <v>400017</v>
          </cell>
          <cell r="C649" t="str">
            <v>VALE TRANSPORTE</v>
          </cell>
          <cell r="D649">
            <v>300103</v>
          </cell>
          <cell r="E649" t="str">
            <v>NÚCLEO DE AÇÕES EDUCATIVAS</v>
          </cell>
          <cell r="F649" t="str">
            <v>9.2.2</v>
          </cell>
          <cell r="G649" t="str">
            <v>Pessoal - área fim</v>
          </cell>
        </row>
        <row r="650">
          <cell r="A650" t="str">
            <v>300103.400175</v>
          </cell>
          <cell r="B650">
            <v>400175</v>
          </cell>
          <cell r="C650" t="str">
            <v>CURSOS E TREINAMENTOS</v>
          </cell>
          <cell r="D650">
            <v>300103</v>
          </cell>
          <cell r="E650" t="str">
            <v>NÚCLEO DE AÇÕES EDUCATIVAS</v>
          </cell>
          <cell r="F650" t="str">
            <v>9.2.2</v>
          </cell>
          <cell r="G650" t="str">
            <v>Pessoal - área fim</v>
          </cell>
        </row>
        <row r="651">
          <cell r="A651" t="str">
            <v>300103.400176</v>
          </cell>
          <cell r="B651">
            <v>400176</v>
          </cell>
          <cell r="C651" t="str">
            <v>AUXILIO EDUCACAO</v>
          </cell>
          <cell r="D651">
            <v>300103</v>
          </cell>
          <cell r="E651" t="str">
            <v>NÚCLEO DE AÇÕES EDUCATIVAS</v>
          </cell>
          <cell r="F651" t="str">
            <v>9.2.2</v>
          </cell>
          <cell r="G651" t="str">
            <v>Pessoal - área fim</v>
          </cell>
        </row>
        <row r="652">
          <cell r="A652" t="str">
            <v>300103.400020</v>
          </cell>
          <cell r="B652">
            <v>400020</v>
          </cell>
          <cell r="C652" t="str">
            <v>INSS</v>
          </cell>
          <cell r="D652">
            <v>300103</v>
          </cell>
          <cell r="E652" t="str">
            <v>NÚCLEO DE AÇÕES EDUCATIVAS</v>
          </cell>
          <cell r="F652" t="str">
            <v>9.2.2</v>
          </cell>
          <cell r="G652" t="str">
            <v>Pessoal - área fim</v>
          </cell>
        </row>
        <row r="653">
          <cell r="A653" t="str">
            <v>300103.400021</v>
          </cell>
          <cell r="B653">
            <v>400021</v>
          </cell>
          <cell r="C653" t="str">
            <v>FGTS</v>
          </cell>
          <cell r="D653">
            <v>300103</v>
          </cell>
          <cell r="E653" t="str">
            <v>NÚCLEO DE AÇÕES EDUCATIVAS</v>
          </cell>
          <cell r="F653" t="str">
            <v>9.2.2</v>
          </cell>
          <cell r="G653" t="str">
            <v>Pessoal - área fim</v>
          </cell>
        </row>
        <row r="654">
          <cell r="A654" t="str">
            <v>300103.400022</v>
          </cell>
          <cell r="B654">
            <v>400022</v>
          </cell>
          <cell r="C654" t="str">
            <v>PIS SOBRE FOLHA DE PAGAMENTO</v>
          </cell>
          <cell r="D654">
            <v>300103</v>
          </cell>
          <cell r="E654" t="str">
            <v>NÚCLEO DE AÇÕES EDUCATIVAS</v>
          </cell>
          <cell r="F654" t="str">
            <v>9.2.2</v>
          </cell>
          <cell r="G654" t="str">
            <v>Pessoal - área fim</v>
          </cell>
        </row>
        <row r="655">
          <cell r="A655" t="str">
            <v>300103.400024</v>
          </cell>
          <cell r="B655">
            <v>400024</v>
          </cell>
          <cell r="C655" t="str">
            <v>CONTRIBUIÇÃO SOCIAL RESCISÓRIA</v>
          </cell>
          <cell r="D655">
            <v>300103</v>
          </cell>
          <cell r="E655" t="str">
            <v>NÚCLEO DE AÇÕES EDUCATIVAS</v>
          </cell>
          <cell r="F655" t="str">
            <v>9.2.2</v>
          </cell>
          <cell r="G655" t="str">
            <v>Pessoal - área fim</v>
          </cell>
        </row>
        <row r="656">
          <cell r="A656" t="str">
            <v>300103.400177</v>
          </cell>
          <cell r="B656">
            <v>400177</v>
          </cell>
          <cell r="C656" t="str">
            <v>INSS SOBRE AUTONOMOS</v>
          </cell>
          <cell r="D656">
            <v>300103</v>
          </cell>
          <cell r="E656" t="str">
            <v>NÚCLEO DE AÇÕES EDUCATIVAS</v>
          </cell>
          <cell r="F656" t="str">
            <v>9.2.2</v>
          </cell>
          <cell r="G656" t="str">
            <v>Pessoal - área fim</v>
          </cell>
        </row>
        <row r="657">
          <cell r="A657" t="str">
            <v>300103.400214</v>
          </cell>
          <cell r="B657">
            <v>400214</v>
          </cell>
          <cell r="C657" t="str">
            <v>CONTRIBUICAO SINDICAL/ ASSISTENCIAL/ CONFEDERATIVA</v>
          </cell>
          <cell r="D657">
            <v>300103</v>
          </cell>
          <cell r="E657" t="str">
            <v>NÚCLEO DE AÇÕES EDUCATIVAS</v>
          </cell>
          <cell r="F657" t="str">
            <v>9.2.2</v>
          </cell>
          <cell r="G657" t="str">
            <v>Pessoal - área fim</v>
          </cell>
        </row>
        <row r="658">
          <cell r="A658" t="str">
            <v>300103.400025</v>
          </cell>
          <cell r="B658">
            <v>400025</v>
          </cell>
          <cell r="C658" t="str">
            <v>DESPESA - FÉRIAS</v>
          </cell>
          <cell r="D658">
            <v>300103</v>
          </cell>
          <cell r="E658" t="str">
            <v>NÚCLEO DE AÇÕES EDUCATIVAS</v>
          </cell>
          <cell r="F658" t="str">
            <v>9.2.2</v>
          </cell>
          <cell r="G658" t="str">
            <v>Pessoal - área fim</v>
          </cell>
        </row>
        <row r="659">
          <cell r="A659" t="str">
            <v>300103.400026</v>
          </cell>
          <cell r="B659">
            <v>400026</v>
          </cell>
          <cell r="C659" t="str">
            <v>DESPESA - INSS S/ FÉRIAS</v>
          </cell>
          <cell r="D659">
            <v>300103</v>
          </cell>
          <cell r="E659" t="str">
            <v>NÚCLEO DE AÇÕES EDUCATIVAS</v>
          </cell>
          <cell r="F659" t="str">
            <v>9.2.2</v>
          </cell>
          <cell r="G659" t="str">
            <v>Pessoal - área fim</v>
          </cell>
        </row>
        <row r="660">
          <cell r="A660" t="str">
            <v>300103.400027</v>
          </cell>
          <cell r="B660">
            <v>400027</v>
          </cell>
          <cell r="C660" t="str">
            <v>DESPESA - FGTS S/ FÉRIAS</v>
          </cell>
          <cell r="D660">
            <v>300103</v>
          </cell>
          <cell r="E660" t="str">
            <v>NÚCLEO DE AÇÕES EDUCATIVAS</v>
          </cell>
          <cell r="F660" t="str">
            <v>9.2.2</v>
          </cell>
          <cell r="G660" t="str">
            <v>Pessoal - área fim</v>
          </cell>
        </row>
        <row r="661">
          <cell r="A661" t="str">
            <v>300103.400028</v>
          </cell>
          <cell r="B661">
            <v>400028</v>
          </cell>
          <cell r="C661" t="str">
            <v>DESPESA - 13° SALÁRIO</v>
          </cell>
          <cell r="D661">
            <v>300103</v>
          </cell>
          <cell r="E661" t="str">
            <v>NÚCLEO DE AÇÕES EDUCATIVAS</v>
          </cell>
          <cell r="F661" t="str">
            <v>9.2.2</v>
          </cell>
          <cell r="G661" t="str">
            <v>Pessoal - área fim</v>
          </cell>
        </row>
        <row r="662">
          <cell r="A662" t="str">
            <v>300103.400029</v>
          </cell>
          <cell r="B662">
            <v>400029</v>
          </cell>
          <cell r="C662" t="str">
            <v>DESPESA - INSS S/ 13°</v>
          </cell>
          <cell r="D662">
            <v>300103</v>
          </cell>
          <cell r="E662" t="str">
            <v>NÚCLEO DE AÇÕES EDUCATIVAS</v>
          </cell>
          <cell r="F662" t="str">
            <v>9.2.2</v>
          </cell>
          <cell r="G662" t="str">
            <v>Pessoal - área fim</v>
          </cell>
        </row>
        <row r="663">
          <cell r="A663" t="str">
            <v>300103.400030</v>
          </cell>
          <cell r="B663">
            <v>400030</v>
          </cell>
          <cell r="C663" t="str">
            <v>DESPESA - FGTS S/ 13°</v>
          </cell>
          <cell r="D663">
            <v>300103</v>
          </cell>
          <cell r="E663" t="str">
            <v>NÚCLEO DE AÇÕES EDUCATIVAS</v>
          </cell>
          <cell r="F663" t="str">
            <v>9.2.2</v>
          </cell>
          <cell r="G663" t="str">
            <v>Pessoal - área fim</v>
          </cell>
        </row>
        <row r="664">
          <cell r="A664" t="str">
            <v>300103.400178</v>
          </cell>
          <cell r="B664">
            <v>400178</v>
          </cell>
          <cell r="C664" t="str">
            <v>UNIFORMES</v>
          </cell>
          <cell r="D664">
            <v>300103</v>
          </cell>
          <cell r="E664" t="str">
            <v>NÚCLEO DE AÇÕES EDUCATIVAS</v>
          </cell>
          <cell r="F664" t="str">
            <v>9.2.2</v>
          </cell>
          <cell r="G664" t="str">
            <v>Pessoal - área fim</v>
          </cell>
        </row>
        <row r="665">
          <cell r="A665" t="str">
            <v>300103.400179</v>
          </cell>
          <cell r="B665">
            <v>400179</v>
          </cell>
          <cell r="C665" t="str">
            <v>ESTAGIARIOS E APRENDIZES</v>
          </cell>
          <cell r="D665">
            <v>300103</v>
          </cell>
          <cell r="E665" t="str">
            <v>NÚCLEO DE AÇÕES EDUCATIVAS</v>
          </cell>
          <cell r="F665" t="str">
            <v>9.2.2</v>
          </cell>
          <cell r="G665" t="str">
            <v>Pessoal - área fim</v>
          </cell>
        </row>
        <row r="666">
          <cell r="A666" t="str">
            <v>300103.400180</v>
          </cell>
          <cell r="B666">
            <v>400180</v>
          </cell>
          <cell r="C666" t="str">
            <v>OUTRAS DESPESAS COM PESSOAL</v>
          </cell>
          <cell r="D666">
            <v>300103</v>
          </cell>
          <cell r="E666" t="str">
            <v>NÚCLEO DE AÇÕES EDUCATIVAS</v>
          </cell>
          <cell r="F666" t="str">
            <v>9.2.2</v>
          </cell>
          <cell r="G666" t="str">
            <v>Pessoal - área fim</v>
          </cell>
        </row>
        <row r="667">
          <cell r="A667" t="str">
            <v>300104.400003</v>
          </cell>
          <cell r="B667">
            <v>400003</v>
          </cell>
          <cell r="C667" t="str">
            <v>SALÁRIOS E ORDENADOS</v>
          </cell>
          <cell r="D667">
            <v>300104</v>
          </cell>
          <cell r="E667" t="str">
            <v>PRODUÇÃO</v>
          </cell>
          <cell r="F667" t="str">
            <v>9.2.2</v>
          </cell>
          <cell r="G667" t="str">
            <v>Pessoal - área fim</v>
          </cell>
        </row>
        <row r="668">
          <cell r="A668" t="str">
            <v>300104.400004</v>
          </cell>
          <cell r="B668">
            <v>400004</v>
          </cell>
          <cell r="C668" t="str">
            <v>HORAS EXTRAS</v>
          </cell>
          <cell r="D668">
            <v>300104</v>
          </cell>
          <cell r="E668" t="str">
            <v>PRODUÇÃO</v>
          </cell>
          <cell r="F668" t="str">
            <v>9.2.2</v>
          </cell>
          <cell r="G668" t="str">
            <v>Pessoal - área fim</v>
          </cell>
        </row>
        <row r="669">
          <cell r="A669" t="str">
            <v>300104.400005</v>
          </cell>
          <cell r="B669">
            <v>400005</v>
          </cell>
          <cell r="C669" t="str">
            <v>DÉCIMO TERCEIRO SALÁRIO</v>
          </cell>
          <cell r="D669">
            <v>300104</v>
          </cell>
          <cell r="E669" t="str">
            <v>PRODUÇÃO</v>
          </cell>
          <cell r="F669" t="str">
            <v>9.2.2</v>
          </cell>
          <cell r="G669" t="str">
            <v>Pessoal - área fim</v>
          </cell>
        </row>
        <row r="670">
          <cell r="A670" t="str">
            <v>300104.400006</v>
          </cell>
          <cell r="B670">
            <v>400006</v>
          </cell>
          <cell r="C670" t="str">
            <v>FÉRIAS</v>
          </cell>
          <cell r="D670">
            <v>300104</v>
          </cell>
          <cell r="E670" t="str">
            <v>PRODUÇÃO</v>
          </cell>
          <cell r="F670" t="str">
            <v>9.2.2</v>
          </cell>
          <cell r="G670" t="str">
            <v>Pessoal - área fim</v>
          </cell>
        </row>
        <row r="671">
          <cell r="A671" t="str">
            <v>300104.400007</v>
          </cell>
          <cell r="B671">
            <v>400007</v>
          </cell>
          <cell r="C671" t="str">
            <v>DESCANSO SEMANAL REMUNERADO</v>
          </cell>
          <cell r="D671">
            <v>300104</v>
          </cell>
          <cell r="E671" t="str">
            <v>PRODUÇÃO</v>
          </cell>
          <cell r="F671" t="str">
            <v>9.2.2</v>
          </cell>
          <cell r="G671" t="str">
            <v>Pessoal - área fim</v>
          </cell>
        </row>
        <row r="672">
          <cell r="A672" t="str">
            <v>300104.400010</v>
          </cell>
          <cell r="B672">
            <v>400010</v>
          </cell>
          <cell r="C672" t="str">
            <v>AJUDA DE CUSTO</v>
          </cell>
          <cell r="D672">
            <v>300104</v>
          </cell>
          <cell r="E672" t="str">
            <v>PRODUÇÃO</v>
          </cell>
          <cell r="F672" t="str">
            <v>9.2.2</v>
          </cell>
          <cell r="G672" t="str">
            <v>Pessoal - área fim</v>
          </cell>
        </row>
        <row r="673">
          <cell r="A673" t="str">
            <v>300104.400011</v>
          </cell>
          <cell r="B673">
            <v>400011</v>
          </cell>
          <cell r="C673" t="str">
            <v>BOLSA AUXÍLIO</v>
          </cell>
          <cell r="D673">
            <v>300104</v>
          </cell>
          <cell r="E673" t="str">
            <v>PRODUÇÃO</v>
          </cell>
          <cell r="F673" t="str">
            <v>9.2.2</v>
          </cell>
          <cell r="G673" t="str">
            <v>Pessoal - área fim</v>
          </cell>
        </row>
        <row r="674">
          <cell r="A674" t="str">
            <v>300104.400012</v>
          </cell>
          <cell r="B674">
            <v>400012</v>
          </cell>
          <cell r="C674" t="str">
            <v>INDENIZAÇÕES</v>
          </cell>
          <cell r="D674">
            <v>300104</v>
          </cell>
          <cell r="E674" t="str">
            <v>PRODUÇÃO</v>
          </cell>
          <cell r="F674" t="str">
            <v>9.2.2</v>
          </cell>
          <cell r="G674" t="str">
            <v>Pessoal - área fim</v>
          </cell>
        </row>
        <row r="675">
          <cell r="A675" t="str">
            <v>300104.400013</v>
          </cell>
          <cell r="B675">
            <v>400013</v>
          </cell>
          <cell r="C675" t="str">
            <v>SALÁRIOS - AJUSTES ENTRE CONTRATO DE GESTÃO</v>
          </cell>
          <cell r="D675">
            <v>300104</v>
          </cell>
          <cell r="E675" t="str">
            <v>PRODUÇÃO</v>
          </cell>
          <cell r="F675" t="str">
            <v>9.2.2</v>
          </cell>
          <cell r="G675" t="str">
            <v>Pessoal - área fim</v>
          </cell>
        </row>
        <row r="676">
          <cell r="A676" t="str">
            <v>300104.400202</v>
          </cell>
          <cell r="B676">
            <v>400202</v>
          </cell>
          <cell r="C676" t="str">
            <v>ADICIONAL NOTURNO</v>
          </cell>
          <cell r="D676">
            <v>300104</v>
          </cell>
          <cell r="E676" t="str">
            <v>PRODUÇÃO</v>
          </cell>
          <cell r="F676" t="str">
            <v>9.2.2</v>
          </cell>
          <cell r="G676" t="str">
            <v>Pessoal - área fim</v>
          </cell>
        </row>
        <row r="677">
          <cell r="A677" t="str">
            <v>300104.400203</v>
          </cell>
          <cell r="B677">
            <v>400203</v>
          </cell>
          <cell r="C677" t="str">
            <v>GRATIFICAÇOES</v>
          </cell>
          <cell r="D677">
            <v>300104</v>
          </cell>
          <cell r="E677" t="str">
            <v>PRODUÇÃO</v>
          </cell>
          <cell r="F677" t="str">
            <v>9.2.2</v>
          </cell>
          <cell r="G677" t="str">
            <v>Pessoal - área fim</v>
          </cell>
        </row>
        <row r="678">
          <cell r="A678" t="str">
            <v>300104.400219</v>
          </cell>
          <cell r="B678">
            <v>400219</v>
          </cell>
          <cell r="C678" t="str">
            <v>SALARIO MATERNIDADE</v>
          </cell>
          <cell r="D678">
            <v>300104</v>
          </cell>
          <cell r="E678" t="str">
            <v>PRODUÇÃO</v>
          </cell>
          <cell r="F678" t="str">
            <v>9.2.2</v>
          </cell>
          <cell r="G678" t="str">
            <v>Pessoal - área fim</v>
          </cell>
        </row>
        <row r="679">
          <cell r="A679" t="str">
            <v>300104.400220</v>
          </cell>
          <cell r="B679">
            <v>400220</v>
          </cell>
          <cell r="C679" t="str">
            <v>SALARIO FAMILIA</v>
          </cell>
          <cell r="D679">
            <v>300104</v>
          </cell>
          <cell r="E679" t="str">
            <v>PRODUÇÃO</v>
          </cell>
          <cell r="F679" t="str">
            <v>9.2.2</v>
          </cell>
          <cell r="G679" t="str">
            <v>Pessoal - área fim</v>
          </cell>
        </row>
        <row r="680">
          <cell r="A680" t="str">
            <v>300104.400221</v>
          </cell>
          <cell r="B680">
            <v>400221</v>
          </cell>
          <cell r="C680" t="str">
            <v>PENSAO ALIMENTICIA</v>
          </cell>
          <cell r="D680">
            <v>300104</v>
          </cell>
          <cell r="E680" t="str">
            <v>PRODUÇÃO</v>
          </cell>
          <cell r="F680" t="str">
            <v>9.2.2</v>
          </cell>
          <cell r="G680" t="str">
            <v>Pessoal - área fim</v>
          </cell>
        </row>
        <row r="681">
          <cell r="A681" t="str">
            <v>300104.400014</v>
          </cell>
          <cell r="B681">
            <v>400014</v>
          </cell>
          <cell r="C681" t="str">
            <v>ASSISTÊNCIA MÉDICA</v>
          </cell>
          <cell r="D681">
            <v>300104</v>
          </cell>
          <cell r="E681" t="str">
            <v>PRODUÇÃO</v>
          </cell>
          <cell r="F681" t="str">
            <v>9.2.2</v>
          </cell>
          <cell r="G681" t="str">
            <v>Pessoal - área fim</v>
          </cell>
        </row>
        <row r="682">
          <cell r="A682" t="str">
            <v>300104.400015</v>
          </cell>
          <cell r="B682">
            <v>400015</v>
          </cell>
          <cell r="C682" t="str">
            <v>ASSISTÊNCIA ODONTOLÓGICA</v>
          </cell>
          <cell r="D682">
            <v>300104</v>
          </cell>
          <cell r="E682" t="str">
            <v>PRODUÇÃO</v>
          </cell>
          <cell r="F682" t="str">
            <v>9.2.2</v>
          </cell>
          <cell r="G682" t="str">
            <v>Pessoal - área fim</v>
          </cell>
        </row>
        <row r="683">
          <cell r="A683" t="str">
            <v>300104.400016</v>
          </cell>
          <cell r="B683">
            <v>400016</v>
          </cell>
          <cell r="C683" t="str">
            <v>VALE REFEICAO</v>
          </cell>
          <cell r="D683">
            <v>300104</v>
          </cell>
          <cell r="E683" t="str">
            <v>PRODUÇÃO</v>
          </cell>
          <cell r="F683" t="str">
            <v>9.2.2</v>
          </cell>
          <cell r="G683" t="str">
            <v>Pessoal - área fim</v>
          </cell>
        </row>
        <row r="684">
          <cell r="A684" t="str">
            <v>300104.400017</v>
          </cell>
          <cell r="B684">
            <v>400017</v>
          </cell>
          <cell r="C684" t="str">
            <v>VALE TRANSPORTE</v>
          </cell>
          <cell r="D684">
            <v>300104</v>
          </cell>
          <cell r="E684" t="str">
            <v>PRODUÇÃO</v>
          </cell>
          <cell r="F684" t="str">
            <v>9.2.2</v>
          </cell>
          <cell r="G684" t="str">
            <v>Pessoal - área fim</v>
          </cell>
        </row>
        <row r="685">
          <cell r="A685" t="str">
            <v>300104.400175</v>
          </cell>
          <cell r="B685">
            <v>400175</v>
          </cell>
          <cell r="C685" t="str">
            <v>CURSOS E TREINAMENTOS</v>
          </cell>
          <cell r="D685">
            <v>300104</v>
          </cell>
          <cell r="E685" t="str">
            <v>PRODUÇÃO</v>
          </cell>
          <cell r="F685" t="str">
            <v>9.2.2</v>
          </cell>
          <cell r="G685" t="str">
            <v>Pessoal - área fim</v>
          </cell>
        </row>
        <row r="686">
          <cell r="A686" t="str">
            <v>300104.400176</v>
          </cell>
          <cell r="B686">
            <v>400176</v>
          </cell>
          <cell r="C686" t="str">
            <v>AUXILIO EDUCACAO</v>
          </cell>
          <cell r="D686">
            <v>300104</v>
          </cell>
          <cell r="E686" t="str">
            <v>PRODUÇÃO</v>
          </cell>
          <cell r="F686" t="str">
            <v>9.2.2</v>
          </cell>
          <cell r="G686" t="str">
            <v>Pessoal - área fim</v>
          </cell>
        </row>
        <row r="687">
          <cell r="A687" t="str">
            <v>300104.400020</v>
          </cell>
          <cell r="B687">
            <v>400020</v>
          </cell>
          <cell r="C687" t="str">
            <v>INSS</v>
          </cell>
          <cell r="D687">
            <v>300104</v>
          </cell>
          <cell r="E687" t="str">
            <v>PRODUÇÃO</v>
          </cell>
          <cell r="F687" t="str">
            <v>9.2.2</v>
          </cell>
          <cell r="G687" t="str">
            <v>Pessoal - área fim</v>
          </cell>
        </row>
        <row r="688">
          <cell r="A688" t="str">
            <v>300104.400021</v>
          </cell>
          <cell r="B688">
            <v>400021</v>
          </cell>
          <cell r="C688" t="str">
            <v>FGTS</v>
          </cell>
          <cell r="D688">
            <v>300104</v>
          </cell>
          <cell r="E688" t="str">
            <v>PRODUÇÃO</v>
          </cell>
          <cell r="F688" t="str">
            <v>9.2.2</v>
          </cell>
          <cell r="G688" t="str">
            <v>Pessoal - área fim</v>
          </cell>
        </row>
        <row r="689">
          <cell r="A689" t="str">
            <v>300104.400022</v>
          </cell>
          <cell r="B689">
            <v>400022</v>
          </cell>
          <cell r="C689" t="str">
            <v>PIS SOBRE FOLHA DE PAGAMENTO</v>
          </cell>
          <cell r="D689">
            <v>300104</v>
          </cell>
          <cell r="E689" t="str">
            <v>PRODUÇÃO</v>
          </cell>
          <cell r="F689" t="str">
            <v>9.2.2</v>
          </cell>
          <cell r="G689" t="str">
            <v>Pessoal - área fim</v>
          </cell>
        </row>
        <row r="690">
          <cell r="A690" t="str">
            <v>300104.400024</v>
          </cell>
          <cell r="B690">
            <v>400024</v>
          </cell>
          <cell r="C690" t="str">
            <v>CONTRIBUIÇÃO SOCIAL RESCISÓRIA</v>
          </cell>
          <cell r="D690">
            <v>300104</v>
          </cell>
          <cell r="E690" t="str">
            <v>PRODUÇÃO</v>
          </cell>
          <cell r="F690" t="str">
            <v>9.2.2</v>
          </cell>
          <cell r="G690" t="str">
            <v>Pessoal - área fim</v>
          </cell>
        </row>
        <row r="691">
          <cell r="A691" t="str">
            <v>300104.400177</v>
          </cell>
          <cell r="B691">
            <v>400177</v>
          </cell>
          <cell r="C691" t="str">
            <v>INSS SOBRE AUTONOMOS</v>
          </cell>
          <cell r="D691">
            <v>300104</v>
          </cell>
          <cell r="E691" t="str">
            <v>PRODUÇÃO</v>
          </cell>
          <cell r="F691" t="str">
            <v>9.2.2</v>
          </cell>
          <cell r="G691" t="str">
            <v>Pessoal - área fim</v>
          </cell>
        </row>
        <row r="692">
          <cell r="A692" t="str">
            <v>300104.400214</v>
          </cell>
          <cell r="B692">
            <v>400214</v>
          </cell>
          <cell r="C692" t="str">
            <v>CONTRIBUICAO SINDICAL/ ASSISTENCIAL/ CONFEDERATIVA</v>
          </cell>
          <cell r="D692">
            <v>300104</v>
          </cell>
          <cell r="E692" t="str">
            <v>PRODUÇÃO</v>
          </cell>
          <cell r="F692" t="str">
            <v>9.2.2</v>
          </cell>
          <cell r="G692" t="str">
            <v>Pessoal - área fim</v>
          </cell>
        </row>
        <row r="693">
          <cell r="A693" t="str">
            <v>300104.400025</v>
          </cell>
          <cell r="B693">
            <v>400025</v>
          </cell>
          <cell r="C693" t="str">
            <v>DESPESA - FÉRIAS</v>
          </cell>
          <cell r="D693">
            <v>300104</v>
          </cell>
          <cell r="E693" t="str">
            <v>PRODUÇÃO</v>
          </cell>
          <cell r="F693" t="str">
            <v>9.2.2</v>
          </cell>
          <cell r="G693" t="str">
            <v>Pessoal - área fim</v>
          </cell>
        </row>
        <row r="694">
          <cell r="A694" t="str">
            <v>300104.400026</v>
          </cell>
          <cell r="B694">
            <v>400026</v>
          </cell>
          <cell r="C694" t="str">
            <v>DESPESA - INSS S/ FÉRIAS</v>
          </cell>
          <cell r="D694">
            <v>300104</v>
          </cell>
          <cell r="E694" t="str">
            <v>PRODUÇÃO</v>
          </cell>
          <cell r="F694" t="str">
            <v>9.2.2</v>
          </cell>
          <cell r="G694" t="str">
            <v>Pessoal - área fim</v>
          </cell>
        </row>
        <row r="695">
          <cell r="A695" t="str">
            <v>300104.400027</v>
          </cell>
          <cell r="B695">
            <v>400027</v>
          </cell>
          <cell r="C695" t="str">
            <v>DESPESA - FGTS S/ FÉRIAS</v>
          </cell>
          <cell r="D695">
            <v>300104</v>
          </cell>
          <cell r="E695" t="str">
            <v>PRODUÇÃO</v>
          </cell>
          <cell r="F695" t="str">
            <v>9.2.2</v>
          </cell>
          <cell r="G695" t="str">
            <v>Pessoal - área fim</v>
          </cell>
        </row>
        <row r="696">
          <cell r="A696" t="str">
            <v>300104.400028</v>
          </cell>
          <cell r="B696">
            <v>400028</v>
          </cell>
          <cell r="C696" t="str">
            <v>DESPESA - 13° SALÁRIO</v>
          </cell>
          <cell r="D696">
            <v>300104</v>
          </cell>
          <cell r="E696" t="str">
            <v>PRODUÇÃO</v>
          </cell>
          <cell r="F696" t="str">
            <v>9.2.2</v>
          </cell>
          <cell r="G696" t="str">
            <v>Pessoal - área fim</v>
          </cell>
        </row>
        <row r="697">
          <cell r="A697" t="str">
            <v>300104.400029</v>
          </cell>
          <cell r="B697">
            <v>400029</v>
          </cell>
          <cell r="C697" t="str">
            <v>DESPESA - INSS S/ 13°</v>
          </cell>
          <cell r="D697">
            <v>300104</v>
          </cell>
          <cell r="E697" t="str">
            <v>PRODUÇÃO</v>
          </cell>
          <cell r="F697" t="str">
            <v>9.2.2</v>
          </cell>
          <cell r="G697" t="str">
            <v>Pessoal - área fim</v>
          </cell>
        </row>
        <row r="698">
          <cell r="A698" t="str">
            <v>300104.400030</v>
          </cell>
          <cell r="B698">
            <v>400030</v>
          </cell>
          <cell r="C698" t="str">
            <v>DESPESA - FGTS S/ 13°</v>
          </cell>
          <cell r="D698">
            <v>300104</v>
          </cell>
          <cell r="E698" t="str">
            <v>PRODUÇÃO</v>
          </cell>
          <cell r="F698" t="str">
            <v>9.2.2</v>
          </cell>
          <cell r="G698" t="str">
            <v>Pessoal - área fim</v>
          </cell>
        </row>
        <row r="699">
          <cell r="A699" t="str">
            <v>300104.400178</v>
          </cell>
          <cell r="B699">
            <v>400178</v>
          </cell>
          <cell r="C699" t="str">
            <v>UNIFORMES</v>
          </cell>
          <cell r="D699">
            <v>300104</v>
          </cell>
          <cell r="E699" t="str">
            <v>PRODUÇÃO</v>
          </cell>
          <cell r="F699" t="str">
            <v>9.2.2</v>
          </cell>
          <cell r="G699" t="str">
            <v>Pessoal - área fim</v>
          </cell>
        </row>
        <row r="700">
          <cell r="A700" t="str">
            <v>300104.400179</v>
          </cell>
          <cell r="B700">
            <v>400179</v>
          </cell>
          <cell r="C700" t="str">
            <v>ESTAGIARIOS E APRENDIZES</v>
          </cell>
          <cell r="D700">
            <v>300104</v>
          </cell>
          <cell r="E700" t="str">
            <v>PRODUÇÃO</v>
          </cell>
          <cell r="F700" t="str">
            <v>9.2.2</v>
          </cell>
          <cell r="G700" t="str">
            <v>Pessoal - área fim</v>
          </cell>
        </row>
        <row r="701">
          <cell r="A701" t="str">
            <v>300104.400180</v>
          </cell>
          <cell r="B701">
            <v>400180</v>
          </cell>
          <cell r="C701" t="str">
            <v>OUTRAS DESPESAS COM PESSOAL</v>
          </cell>
          <cell r="D701">
            <v>300104</v>
          </cell>
          <cell r="E701" t="str">
            <v>PRODUÇÃO</v>
          </cell>
          <cell r="F701" t="str">
            <v>9.2.2</v>
          </cell>
          <cell r="G701" t="str">
            <v>Pessoal - área fim</v>
          </cell>
        </row>
        <row r="702">
          <cell r="A702" t="str">
            <v>300105.400003</v>
          </cell>
          <cell r="B702">
            <v>400003</v>
          </cell>
          <cell r="C702" t="str">
            <v>SALÁRIOS E ORDENADOS</v>
          </cell>
          <cell r="D702">
            <v>300105</v>
          </cell>
          <cell r="E702" t="str">
            <v>EXPOSIÇÃO TEMPORÁRIA</v>
          </cell>
          <cell r="F702" t="str">
            <v>9.2.2</v>
          </cell>
          <cell r="G702" t="str">
            <v>Pessoal - área fim</v>
          </cell>
        </row>
        <row r="703">
          <cell r="A703" t="str">
            <v>300105.400004</v>
          </cell>
          <cell r="B703">
            <v>400004</v>
          </cell>
          <cell r="C703" t="str">
            <v>HORAS EXTRAS</v>
          </cell>
          <cell r="D703">
            <v>300105</v>
          </cell>
          <cell r="E703" t="str">
            <v>EXPOSIÇÃO TEMPORÁRIA</v>
          </cell>
          <cell r="F703" t="str">
            <v>9.2.2</v>
          </cell>
          <cell r="G703" t="str">
            <v>Pessoal - área fim</v>
          </cell>
        </row>
        <row r="704">
          <cell r="A704" t="str">
            <v>300105.400005</v>
          </cell>
          <cell r="B704">
            <v>400005</v>
          </cell>
          <cell r="C704" t="str">
            <v>DÉCIMO TERCEIRO SALÁRIO</v>
          </cell>
          <cell r="D704">
            <v>300105</v>
          </cell>
          <cell r="E704" t="str">
            <v>EXPOSIÇÃO TEMPORÁRIA</v>
          </cell>
          <cell r="F704" t="str">
            <v>9.2.2</v>
          </cell>
          <cell r="G704" t="str">
            <v>Pessoal - área fim</v>
          </cell>
        </row>
        <row r="705">
          <cell r="A705" t="str">
            <v>300105.400006</v>
          </cell>
          <cell r="B705">
            <v>400006</v>
          </cell>
          <cell r="C705" t="str">
            <v>FÉRIAS</v>
          </cell>
          <cell r="D705">
            <v>300105</v>
          </cell>
          <cell r="E705" t="str">
            <v>EXPOSIÇÃO TEMPORÁRIA</v>
          </cell>
          <cell r="F705" t="str">
            <v>9.2.2</v>
          </cell>
          <cell r="G705" t="str">
            <v>Pessoal - área fim</v>
          </cell>
        </row>
        <row r="706">
          <cell r="A706" t="str">
            <v>300105.400007</v>
          </cell>
          <cell r="B706">
            <v>400007</v>
          </cell>
          <cell r="C706" t="str">
            <v>DESCANSO SEMANAL REMUNERADO</v>
          </cell>
          <cell r="D706">
            <v>300105</v>
          </cell>
          <cell r="E706" t="str">
            <v>EXPOSIÇÃO TEMPORÁRIA</v>
          </cell>
          <cell r="F706" t="str">
            <v>9.2.2</v>
          </cell>
          <cell r="G706" t="str">
            <v>Pessoal - área fim</v>
          </cell>
        </row>
        <row r="707">
          <cell r="A707" t="str">
            <v>300105.400010</v>
          </cell>
          <cell r="B707">
            <v>400010</v>
          </cell>
          <cell r="C707" t="str">
            <v>AJUDA DE CUSTO</v>
          </cell>
          <cell r="D707">
            <v>300105</v>
          </cell>
          <cell r="E707" t="str">
            <v>EXPOSIÇÃO TEMPORÁRIA</v>
          </cell>
          <cell r="F707" t="str">
            <v>9.2.2</v>
          </cell>
          <cell r="G707" t="str">
            <v>Pessoal - área fim</v>
          </cell>
        </row>
        <row r="708">
          <cell r="A708" t="str">
            <v>300105.400011</v>
          </cell>
          <cell r="B708">
            <v>400011</v>
          </cell>
          <cell r="C708" t="str">
            <v>BOLSA AUXÍLIO</v>
          </cell>
          <cell r="D708">
            <v>300105</v>
          </cell>
          <cell r="E708" t="str">
            <v>EXPOSIÇÃO TEMPORÁRIA</v>
          </cell>
          <cell r="F708" t="str">
            <v>9.2.2</v>
          </cell>
          <cell r="G708" t="str">
            <v>Pessoal - área fim</v>
          </cell>
        </row>
        <row r="709">
          <cell r="A709" t="str">
            <v>300105.400012</v>
          </cell>
          <cell r="B709">
            <v>400012</v>
          </cell>
          <cell r="C709" t="str">
            <v>INDENIZAÇÕES</v>
          </cell>
          <cell r="D709">
            <v>300105</v>
          </cell>
          <cell r="E709" t="str">
            <v>EXPOSIÇÃO TEMPORÁRIA</v>
          </cell>
          <cell r="F709" t="str">
            <v>9.2.2</v>
          </cell>
          <cell r="G709" t="str">
            <v>Pessoal - área fim</v>
          </cell>
        </row>
        <row r="710">
          <cell r="A710" t="str">
            <v>300105.400013</v>
          </cell>
          <cell r="B710">
            <v>400013</v>
          </cell>
          <cell r="C710" t="str">
            <v>SALÁRIOS - AJUSTES ENTRE CONTRATO DE GESTÃO</v>
          </cell>
          <cell r="D710">
            <v>300105</v>
          </cell>
          <cell r="E710" t="str">
            <v>EXPOSIÇÃO TEMPORÁRIA</v>
          </cell>
          <cell r="F710" t="str">
            <v>9.2.2</v>
          </cell>
          <cell r="G710" t="str">
            <v>Pessoal - área fim</v>
          </cell>
        </row>
        <row r="711">
          <cell r="A711" t="str">
            <v>300105.400202</v>
          </cell>
          <cell r="B711">
            <v>400202</v>
          </cell>
          <cell r="C711" t="str">
            <v>ADICIONAL NOTURNO</v>
          </cell>
          <cell r="D711">
            <v>300105</v>
          </cell>
          <cell r="E711" t="str">
            <v>EXPOSIÇÃO TEMPORÁRIA</v>
          </cell>
          <cell r="F711" t="str">
            <v>9.2.2</v>
          </cell>
          <cell r="G711" t="str">
            <v>Pessoal - área fim</v>
          </cell>
        </row>
        <row r="712">
          <cell r="A712" t="str">
            <v>300105.400203</v>
          </cell>
          <cell r="B712">
            <v>400203</v>
          </cell>
          <cell r="C712" t="str">
            <v>GRATIFICAÇOES</v>
          </cell>
          <cell r="D712">
            <v>300105</v>
          </cell>
          <cell r="E712" t="str">
            <v>EXPOSIÇÃO TEMPORÁRIA</v>
          </cell>
          <cell r="F712" t="str">
            <v>9.2.2</v>
          </cell>
          <cell r="G712" t="str">
            <v>Pessoal - área fim</v>
          </cell>
        </row>
        <row r="713">
          <cell r="A713" t="str">
            <v>300105.400219</v>
          </cell>
          <cell r="B713">
            <v>400219</v>
          </cell>
          <cell r="C713" t="str">
            <v>SALARIO MATERNIDADE</v>
          </cell>
          <cell r="D713">
            <v>300105</v>
          </cell>
          <cell r="E713" t="str">
            <v>EXPOSIÇÃO TEMPORÁRIA</v>
          </cell>
          <cell r="F713" t="str">
            <v>9.2.2</v>
          </cell>
          <cell r="G713" t="str">
            <v>Pessoal - área fim</v>
          </cell>
        </row>
        <row r="714">
          <cell r="A714" t="str">
            <v>300105.400220</v>
          </cell>
          <cell r="B714">
            <v>400220</v>
          </cell>
          <cell r="C714" t="str">
            <v>SALARIO FAMILIA</v>
          </cell>
          <cell r="D714">
            <v>300105</v>
          </cell>
          <cell r="E714" t="str">
            <v>EXPOSIÇÃO TEMPORÁRIA</v>
          </cell>
          <cell r="F714" t="str">
            <v>9.2.2</v>
          </cell>
          <cell r="G714" t="str">
            <v>Pessoal - área fim</v>
          </cell>
        </row>
        <row r="715">
          <cell r="A715" t="str">
            <v>300105.400221</v>
          </cell>
          <cell r="B715">
            <v>400221</v>
          </cell>
          <cell r="C715" t="str">
            <v>PENSAO ALIMENTICIA</v>
          </cell>
          <cell r="D715">
            <v>300105</v>
          </cell>
          <cell r="E715" t="str">
            <v>EXPOSIÇÃO TEMPORÁRIA</v>
          </cell>
          <cell r="F715" t="str">
            <v>9.2.2</v>
          </cell>
          <cell r="G715" t="str">
            <v>Pessoal - área fim</v>
          </cell>
        </row>
        <row r="716">
          <cell r="A716" t="str">
            <v>300105.400014</v>
          </cell>
          <cell r="B716">
            <v>400014</v>
          </cell>
          <cell r="C716" t="str">
            <v>ASSISTÊNCIA MÉDICA</v>
          </cell>
          <cell r="D716">
            <v>300105</v>
          </cell>
          <cell r="E716" t="str">
            <v>EXPOSIÇÃO TEMPORÁRIA</v>
          </cell>
          <cell r="F716" t="str">
            <v>9.2.2</v>
          </cell>
          <cell r="G716" t="str">
            <v>Pessoal - área fim</v>
          </cell>
        </row>
        <row r="717">
          <cell r="A717" t="str">
            <v>300105.400015</v>
          </cell>
          <cell r="B717">
            <v>400015</v>
          </cell>
          <cell r="C717" t="str">
            <v>ASSISTÊNCIA ODONTOLÓGICA</v>
          </cell>
          <cell r="D717">
            <v>300105</v>
          </cell>
          <cell r="E717" t="str">
            <v>EXPOSIÇÃO TEMPORÁRIA</v>
          </cell>
          <cell r="F717" t="str">
            <v>9.2.2</v>
          </cell>
          <cell r="G717" t="str">
            <v>Pessoal - área fim</v>
          </cell>
        </row>
        <row r="718">
          <cell r="A718" t="str">
            <v>300105.400016</v>
          </cell>
          <cell r="B718">
            <v>400016</v>
          </cell>
          <cell r="C718" t="str">
            <v>VALE REFEICAO</v>
          </cell>
          <cell r="D718">
            <v>300105</v>
          </cell>
          <cell r="E718" t="str">
            <v>EXPOSIÇÃO TEMPORÁRIA</v>
          </cell>
          <cell r="F718" t="str">
            <v>9.2.2</v>
          </cell>
          <cell r="G718" t="str">
            <v>Pessoal - área fim</v>
          </cell>
        </row>
        <row r="719">
          <cell r="A719" t="str">
            <v>300105.400017</v>
          </cell>
          <cell r="B719">
            <v>400017</v>
          </cell>
          <cell r="C719" t="str">
            <v>VALE TRANSPORTE</v>
          </cell>
          <cell r="D719">
            <v>300105</v>
          </cell>
          <cell r="E719" t="str">
            <v>EXPOSIÇÃO TEMPORÁRIA</v>
          </cell>
          <cell r="F719" t="str">
            <v>9.2.2</v>
          </cell>
          <cell r="G719" t="str">
            <v>Pessoal - área fim</v>
          </cell>
        </row>
        <row r="720">
          <cell r="A720" t="str">
            <v>300105.400175</v>
          </cell>
          <cell r="B720">
            <v>400175</v>
          </cell>
          <cell r="C720" t="str">
            <v>CURSOS E TREINAMENTOS</v>
          </cell>
          <cell r="D720">
            <v>300105</v>
          </cell>
          <cell r="E720" t="str">
            <v>EXPOSIÇÃO TEMPORÁRIA</v>
          </cell>
          <cell r="F720" t="str">
            <v>9.2.2</v>
          </cell>
          <cell r="G720" t="str">
            <v>Pessoal - área fim</v>
          </cell>
        </row>
        <row r="721">
          <cell r="A721" t="str">
            <v>300105.400176</v>
          </cell>
          <cell r="B721">
            <v>400176</v>
          </cell>
          <cell r="C721" t="str">
            <v>AUXILIO EDUCACAO</v>
          </cell>
          <cell r="D721">
            <v>300105</v>
          </cell>
          <cell r="E721" t="str">
            <v>EXPOSIÇÃO TEMPORÁRIA</v>
          </cell>
          <cell r="F721" t="str">
            <v>9.2.2</v>
          </cell>
          <cell r="G721" t="str">
            <v>Pessoal - área fim</v>
          </cell>
        </row>
        <row r="722">
          <cell r="A722" t="str">
            <v>300105.400020</v>
          </cell>
          <cell r="B722">
            <v>400020</v>
          </cell>
          <cell r="C722" t="str">
            <v>INSS</v>
          </cell>
          <cell r="D722">
            <v>300105</v>
          </cell>
          <cell r="E722" t="str">
            <v>EXPOSIÇÃO TEMPORÁRIA</v>
          </cell>
          <cell r="F722" t="str">
            <v>9.2.2</v>
          </cell>
          <cell r="G722" t="str">
            <v>Pessoal - área fim</v>
          </cell>
        </row>
        <row r="723">
          <cell r="A723" t="str">
            <v>300105.400021</v>
          </cell>
          <cell r="B723">
            <v>400021</v>
          </cell>
          <cell r="C723" t="str">
            <v>FGTS</v>
          </cell>
          <cell r="D723">
            <v>300105</v>
          </cell>
          <cell r="E723" t="str">
            <v>EXPOSIÇÃO TEMPORÁRIA</v>
          </cell>
          <cell r="F723" t="str">
            <v>9.2.2</v>
          </cell>
          <cell r="G723" t="str">
            <v>Pessoal - área fim</v>
          </cell>
        </row>
        <row r="724">
          <cell r="A724" t="str">
            <v>300105.400022</v>
          </cell>
          <cell r="B724">
            <v>400022</v>
          </cell>
          <cell r="C724" t="str">
            <v>PIS SOBRE FOLHA DE PAGAMENTO</v>
          </cell>
          <cell r="D724">
            <v>300105</v>
          </cell>
          <cell r="E724" t="str">
            <v>EXPOSIÇÃO TEMPORÁRIA</v>
          </cell>
          <cell r="F724" t="str">
            <v>9.2.2</v>
          </cell>
          <cell r="G724" t="str">
            <v>Pessoal - área fim</v>
          </cell>
        </row>
        <row r="725">
          <cell r="A725" t="str">
            <v>300105.400024</v>
          </cell>
          <cell r="B725">
            <v>400024</v>
          </cell>
          <cell r="C725" t="str">
            <v>CONTRIBUIÇÃO SOCIAL RESCISÓRIA</v>
          </cell>
          <cell r="D725">
            <v>300105</v>
          </cell>
          <cell r="E725" t="str">
            <v>EXPOSIÇÃO TEMPORÁRIA</v>
          </cell>
          <cell r="F725" t="str">
            <v>9.2.2</v>
          </cell>
          <cell r="G725" t="str">
            <v>Pessoal - área fim</v>
          </cell>
        </row>
        <row r="726">
          <cell r="A726" t="str">
            <v>300105.400177</v>
          </cell>
          <cell r="B726">
            <v>400177</v>
          </cell>
          <cell r="C726" t="str">
            <v>INSS SOBRE AUTONOMOS</v>
          </cell>
          <cell r="D726">
            <v>300105</v>
          </cell>
          <cell r="E726" t="str">
            <v>EXPOSIÇÃO TEMPORÁRIA</v>
          </cell>
          <cell r="F726" t="str">
            <v>9.2.2</v>
          </cell>
          <cell r="G726" t="str">
            <v>Pessoal - área fim</v>
          </cell>
        </row>
        <row r="727">
          <cell r="A727" t="str">
            <v>300105.400214</v>
          </cell>
          <cell r="B727">
            <v>400214</v>
          </cell>
          <cell r="C727" t="str">
            <v>CONTRIBUICAO SINDICAL/ ASSISTENCIAL/ CONFEDERATIVA</v>
          </cell>
          <cell r="D727">
            <v>300105</v>
          </cell>
          <cell r="E727" t="str">
            <v>EXPOSIÇÃO TEMPORÁRIA</v>
          </cell>
          <cell r="F727" t="str">
            <v>9.2.2</v>
          </cell>
          <cell r="G727" t="str">
            <v>Pessoal - área fim</v>
          </cell>
        </row>
        <row r="728">
          <cell r="A728" t="str">
            <v>300105.400025</v>
          </cell>
          <cell r="B728">
            <v>400025</v>
          </cell>
          <cell r="C728" t="str">
            <v>DESPESA - FÉRIAS</v>
          </cell>
          <cell r="D728">
            <v>300105</v>
          </cell>
          <cell r="E728" t="str">
            <v>EXPOSIÇÃO TEMPORÁRIA</v>
          </cell>
          <cell r="F728" t="str">
            <v>9.2.2</v>
          </cell>
          <cell r="G728" t="str">
            <v>Pessoal - área fim</v>
          </cell>
        </row>
        <row r="729">
          <cell r="A729" t="str">
            <v>300105.400026</v>
          </cell>
          <cell r="B729">
            <v>400026</v>
          </cell>
          <cell r="C729" t="str">
            <v>DESPESA - INSS S/ FÉRIAS</v>
          </cell>
          <cell r="D729">
            <v>300105</v>
          </cell>
          <cell r="E729" t="str">
            <v>EXPOSIÇÃO TEMPORÁRIA</v>
          </cell>
          <cell r="F729" t="str">
            <v>9.2.2</v>
          </cell>
          <cell r="G729" t="str">
            <v>Pessoal - área fim</v>
          </cell>
        </row>
        <row r="730">
          <cell r="A730" t="str">
            <v>300105.400027</v>
          </cell>
          <cell r="B730">
            <v>400027</v>
          </cell>
          <cell r="C730" t="str">
            <v>DESPESA - FGTS S/ FÉRIAS</v>
          </cell>
          <cell r="D730">
            <v>300105</v>
          </cell>
          <cell r="E730" t="str">
            <v>EXPOSIÇÃO TEMPORÁRIA</v>
          </cell>
          <cell r="F730" t="str">
            <v>9.2.2</v>
          </cell>
          <cell r="G730" t="str">
            <v>Pessoal - área fim</v>
          </cell>
        </row>
        <row r="731">
          <cell r="A731" t="str">
            <v>300105.400028</v>
          </cell>
          <cell r="B731">
            <v>400028</v>
          </cell>
          <cell r="C731" t="str">
            <v>DESPESA - 13° SALÁRIO</v>
          </cell>
          <cell r="D731">
            <v>300105</v>
          </cell>
          <cell r="E731" t="str">
            <v>EXPOSIÇÃO TEMPORÁRIA</v>
          </cell>
          <cell r="F731" t="str">
            <v>9.2.2</v>
          </cell>
          <cell r="G731" t="str">
            <v>Pessoal - área fim</v>
          </cell>
        </row>
        <row r="732">
          <cell r="A732" t="str">
            <v>300105.400029</v>
          </cell>
          <cell r="B732">
            <v>400029</v>
          </cell>
          <cell r="C732" t="str">
            <v>DESPESA - INSS S/ 13°</v>
          </cell>
          <cell r="D732">
            <v>300105</v>
          </cell>
          <cell r="E732" t="str">
            <v>EXPOSIÇÃO TEMPORÁRIA</v>
          </cell>
          <cell r="F732" t="str">
            <v>9.2.2</v>
          </cell>
          <cell r="G732" t="str">
            <v>Pessoal - área fim</v>
          </cell>
        </row>
        <row r="733">
          <cell r="A733" t="str">
            <v>300105.400030</v>
          </cell>
          <cell r="B733">
            <v>400030</v>
          </cell>
          <cell r="C733" t="str">
            <v>DESPESA - FGTS S/ 13°</v>
          </cell>
          <cell r="D733">
            <v>300105</v>
          </cell>
          <cell r="E733" t="str">
            <v>EXPOSIÇÃO TEMPORÁRIA</v>
          </cell>
          <cell r="F733" t="str">
            <v>9.2.2</v>
          </cell>
          <cell r="G733" t="str">
            <v>Pessoal - área fim</v>
          </cell>
        </row>
        <row r="734">
          <cell r="A734" t="str">
            <v>300105.400178</v>
          </cell>
          <cell r="B734">
            <v>400178</v>
          </cell>
          <cell r="C734" t="str">
            <v>UNIFORMES</v>
          </cell>
          <cell r="D734">
            <v>300105</v>
          </cell>
          <cell r="E734" t="str">
            <v>EXPOSIÇÃO TEMPORÁRIA</v>
          </cell>
          <cell r="F734" t="str">
            <v>9.2.2</v>
          </cell>
          <cell r="G734" t="str">
            <v>Pessoal - área fim</v>
          </cell>
        </row>
        <row r="735">
          <cell r="A735" t="str">
            <v>300105.400179</v>
          </cell>
          <cell r="B735">
            <v>400179</v>
          </cell>
          <cell r="C735" t="str">
            <v>ESTAGIARIOS E APRENDIZES</v>
          </cell>
          <cell r="D735">
            <v>300105</v>
          </cell>
          <cell r="E735" t="str">
            <v>EXPOSIÇÃO TEMPORÁRIA</v>
          </cell>
          <cell r="F735" t="str">
            <v>9.2.2</v>
          </cell>
          <cell r="G735" t="str">
            <v>Pessoal - área fim</v>
          </cell>
        </row>
        <row r="736">
          <cell r="A736" t="str">
            <v>300105.400180</v>
          </cell>
          <cell r="B736">
            <v>400180</v>
          </cell>
          <cell r="C736" t="str">
            <v>OUTRAS DESPESAS COM PESSOAL</v>
          </cell>
          <cell r="D736">
            <v>300105</v>
          </cell>
          <cell r="E736" t="str">
            <v>EXPOSIÇÃO TEMPORÁRIA</v>
          </cell>
          <cell r="F736" t="str">
            <v>9.2.2</v>
          </cell>
          <cell r="G736" t="str">
            <v>Pessoal - área fim</v>
          </cell>
        </row>
        <row r="737">
          <cell r="A737" t="str">
            <v>300106.400003</v>
          </cell>
          <cell r="B737">
            <v>400003</v>
          </cell>
          <cell r="C737" t="str">
            <v>SALÁRIOS E ORDENADOS</v>
          </cell>
          <cell r="D737">
            <v>300106</v>
          </cell>
          <cell r="E737" t="str">
            <v>AÇÕES CENTRO DE REFERÊNCIA</v>
          </cell>
          <cell r="F737" t="str">
            <v>9.2.2</v>
          </cell>
          <cell r="G737" t="str">
            <v>Pessoal - área fim</v>
          </cell>
        </row>
        <row r="738">
          <cell r="A738" t="str">
            <v>300106.400004</v>
          </cell>
          <cell r="B738">
            <v>400004</v>
          </cell>
          <cell r="C738" t="str">
            <v>HORAS EXTRAS</v>
          </cell>
          <cell r="D738">
            <v>300106</v>
          </cell>
          <cell r="E738" t="str">
            <v>AÇÕES CENTRO DE REFERÊNCIA</v>
          </cell>
          <cell r="F738" t="str">
            <v>9.2.2</v>
          </cell>
          <cell r="G738" t="str">
            <v>Pessoal - área fim</v>
          </cell>
        </row>
        <row r="739">
          <cell r="A739" t="str">
            <v>300106.400005</v>
          </cell>
          <cell r="B739">
            <v>400005</v>
          </cell>
          <cell r="C739" t="str">
            <v>DÉCIMO TERCEIRO SALÁRIO</v>
          </cell>
          <cell r="D739">
            <v>300106</v>
          </cell>
          <cell r="E739" t="str">
            <v>AÇÕES CENTRO DE REFERÊNCIA</v>
          </cell>
          <cell r="F739" t="str">
            <v>9.2.2</v>
          </cell>
          <cell r="G739" t="str">
            <v>Pessoal - área fim</v>
          </cell>
        </row>
        <row r="740">
          <cell r="A740" t="str">
            <v>300106.400006</v>
          </cell>
          <cell r="B740">
            <v>400006</v>
          </cell>
          <cell r="C740" t="str">
            <v>FÉRIAS</v>
          </cell>
          <cell r="D740">
            <v>300106</v>
          </cell>
          <cell r="E740" t="str">
            <v>AÇÕES CENTRO DE REFERÊNCIA</v>
          </cell>
          <cell r="F740" t="str">
            <v>9.2.2</v>
          </cell>
          <cell r="G740" t="str">
            <v>Pessoal - área fim</v>
          </cell>
        </row>
        <row r="741">
          <cell r="A741" t="str">
            <v>300106.400007</v>
          </cell>
          <cell r="B741">
            <v>400007</v>
          </cell>
          <cell r="C741" t="str">
            <v>DESCANSO SEMANAL REMUNERADO</v>
          </cell>
          <cell r="D741">
            <v>300106</v>
          </cell>
          <cell r="E741" t="str">
            <v>AÇÕES CENTRO DE REFERÊNCIA</v>
          </cell>
          <cell r="F741" t="str">
            <v>9.2.2</v>
          </cell>
          <cell r="G741" t="str">
            <v>Pessoal - área fim</v>
          </cell>
        </row>
        <row r="742">
          <cell r="A742" t="str">
            <v>300106.400010</v>
          </cell>
          <cell r="B742">
            <v>400010</v>
          </cell>
          <cell r="C742" t="str">
            <v>AJUDA DE CUSTO</v>
          </cell>
          <cell r="D742">
            <v>300106</v>
          </cell>
          <cell r="E742" t="str">
            <v>AÇÕES CENTRO DE REFERÊNCIA</v>
          </cell>
          <cell r="F742" t="str">
            <v>9.2.2</v>
          </cell>
          <cell r="G742" t="str">
            <v>Pessoal - área fim</v>
          </cell>
        </row>
        <row r="743">
          <cell r="A743" t="str">
            <v>300106.400011</v>
          </cell>
          <cell r="B743">
            <v>400011</v>
          </cell>
          <cell r="C743" t="str">
            <v>BOLSA AUXÍLIO</v>
          </cell>
          <cell r="D743">
            <v>300106</v>
          </cell>
          <cell r="E743" t="str">
            <v>AÇÕES CENTRO DE REFERÊNCIA</v>
          </cell>
          <cell r="F743" t="str">
            <v>9.2.2</v>
          </cell>
          <cell r="G743" t="str">
            <v>Pessoal - área fim</v>
          </cell>
        </row>
        <row r="744">
          <cell r="A744" t="str">
            <v>300106.400012</v>
          </cell>
          <cell r="B744">
            <v>400012</v>
          </cell>
          <cell r="C744" t="str">
            <v>INDENIZAÇÕES</v>
          </cell>
          <cell r="D744">
            <v>300106</v>
          </cell>
          <cell r="E744" t="str">
            <v>AÇÕES CENTRO DE REFERÊNCIA</v>
          </cell>
          <cell r="F744" t="str">
            <v>9.2.2</v>
          </cell>
          <cell r="G744" t="str">
            <v>Pessoal - área fim</v>
          </cell>
        </row>
        <row r="745">
          <cell r="A745" t="str">
            <v>300106.400013</v>
          </cell>
          <cell r="B745">
            <v>400013</v>
          </cell>
          <cell r="C745" t="str">
            <v>SALÁRIOS - AJUSTES ENTRE CONTRATO DE GESTÃO</v>
          </cell>
          <cell r="D745">
            <v>300106</v>
          </cell>
          <cell r="E745" t="str">
            <v>AÇÕES CENTRO DE REFERÊNCIA</v>
          </cell>
          <cell r="F745" t="str">
            <v>9.2.2</v>
          </cell>
          <cell r="G745" t="str">
            <v>Pessoal - área fim</v>
          </cell>
        </row>
        <row r="746">
          <cell r="A746" t="str">
            <v>300106.400202</v>
          </cell>
          <cell r="B746">
            <v>400202</v>
          </cell>
          <cell r="C746" t="str">
            <v>ADICIONAL NOTURNO</v>
          </cell>
          <cell r="D746">
            <v>300106</v>
          </cell>
          <cell r="E746" t="str">
            <v>AÇÕES CENTRO DE REFERÊNCIA</v>
          </cell>
          <cell r="F746" t="str">
            <v>9.2.2</v>
          </cell>
          <cell r="G746" t="str">
            <v>Pessoal - área fim</v>
          </cell>
        </row>
        <row r="747">
          <cell r="A747" t="str">
            <v>300106.400203</v>
          </cell>
          <cell r="B747">
            <v>400203</v>
          </cell>
          <cell r="C747" t="str">
            <v>GRATIFICAÇOES</v>
          </cell>
          <cell r="D747">
            <v>300106</v>
          </cell>
          <cell r="E747" t="str">
            <v>AÇÕES CENTRO DE REFERÊNCIA</v>
          </cell>
          <cell r="F747" t="str">
            <v>9.2.2</v>
          </cell>
          <cell r="G747" t="str">
            <v>Pessoal - área fim</v>
          </cell>
        </row>
        <row r="748">
          <cell r="A748" t="str">
            <v>300106.400219</v>
          </cell>
          <cell r="B748">
            <v>400219</v>
          </cell>
          <cell r="C748" t="str">
            <v>SALARIO MATERNIDADE</v>
          </cell>
          <cell r="D748">
            <v>300106</v>
          </cell>
          <cell r="E748" t="str">
            <v>AÇÕES CENTRO DE REFERÊNCIA</v>
          </cell>
          <cell r="F748" t="str">
            <v>9.2.2</v>
          </cell>
          <cell r="G748" t="str">
            <v>Pessoal - área fim</v>
          </cell>
        </row>
        <row r="749">
          <cell r="A749" t="str">
            <v>300106.400220</v>
          </cell>
          <cell r="B749">
            <v>400220</v>
          </cell>
          <cell r="C749" t="str">
            <v>SALARIO FAMILIA</v>
          </cell>
          <cell r="D749">
            <v>300106</v>
          </cell>
          <cell r="E749" t="str">
            <v>AÇÕES CENTRO DE REFERÊNCIA</v>
          </cell>
          <cell r="F749" t="str">
            <v>9.2.2</v>
          </cell>
          <cell r="G749" t="str">
            <v>Pessoal - área fim</v>
          </cell>
        </row>
        <row r="750">
          <cell r="A750" t="str">
            <v>300106.400221</v>
          </cell>
          <cell r="B750">
            <v>400221</v>
          </cell>
          <cell r="C750" t="str">
            <v>PENSAO ALIMENTICIA</v>
          </cell>
          <cell r="D750">
            <v>300106</v>
          </cell>
          <cell r="E750" t="str">
            <v>AÇÕES CENTRO DE REFERÊNCIA</v>
          </cell>
          <cell r="F750" t="str">
            <v>9.2.2</v>
          </cell>
          <cell r="G750" t="str">
            <v>Pessoal - área fim</v>
          </cell>
        </row>
        <row r="751">
          <cell r="A751" t="str">
            <v>300106.400014</v>
          </cell>
          <cell r="B751">
            <v>400014</v>
          </cell>
          <cell r="C751" t="str">
            <v>ASSISTÊNCIA MÉDICA</v>
          </cell>
          <cell r="D751">
            <v>300106</v>
          </cell>
          <cell r="E751" t="str">
            <v>AÇÕES CENTRO DE REFERÊNCIA</v>
          </cell>
          <cell r="F751" t="str">
            <v>9.2.2</v>
          </cell>
          <cell r="G751" t="str">
            <v>Pessoal - área fim</v>
          </cell>
        </row>
        <row r="752">
          <cell r="A752" t="str">
            <v>300106.400015</v>
          </cell>
          <cell r="B752">
            <v>400015</v>
          </cell>
          <cell r="C752" t="str">
            <v>ASSISTÊNCIA ODONTOLÓGICA</v>
          </cell>
          <cell r="D752">
            <v>300106</v>
          </cell>
          <cell r="E752" t="str">
            <v>AÇÕES CENTRO DE REFERÊNCIA</v>
          </cell>
          <cell r="F752" t="str">
            <v>9.2.2</v>
          </cell>
          <cell r="G752" t="str">
            <v>Pessoal - área fim</v>
          </cell>
        </row>
        <row r="753">
          <cell r="A753" t="str">
            <v>300106.400016</v>
          </cell>
          <cell r="B753">
            <v>400016</v>
          </cell>
          <cell r="C753" t="str">
            <v>VALE REFEICAO</v>
          </cell>
          <cell r="D753">
            <v>300106</v>
          </cell>
          <cell r="E753" t="str">
            <v>AÇÕES CENTRO DE REFERÊNCIA</v>
          </cell>
          <cell r="F753" t="str">
            <v>9.2.2</v>
          </cell>
          <cell r="G753" t="str">
            <v>Pessoal - área fim</v>
          </cell>
        </row>
        <row r="754">
          <cell r="A754" t="str">
            <v>300106.400017</v>
          </cell>
          <cell r="B754">
            <v>400017</v>
          </cell>
          <cell r="C754" t="str">
            <v>VALE TRANSPORTE</v>
          </cell>
          <cell r="D754">
            <v>300106</v>
          </cell>
          <cell r="E754" t="str">
            <v>AÇÕES CENTRO DE REFERÊNCIA</v>
          </cell>
          <cell r="F754" t="str">
            <v>9.2.2</v>
          </cell>
          <cell r="G754" t="str">
            <v>Pessoal - área fim</v>
          </cell>
        </row>
        <row r="755">
          <cell r="A755" t="str">
            <v>300106.400175</v>
          </cell>
          <cell r="B755">
            <v>400175</v>
          </cell>
          <cell r="C755" t="str">
            <v>CURSOS E TREINAMENTOS</v>
          </cell>
          <cell r="D755">
            <v>300106</v>
          </cell>
          <cell r="E755" t="str">
            <v>AÇÕES CENTRO DE REFERÊNCIA</v>
          </cell>
          <cell r="F755" t="str">
            <v>9.2.2</v>
          </cell>
          <cell r="G755" t="str">
            <v>Pessoal - área fim</v>
          </cell>
        </row>
        <row r="756">
          <cell r="A756" t="str">
            <v>300106.400176</v>
          </cell>
          <cell r="B756">
            <v>400176</v>
          </cell>
          <cell r="C756" t="str">
            <v>AUXILIO EDUCACAO</v>
          </cell>
          <cell r="D756">
            <v>300106</v>
          </cell>
          <cell r="E756" t="str">
            <v>AÇÕES CENTRO DE REFERÊNCIA</v>
          </cell>
          <cell r="F756" t="str">
            <v>9.2.2</v>
          </cell>
          <cell r="G756" t="str">
            <v>Pessoal - área fim</v>
          </cell>
        </row>
        <row r="757">
          <cell r="A757" t="str">
            <v>300106.400020</v>
          </cell>
          <cell r="B757">
            <v>400020</v>
          </cell>
          <cell r="C757" t="str">
            <v>INSS</v>
          </cell>
          <cell r="D757">
            <v>300106</v>
          </cell>
          <cell r="E757" t="str">
            <v>AÇÕES CENTRO DE REFERÊNCIA</v>
          </cell>
          <cell r="F757" t="str">
            <v>9.2.2</v>
          </cell>
          <cell r="G757" t="str">
            <v>Pessoal - área fim</v>
          </cell>
        </row>
        <row r="758">
          <cell r="A758" t="str">
            <v>300106.400021</v>
          </cell>
          <cell r="B758">
            <v>400021</v>
          </cell>
          <cell r="C758" t="str">
            <v>FGTS</v>
          </cell>
          <cell r="D758">
            <v>300106</v>
          </cell>
          <cell r="E758" t="str">
            <v>AÇÕES CENTRO DE REFERÊNCIA</v>
          </cell>
          <cell r="F758" t="str">
            <v>9.2.2</v>
          </cell>
          <cell r="G758" t="str">
            <v>Pessoal - área fim</v>
          </cell>
        </row>
        <row r="759">
          <cell r="A759" t="str">
            <v>300106.400022</v>
          </cell>
          <cell r="B759">
            <v>400022</v>
          </cell>
          <cell r="C759" t="str">
            <v>PIS SOBRE FOLHA DE PAGAMENTO</v>
          </cell>
          <cell r="D759">
            <v>300106</v>
          </cell>
          <cell r="E759" t="str">
            <v>AÇÕES CENTRO DE REFERÊNCIA</v>
          </cell>
          <cell r="F759" t="str">
            <v>9.2.2</v>
          </cell>
          <cell r="G759" t="str">
            <v>Pessoal - área fim</v>
          </cell>
        </row>
        <row r="760">
          <cell r="A760" t="str">
            <v>300106.400024</v>
          </cell>
          <cell r="B760">
            <v>400024</v>
          </cell>
          <cell r="C760" t="str">
            <v>CONTRIBUIÇÃO SOCIAL RESCISÓRIA</v>
          </cell>
          <cell r="D760">
            <v>300106</v>
          </cell>
          <cell r="E760" t="str">
            <v>AÇÕES CENTRO DE REFERÊNCIA</v>
          </cell>
          <cell r="F760" t="str">
            <v>9.2.2</v>
          </cell>
          <cell r="G760" t="str">
            <v>Pessoal - área fim</v>
          </cell>
        </row>
        <row r="761">
          <cell r="A761" t="str">
            <v>300106.400177</v>
          </cell>
          <cell r="B761">
            <v>400177</v>
          </cell>
          <cell r="C761" t="str">
            <v>INSS SOBRE AUTONOMOS</v>
          </cell>
          <cell r="D761">
            <v>300106</v>
          </cell>
          <cell r="E761" t="str">
            <v>AÇÕES CENTRO DE REFERÊNCIA</v>
          </cell>
          <cell r="F761" t="str">
            <v>9.2.2</v>
          </cell>
          <cell r="G761" t="str">
            <v>Pessoal - área fim</v>
          </cell>
        </row>
        <row r="762">
          <cell r="A762" t="str">
            <v>300106.400214</v>
          </cell>
          <cell r="B762">
            <v>400214</v>
          </cell>
          <cell r="C762" t="str">
            <v>CONTRIBUICAO SINDICAL/ ASSISTENCIAL/ CONFEDERATIVA</v>
          </cell>
          <cell r="D762">
            <v>300106</v>
          </cell>
          <cell r="E762" t="str">
            <v>AÇÕES CENTRO DE REFERÊNCIA</v>
          </cell>
          <cell r="F762" t="str">
            <v>9.2.2</v>
          </cell>
          <cell r="G762" t="str">
            <v>Pessoal - área fim</v>
          </cell>
        </row>
        <row r="763">
          <cell r="A763" t="str">
            <v>300106.400025</v>
          </cell>
          <cell r="B763">
            <v>400025</v>
          </cell>
          <cell r="C763" t="str">
            <v>DESPESA - FÉRIAS</v>
          </cell>
          <cell r="D763">
            <v>300106</v>
          </cell>
          <cell r="E763" t="str">
            <v>AÇÕES CENTRO DE REFERÊNCIA</v>
          </cell>
          <cell r="F763" t="str">
            <v>9.2.2</v>
          </cell>
          <cell r="G763" t="str">
            <v>Pessoal - área fim</v>
          </cell>
        </row>
        <row r="764">
          <cell r="A764" t="str">
            <v>300106.400026</v>
          </cell>
          <cell r="B764">
            <v>400026</v>
          </cell>
          <cell r="C764" t="str">
            <v>DESPESA - INSS S/ FÉRIAS</v>
          </cell>
          <cell r="D764">
            <v>300106</v>
          </cell>
          <cell r="E764" t="str">
            <v>AÇÕES CENTRO DE REFERÊNCIA</v>
          </cell>
          <cell r="F764" t="str">
            <v>9.2.2</v>
          </cell>
          <cell r="G764" t="str">
            <v>Pessoal - área fim</v>
          </cell>
        </row>
        <row r="765">
          <cell r="A765" t="str">
            <v>300106.400027</v>
          </cell>
          <cell r="B765">
            <v>400027</v>
          </cell>
          <cell r="C765" t="str">
            <v>DESPESA - FGTS S/ FÉRIAS</v>
          </cell>
          <cell r="D765">
            <v>300106</v>
          </cell>
          <cell r="E765" t="str">
            <v>AÇÕES CENTRO DE REFERÊNCIA</v>
          </cell>
          <cell r="F765" t="str">
            <v>9.2.2</v>
          </cell>
          <cell r="G765" t="str">
            <v>Pessoal - área fim</v>
          </cell>
        </row>
        <row r="766">
          <cell r="A766" t="str">
            <v>300106.400028</v>
          </cell>
          <cell r="B766">
            <v>400028</v>
          </cell>
          <cell r="C766" t="str">
            <v>DESPESA - 13° SALÁRIO</v>
          </cell>
          <cell r="D766">
            <v>300106</v>
          </cell>
          <cell r="E766" t="str">
            <v>AÇÕES CENTRO DE REFERÊNCIA</v>
          </cell>
          <cell r="F766" t="str">
            <v>9.2.2</v>
          </cell>
          <cell r="G766" t="str">
            <v>Pessoal - área fim</v>
          </cell>
        </row>
        <row r="767">
          <cell r="A767" t="str">
            <v>300106.400029</v>
          </cell>
          <cell r="B767">
            <v>400029</v>
          </cell>
          <cell r="C767" t="str">
            <v>DESPESA - INSS S/ 13°</v>
          </cell>
          <cell r="D767">
            <v>300106</v>
          </cell>
          <cell r="E767" t="str">
            <v>AÇÕES CENTRO DE REFERÊNCIA</v>
          </cell>
          <cell r="F767" t="str">
            <v>9.2.2</v>
          </cell>
          <cell r="G767" t="str">
            <v>Pessoal - área fim</v>
          </cell>
        </row>
        <row r="768">
          <cell r="A768" t="str">
            <v>300106.400030</v>
          </cell>
          <cell r="B768">
            <v>400030</v>
          </cell>
          <cell r="C768" t="str">
            <v>DESPESA - FGTS S/ 13°</v>
          </cell>
          <cell r="D768">
            <v>300106</v>
          </cell>
          <cell r="E768" t="str">
            <v>AÇÕES CENTRO DE REFERÊNCIA</v>
          </cell>
          <cell r="F768" t="str">
            <v>9.2.2</v>
          </cell>
          <cell r="G768" t="str">
            <v>Pessoal - área fim</v>
          </cell>
        </row>
        <row r="769">
          <cell r="A769" t="str">
            <v>300106.400178</v>
          </cell>
          <cell r="B769">
            <v>400178</v>
          </cell>
          <cell r="C769" t="str">
            <v>UNIFORMES</v>
          </cell>
          <cell r="D769">
            <v>300106</v>
          </cell>
          <cell r="E769" t="str">
            <v>AÇÕES CENTRO DE REFERÊNCIA</v>
          </cell>
          <cell r="F769" t="str">
            <v>9.2.2</v>
          </cell>
          <cell r="G769" t="str">
            <v>Pessoal - área fim</v>
          </cell>
        </row>
        <row r="770">
          <cell r="A770" t="str">
            <v>300106.400179</v>
          </cell>
          <cell r="B770">
            <v>400179</v>
          </cell>
          <cell r="C770" t="str">
            <v>ESTAGIARIOS E APRENDIZES</v>
          </cell>
          <cell r="D770">
            <v>300106</v>
          </cell>
          <cell r="E770" t="str">
            <v>AÇÕES CENTRO DE REFERÊNCIA</v>
          </cell>
          <cell r="F770" t="str">
            <v>9.2.2</v>
          </cell>
          <cell r="G770" t="str">
            <v>Pessoal - área fim</v>
          </cell>
        </row>
        <row r="771">
          <cell r="A771" t="str">
            <v>300106.400180</v>
          </cell>
          <cell r="B771">
            <v>400180</v>
          </cell>
          <cell r="C771" t="str">
            <v>OUTRAS DESPESAS COM PESSOAL</v>
          </cell>
          <cell r="D771">
            <v>300106</v>
          </cell>
          <cell r="E771" t="str">
            <v>AÇÕES CENTRO DE REFERÊNCIA</v>
          </cell>
          <cell r="F771" t="str">
            <v>9.2.2</v>
          </cell>
          <cell r="G771" t="str">
            <v>Pessoal - área fim</v>
          </cell>
        </row>
        <row r="772">
          <cell r="A772" t="str">
            <v>300107.400003</v>
          </cell>
          <cell r="B772">
            <v>400003</v>
          </cell>
          <cell r="C772" t="str">
            <v>SALÁRIOS E ORDENADOS</v>
          </cell>
          <cell r="D772">
            <v>300107</v>
          </cell>
          <cell r="E772" t="str">
            <v>APRESENTAÇÕES ARTISTICAS</v>
          </cell>
          <cell r="F772" t="str">
            <v>9.2.2</v>
          </cell>
          <cell r="G772" t="str">
            <v>Pessoal - área fim</v>
          </cell>
        </row>
        <row r="773">
          <cell r="A773" t="str">
            <v>300107.400004</v>
          </cell>
          <cell r="B773">
            <v>400004</v>
          </cell>
          <cell r="C773" t="str">
            <v>HORAS EXTRAS</v>
          </cell>
          <cell r="D773">
            <v>300107</v>
          </cell>
          <cell r="E773" t="str">
            <v>APRESENTAÇÕES ARTISTICAS</v>
          </cell>
          <cell r="F773" t="str">
            <v>9.2.2</v>
          </cell>
          <cell r="G773" t="str">
            <v>Pessoal - área fim</v>
          </cell>
        </row>
        <row r="774">
          <cell r="A774" t="str">
            <v>300107.400005</v>
          </cell>
          <cell r="B774">
            <v>400005</v>
          </cell>
          <cell r="C774" t="str">
            <v>DÉCIMO TERCEIRO SALÁRIO</v>
          </cell>
          <cell r="D774">
            <v>300107</v>
          </cell>
          <cell r="E774" t="str">
            <v>APRESENTAÇÕES ARTISTICAS</v>
          </cell>
          <cell r="F774" t="str">
            <v>9.2.2</v>
          </cell>
          <cell r="G774" t="str">
            <v>Pessoal - área fim</v>
          </cell>
        </row>
        <row r="775">
          <cell r="A775" t="str">
            <v>300107.400006</v>
          </cell>
          <cell r="B775">
            <v>400006</v>
          </cell>
          <cell r="C775" t="str">
            <v>FÉRIAS</v>
          </cell>
          <cell r="D775">
            <v>300107</v>
          </cell>
          <cell r="E775" t="str">
            <v>APRESENTAÇÕES ARTISTICAS</v>
          </cell>
          <cell r="F775" t="str">
            <v>9.2.2</v>
          </cell>
          <cell r="G775" t="str">
            <v>Pessoal - área fim</v>
          </cell>
        </row>
        <row r="776">
          <cell r="A776" t="str">
            <v>300107.400007</v>
          </cell>
          <cell r="B776">
            <v>400007</v>
          </cell>
          <cell r="C776" t="str">
            <v>DESCANSO SEMANAL REMUNERADO</v>
          </cell>
          <cell r="D776">
            <v>300107</v>
          </cell>
          <cell r="E776" t="str">
            <v>APRESENTAÇÕES ARTISTICAS</v>
          </cell>
          <cell r="F776" t="str">
            <v>9.2.2</v>
          </cell>
          <cell r="G776" t="str">
            <v>Pessoal - área fim</v>
          </cell>
        </row>
        <row r="777">
          <cell r="A777" t="str">
            <v>300107.400010</v>
          </cell>
          <cell r="B777">
            <v>400010</v>
          </cell>
          <cell r="C777" t="str">
            <v>AJUDA DE CUSTO</v>
          </cell>
          <cell r="D777">
            <v>300107</v>
          </cell>
          <cell r="E777" t="str">
            <v>APRESENTAÇÕES ARTISTICAS</v>
          </cell>
          <cell r="F777" t="str">
            <v>9.2.2</v>
          </cell>
          <cell r="G777" t="str">
            <v>Pessoal - área fim</v>
          </cell>
        </row>
        <row r="778">
          <cell r="A778" t="str">
            <v>300107.400011</v>
          </cell>
          <cell r="B778">
            <v>400011</v>
          </cell>
          <cell r="C778" t="str">
            <v>BOLSA AUXÍLIO</v>
          </cell>
          <cell r="D778">
            <v>300107</v>
          </cell>
          <cell r="E778" t="str">
            <v>APRESENTAÇÕES ARTISTICAS</v>
          </cell>
          <cell r="F778" t="str">
            <v>9.2.2</v>
          </cell>
          <cell r="G778" t="str">
            <v>Pessoal - área fim</v>
          </cell>
        </row>
        <row r="779">
          <cell r="A779" t="str">
            <v>300107.400012</v>
          </cell>
          <cell r="B779">
            <v>400012</v>
          </cell>
          <cell r="C779" t="str">
            <v>INDENIZAÇÕES</v>
          </cell>
          <cell r="D779">
            <v>300107</v>
          </cell>
          <cell r="E779" t="str">
            <v>APRESENTAÇÕES ARTISTICAS</v>
          </cell>
          <cell r="F779" t="str">
            <v>9.2.2</v>
          </cell>
          <cell r="G779" t="str">
            <v>Pessoal - área fim</v>
          </cell>
        </row>
        <row r="780">
          <cell r="A780" t="str">
            <v>300107.400013</v>
          </cell>
          <cell r="B780">
            <v>400013</v>
          </cell>
          <cell r="C780" t="str">
            <v>SALÁRIOS - AJUSTES ENTRE CONTRATO DE GESTÃO</v>
          </cell>
          <cell r="D780">
            <v>300107</v>
          </cell>
          <cell r="E780" t="str">
            <v>APRESENTAÇÕES ARTISTICAS</v>
          </cell>
          <cell r="F780" t="str">
            <v>9.2.2</v>
          </cell>
          <cell r="G780" t="str">
            <v>Pessoal - área fim</v>
          </cell>
        </row>
        <row r="781">
          <cell r="A781" t="str">
            <v>300107.400202</v>
          </cell>
          <cell r="B781">
            <v>400202</v>
          </cell>
          <cell r="C781" t="str">
            <v>ADICIONAL NOTURNO</v>
          </cell>
          <cell r="D781">
            <v>300107</v>
          </cell>
          <cell r="E781" t="str">
            <v>APRESENTAÇÕES ARTISTICAS</v>
          </cell>
          <cell r="F781" t="str">
            <v>9.2.2</v>
          </cell>
          <cell r="G781" t="str">
            <v>Pessoal - área fim</v>
          </cell>
        </row>
        <row r="782">
          <cell r="A782" t="str">
            <v>300107.400203</v>
          </cell>
          <cell r="B782">
            <v>400203</v>
          </cell>
          <cell r="C782" t="str">
            <v>GRATIFICAÇOES</v>
          </cell>
          <cell r="D782">
            <v>300107</v>
          </cell>
          <cell r="E782" t="str">
            <v>APRESENTAÇÕES ARTISTICAS</v>
          </cell>
          <cell r="F782" t="str">
            <v>9.2.2</v>
          </cell>
          <cell r="G782" t="str">
            <v>Pessoal - área fim</v>
          </cell>
        </row>
        <row r="783">
          <cell r="A783" t="str">
            <v>300107.400219</v>
          </cell>
          <cell r="B783">
            <v>400219</v>
          </cell>
          <cell r="C783" t="str">
            <v>SALARIO MATERNIDADE</v>
          </cell>
          <cell r="D783">
            <v>300107</v>
          </cell>
          <cell r="E783" t="str">
            <v>APRESENTAÇÕES ARTISTICAS</v>
          </cell>
          <cell r="F783" t="str">
            <v>9.2.2</v>
          </cell>
          <cell r="G783" t="str">
            <v>Pessoal - área fim</v>
          </cell>
        </row>
        <row r="784">
          <cell r="A784" t="str">
            <v>300107.400220</v>
          </cell>
          <cell r="B784">
            <v>400220</v>
          </cell>
          <cell r="C784" t="str">
            <v>SALARIO FAMILIA</v>
          </cell>
          <cell r="D784">
            <v>300107</v>
          </cell>
          <cell r="E784" t="str">
            <v>APRESENTAÇÕES ARTISTICAS</v>
          </cell>
          <cell r="F784" t="str">
            <v>9.2.2</v>
          </cell>
          <cell r="G784" t="str">
            <v>Pessoal - área fim</v>
          </cell>
        </row>
        <row r="785">
          <cell r="A785" t="str">
            <v>300107.400221</v>
          </cell>
          <cell r="B785">
            <v>400221</v>
          </cell>
          <cell r="C785" t="str">
            <v>PENSAO ALIMENTICIA</v>
          </cell>
          <cell r="D785">
            <v>300107</v>
          </cell>
          <cell r="E785" t="str">
            <v>APRESENTAÇÕES ARTISTICAS</v>
          </cell>
          <cell r="F785" t="str">
            <v>9.2.2</v>
          </cell>
          <cell r="G785" t="str">
            <v>Pessoal - área fim</v>
          </cell>
        </row>
        <row r="786">
          <cell r="A786" t="str">
            <v>300107.400014</v>
          </cell>
          <cell r="B786">
            <v>400014</v>
          </cell>
          <cell r="C786" t="str">
            <v>ASSISTÊNCIA MÉDICA</v>
          </cell>
          <cell r="D786">
            <v>300107</v>
          </cell>
          <cell r="E786" t="str">
            <v>APRESENTAÇÕES ARTISTICAS</v>
          </cell>
          <cell r="F786" t="str">
            <v>9.2.2</v>
          </cell>
          <cell r="G786" t="str">
            <v>Pessoal - área fim</v>
          </cell>
        </row>
        <row r="787">
          <cell r="A787" t="str">
            <v>300107.400015</v>
          </cell>
          <cell r="B787">
            <v>400015</v>
          </cell>
          <cell r="C787" t="str">
            <v>ASSISTÊNCIA ODONTOLÓGICA</v>
          </cell>
          <cell r="D787">
            <v>300107</v>
          </cell>
          <cell r="E787" t="str">
            <v>APRESENTAÇÕES ARTISTICAS</v>
          </cell>
          <cell r="F787" t="str">
            <v>9.2.2</v>
          </cell>
          <cell r="G787" t="str">
            <v>Pessoal - área fim</v>
          </cell>
        </row>
        <row r="788">
          <cell r="A788" t="str">
            <v>300107.400016</v>
          </cell>
          <cell r="B788">
            <v>400016</v>
          </cell>
          <cell r="C788" t="str">
            <v>VALE REFEICAO</v>
          </cell>
          <cell r="D788">
            <v>300107</v>
          </cell>
          <cell r="E788" t="str">
            <v>APRESENTAÇÕES ARTISTICAS</v>
          </cell>
          <cell r="F788" t="str">
            <v>9.2.2</v>
          </cell>
          <cell r="G788" t="str">
            <v>Pessoal - área fim</v>
          </cell>
        </row>
        <row r="789">
          <cell r="A789" t="str">
            <v>300107.400017</v>
          </cell>
          <cell r="B789">
            <v>400017</v>
          </cell>
          <cell r="C789" t="str">
            <v>VALE TRANSPORTE</v>
          </cell>
          <cell r="D789">
            <v>300107</v>
          </cell>
          <cell r="E789" t="str">
            <v>APRESENTAÇÕES ARTISTICAS</v>
          </cell>
          <cell r="F789" t="str">
            <v>9.2.2</v>
          </cell>
          <cell r="G789" t="str">
            <v>Pessoal - área fim</v>
          </cell>
        </row>
        <row r="790">
          <cell r="A790" t="str">
            <v>300107.400175</v>
          </cell>
          <cell r="B790">
            <v>400175</v>
          </cell>
          <cell r="C790" t="str">
            <v>CURSOS E TREINAMENTOS</v>
          </cell>
          <cell r="D790">
            <v>300107</v>
          </cell>
          <cell r="E790" t="str">
            <v>APRESENTAÇÕES ARTISTICAS</v>
          </cell>
          <cell r="F790" t="str">
            <v>9.2.2</v>
          </cell>
          <cell r="G790" t="str">
            <v>Pessoal - área fim</v>
          </cell>
        </row>
        <row r="791">
          <cell r="A791" t="str">
            <v>300107.400176</v>
          </cell>
          <cell r="B791">
            <v>400176</v>
          </cell>
          <cell r="C791" t="str">
            <v>AUXILIO EDUCACAO</v>
          </cell>
          <cell r="D791">
            <v>300107</v>
          </cell>
          <cell r="E791" t="str">
            <v>APRESENTAÇÕES ARTISTICAS</v>
          </cell>
          <cell r="F791" t="str">
            <v>9.2.2</v>
          </cell>
          <cell r="G791" t="str">
            <v>Pessoal - área fim</v>
          </cell>
        </row>
        <row r="792">
          <cell r="A792" t="str">
            <v>300107.400020</v>
          </cell>
          <cell r="B792">
            <v>400020</v>
          </cell>
          <cell r="C792" t="str">
            <v>INSS</v>
          </cell>
          <cell r="D792">
            <v>300107</v>
          </cell>
          <cell r="E792" t="str">
            <v>APRESENTAÇÕES ARTISTICAS</v>
          </cell>
          <cell r="F792" t="str">
            <v>9.2.2</v>
          </cell>
          <cell r="G792" t="str">
            <v>Pessoal - área fim</v>
          </cell>
        </row>
        <row r="793">
          <cell r="A793" t="str">
            <v>300107.400021</v>
          </cell>
          <cell r="B793">
            <v>400021</v>
          </cell>
          <cell r="C793" t="str">
            <v>FGTS</v>
          </cell>
          <cell r="D793">
            <v>300107</v>
          </cell>
          <cell r="E793" t="str">
            <v>APRESENTAÇÕES ARTISTICAS</v>
          </cell>
          <cell r="F793" t="str">
            <v>9.2.2</v>
          </cell>
          <cell r="G793" t="str">
            <v>Pessoal - área fim</v>
          </cell>
        </row>
        <row r="794">
          <cell r="A794" t="str">
            <v>300107.400022</v>
          </cell>
          <cell r="B794">
            <v>400022</v>
          </cell>
          <cell r="C794" t="str">
            <v>PIS SOBRE FOLHA DE PAGAMENTO</v>
          </cell>
          <cell r="D794">
            <v>300107</v>
          </cell>
          <cell r="E794" t="str">
            <v>APRESENTAÇÕES ARTISTICAS</v>
          </cell>
          <cell r="F794" t="str">
            <v>9.2.2</v>
          </cell>
          <cell r="G794" t="str">
            <v>Pessoal - área fim</v>
          </cell>
        </row>
        <row r="795">
          <cell r="A795" t="str">
            <v>300107.400024</v>
          </cell>
          <cell r="B795">
            <v>400024</v>
          </cell>
          <cell r="C795" t="str">
            <v>CONTRIBUIÇÃO SOCIAL RESCISÓRIA</v>
          </cell>
          <cell r="D795">
            <v>300107</v>
          </cell>
          <cell r="E795" t="str">
            <v>APRESENTAÇÕES ARTISTICAS</v>
          </cell>
          <cell r="F795" t="str">
            <v>9.2.2</v>
          </cell>
          <cell r="G795" t="str">
            <v>Pessoal - área fim</v>
          </cell>
        </row>
        <row r="796">
          <cell r="A796" t="str">
            <v>300107.400177</v>
          </cell>
          <cell r="B796">
            <v>400177</v>
          </cell>
          <cell r="C796" t="str">
            <v>INSS SOBRE AUTONOMOS</v>
          </cell>
          <cell r="D796">
            <v>300107</v>
          </cell>
          <cell r="E796" t="str">
            <v>APRESENTAÇÕES ARTISTICAS</v>
          </cell>
          <cell r="F796" t="str">
            <v>9.2.2</v>
          </cell>
          <cell r="G796" t="str">
            <v>Pessoal - área fim</v>
          </cell>
        </row>
        <row r="797">
          <cell r="A797" t="str">
            <v>300107.400214</v>
          </cell>
          <cell r="B797">
            <v>400214</v>
          </cell>
          <cell r="C797" t="str">
            <v>CONTRIBUICAO SINDICAL/ ASSISTENCIAL/ CONFEDERATIVA</v>
          </cell>
          <cell r="D797">
            <v>300107</v>
          </cell>
          <cell r="E797" t="str">
            <v>APRESENTAÇÕES ARTISTICAS</v>
          </cell>
          <cell r="F797" t="str">
            <v>9.2.2</v>
          </cell>
          <cell r="G797" t="str">
            <v>Pessoal - área fim</v>
          </cell>
        </row>
        <row r="798">
          <cell r="A798" t="str">
            <v>300107.400025</v>
          </cell>
          <cell r="B798">
            <v>400025</v>
          </cell>
          <cell r="C798" t="str">
            <v>DESPESA - FÉRIAS</v>
          </cell>
          <cell r="D798">
            <v>300107</v>
          </cell>
          <cell r="E798" t="str">
            <v>APRESENTAÇÕES ARTISTICAS</v>
          </cell>
          <cell r="F798" t="str">
            <v>9.2.2</v>
          </cell>
          <cell r="G798" t="str">
            <v>Pessoal - área fim</v>
          </cell>
        </row>
        <row r="799">
          <cell r="A799" t="str">
            <v>300107.400026</v>
          </cell>
          <cell r="B799">
            <v>400026</v>
          </cell>
          <cell r="C799" t="str">
            <v>DESPESA - INSS S/ FÉRIAS</v>
          </cell>
          <cell r="D799">
            <v>300107</v>
          </cell>
          <cell r="E799" t="str">
            <v>APRESENTAÇÕES ARTISTICAS</v>
          </cell>
          <cell r="F799" t="str">
            <v>9.2.2</v>
          </cell>
          <cell r="G799" t="str">
            <v>Pessoal - área fim</v>
          </cell>
        </row>
        <row r="800">
          <cell r="A800" t="str">
            <v>300107.400027</v>
          </cell>
          <cell r="B800">
            <v>400027</v>
          </cell>
          <cell r="C800" t="str">
            <v>DESPESA - FGTS S/ FÉRIAS</v>
          </cell>
          <cell r="D800">
            <v>300107</v>
          </cell>
          <cell r="E800" t="str">
            <v>APRESENTAÇÕES ARTISTICAS</v>
          </cell>
          <cell r="F800" t="str">
            <v>9.2.2</v>
          </cell>
          <cell r="G800" t="str">
            <v>Pessoal - área fim</v>
          </cell>
        </row>
        <row r="801">
          <cell r="A801" t="str">
            <v>300107.400028</v>
          </cell>
          <cell r="B801">
            <v>400028</v>
          </cell>
          <cell r="C801" t="str">
            <v>DESPESA - 13° SALÁRIO</v>
          </cell>
          <cell r="D801">
            <v>300107</v>
          </cell>
          <cell r="E801" t="str">
            <v>APRESENTAÇÕES ARTISTICAS</v>
          </cell>
          <cell r="F801" t="str">
            <v>9.2.2</v>
          </cell>
          <cell r="G801" t="str">
            <v>Pessoal - área fim</v>
          </cell>
        </row>
        <row r="802">
          <cell r="A802" t="str">
            <v>300107.400029</v>
          </cell>
          <cell r="B802">
            <v>400029</v>
          </cell>
          <cell r="C802" t="str">
            <v>DESPESA - INSS S/ 13°</v>
          </cell>
          <cell r="D802">
            <v>300107</v>
          </cell>
          <cell r="E802" t="str">
            <v>APRESENTAÇÕES ARTISTICAS</v>
          </cell>
          <cell r="F802" t="str">
            <v>9.2.2</v>
          </cell>
          <cell r="G802" t="str">
            <v>Pessoal - área fim</v>
          </cell>
        </row>
        <row r="803">
          <cell r="A803" t="str">
            <v>300107.400030</v>
          </cell>
          <cell r="B803">
            <v>400030</v>
          </cell>
          <cell r="C803" t="str">
            <v>DESPESA - FGTS S/ 13°</v>
          </cell>
          <cell r="D803">
            <v>300107</v>
          </cell>
          <cell r="E803" t="str">
            <v>APRESENTAÇÕES ARTISTICAS</v>
          </cell>
          <cell r="F803" t="str">
            <v>9.2.2</v>
          </cell>
          <cell r="G803" t="str">
            <v>Pessoal - área fim</v>
          </cell>
        </row>
        <row r="804">
          <cell r="A804" t="str">
            <v>300107.400178</v>
          </cell>
          <cell r="B804">
            <v>400178</v>
          </cell>
          <cell r="C804" t="str">
            <v>UNIFORMES</v>
          </cell>
          <cell r="D804">
            <v>300107</v>
          </cell>
          <cell r="E804" t="str">
            <v>APRESENTAÇÕES ARTISTICAS</v>
          </cell>
          <cell r="F804" t="str">
            <v>9.2.2</v>
          </cell>
          <cell r="G804" t="str">
            <v>Pessoal - área fim</v>
          </cell>
        </row>
        <row r="805">
          <cell r="A805" t="str">
            <v>300107.400179</v>
          </cell>
          <cell r="B805">
            <v>400179</v>
          </cell>
          <cell r="C805" t="str">
            <v>ESTAGIARIOS E APRENDIZES</v>
          </cell>
          <cell r="D805">
            <v>300107</v>
          </cell>
          <cell r="E805" t="str">
            <v>APRESENTAÇÕES ARTISTICAS</v>
          </cell>
          <cell r="F805" t="str">
            <v>9.2.2</v>
          </cell>
          <cell r="G805" t="str">
            <v>Pessoal - área fim</v>
          </cell>
        </row>
        <row r="806">
          <cell r="A806" t="str">
            <v>300107.400180</v>
          </cell>
          <cell r="B806">
            <v>400180</v>
          </cell>
          <cell r="C806" t="str">
            <v>OUTRAS DESPESAS COM PESSOAL</v>
          </cell>
          <cell r="D806">
            <v>300107</v>
          </cell>
          <cell r="E806" t="str">
            <v>APRESENTAÇÕES ARTISTICAS</v>
          </cell>
          <cell r="F806" t="str">
            <v>9.2.2</v>
          </cell>
          <cell r="G806" t="str">
            <v>Pessoal - área fim</v>
          </cell>
        </row>
        <row r="807">
          <cell r="A807" t="str">
            <v>300108.400003</v>
          </cell>
          <cell r="B807">
            <v>400003</v>
          </cell>
          <cell r="C807" t="str">
            <v>SALÁRIOS E ORDENADOS</v>
          </cell>
          <cell r="D807">
            <v>300108</v>
          </cell>
          <cell r="E807" t="str">
            <v>FESTIVAIS</v>
          </cell>
          <cell r="F807" t="str">
            <v>9.2.2</v>
          </cell>
          <cell r="G807" t="str">
            <v>Pessoal - área fim</v>
          </cell>
        </row>
        <row r="808">
          <cell r="A808" t="str">
            <v>300108.400004</v>
          </cell>
          <cell r="B808">
            <v>400004</v>
          </cell>
          <cell r="C808" t="str">
            <v>HORAS EXTRAS</v>
          </cell>
          <cell r="D808">
            <v>300108</v>
          </cell>
          <cell r="E808" t="str">
            <v>FESTIVAIS</v>
          </cell>
          <cell r="F808" t="str">
            <v>9.2.2</v>
          </cell>
          <cell r="G808" t="str">
            <v>Pessoal - área fim</v>
          </cell>
        </row>
        <row r="809">
          <cell r="A809" t="str">
            <v>300108.400005</v>
          </cell>
          <cell r="B809">
            <v>400005</v>
          </cell>
          <cell r="C809" t="str">
            <v>DÉCIMO TERCEIRO SALÁRIO</v>
          </cell>
          <cell r="D809">
            <v>300108</v>
          </cell>
          <cell r="E809" t="str">
            <v>FESTIVAIS</v>
          </cell>
          <cell r="F809" t="str">
            <v>9.2.2</v>
          </cell>
          <cell r="G809" t="str">
            <v>Pessoal - área fim</v>
          </cell>
        </row>
        <row r="810">
          <cell r="A810" t="str">
            <v>300108.400006</v>
          </cell>
          <cell r="B810">
            <v>400006</v>
          </cell>
          <cell r="C810" t="str">
            <v>FÉRIAS</v>
          </cell>
          <cell r="D810">
            <v>300108</v>
          </cell>
          <cell r="E810" t="str">
            <v>FESTIVAIS</v>
          </cell>
          <cell r="F810" t="str">
            <v>9.2.2</v>
          </cell>
          <cell r="G810" t="str">
            <v>Pessoal - área fim</v>
          </cell>
        </row>
        <row r="811">
          <cell r="A811" t="str">
            <v>300108.400007</v>
          </cell>
          <cell r="B811">
            <v>400007</v>
          </cell>
          <cell r="C811" t="str">
            <v>DESCANSO SEMANAL REMUNERADO</v>
          </cell>
          <cell r="D811">
            <v>300108</v>
          </cell>
          <cell r="E811" t="str">
            <v>FESTIVAIS</v>
          </cell>
          <cell r="F811" t="str">
            <v>9.2.2</v>
          </cell>
          <cell r="G811" t="str">
            <v>Pessoal - área fim</v>
          </cell>
        </row>
        <row r="812">
          <cell r="A812" t="str">
            <v>300108.400010</v>
          </cell>
          <cell r="B812">
            <v>400010</v>
          </cell>
          <cell r="C812" t="str">
            <v>AJUDA DE CUSTO</v>
          </cell>
          <cell r="D812">
            <v>300108</v>
          </cell>
          <cell r="E812" t="str">
            <v>FESTIVAIS</v>
          </cell>
          <cell r="F812" t="str">
            <v>9.2.2</v>
          </cell>
          <cell r="G812" t="str">
            <v>Pessoal - área fim</v>
          </cell>
        </row>
        <row r="813">
          <cell r="A813" t="str">
            <v>300108.400011</v>
          </cell>
          <cell r="B813">
            <v>400011</v>
          </cell>
          <cell r="C813" t="str">
            <v>BOLSA AUXÍLIO</v>
          </cell>
          <cell r="D813">
            <v>300108</v>
          </cell>
          <cell r="E813" t="str">
            <v>FESTIVAIS</v>
          </cell>
          <cell r="F813" t="str">
            <v>9.2.2</v>
          </cell>
          <cell r="G813" t="str">
            <v>Pessoal - área fim</v>
          </cell>
        </row>
        <row r="814">
          <cell r="A814" t="str">
            <v>300108.400012</v>
          </cell>
          <cell r="B814">
            <v>400012</v>
          </cell>
          <cell r="C814" t="str">
            <v>INDENIZAÇÕES</v>
          </cell>
          <cell r="D814">
            <v>300108</v>
          </cell>
          <cell r="E814" t="str">
            <v>FESTIVAIS</v>
          </cell>
          <cell r="F814" t="str">
            <v>9.2.2</v>
          </cell>
          <cell r="G814" t="str">
            <v>Pessoal - área fim</v>
          </cell>
        </row>
        <row r="815">
          <cell r="A815" t="str">
            <v>300108.400013</v>
          </cell>
          <cell r="B815">
            <v>400013</v>
          </cell>
          <cell r="C815" t="str">
            <v>SALÁRIOS - AJUSTES ENTRE CONTRATO DE GESTÃO</v>
          </cell>
          <cell r="D815">
            <v>300108</v>
          </cell>
          <cell r="E815" t="str">
            <v>FESTIVAIS</v>
          </cell>
          <cell r="F815" t="str">
            <v>9.2.2</v>
          </cell>
          <cell r="G815" t="str">
            <v>Pessoal - área fim</v>
          </cell>
        </row>
        <row r="816">
          <cell r="A816" t="str">
            <v>300108.400202</v>
          </cell>
          <cell r="B816">
            <v>400202</v>
          </cell>
          <cell r="C816" t="str">
            <v>ADICIONAL NOTURNO</v>
          </cell>
          <cell r="D816">
            <v>300108</v>
          </cell>
          <cell r="E816" t="str">
            <v>FESTIVAIS</v>
          </cell>
          <cell r="F816" t="str">
            <v>9.2.2</v>
          </cell>
          <cell r="G816" t="str">
            <v>Pessoal - área fim</v>
          </cell>
        </row>
        <row r="817">
          <cell r="A817" t="str">
            <v>300108.400203</v>
          </cell>
          <cell r="B817">
            <v>400203</v>
          </cell>
          <cell r="C817" t="str">
            <v>GRATIFICAÇOES</v>
          </cell>
          <cell r="D817">
            <v>300108</v>
          </cell>
          <cell r="E817" t="str">
            <v>FESTIVAIS</v>
          </cell>
          <cell r="F817" t="str">
            <v>9.2.2</v>
          </cell>
          <cell r="G817" t="str">
            <v>Pessoal - área fim</v>
          </cell>
        </row>
        <row r="818">
          <cell r="A818" t="str">
            <v>300108.400219</v>
          </cell>
          <cell r="B818">
            <v>400219</v>
          </cell>
          <cell r="C818" t="str">
            <v>SALARIO MATERNIDADE</v>
          </cell>
          <cell r="D818">
            <v>300108</v>
          </cell>
          <cell r="E818" t="str">
            <v>FESTIVAIS</v>
          </cell>
          <cell r="F818" t="str">
            <v>9.2.2</v>
          </cell>
          <cell r="G818" t="str">
            <v>Pessoal - área fim</v>
          </cell>
        </row>
        <row r="819">
          <cell r="A819" t="str">
            <v>300108.400220</v>
          </cell>
          <cell r="B819">
            <v>400220</v>
          </cell>
          <cell r="C819" t="str">
            <v>SALARIO FAMILIA</v>
          </cell>
          <cell r="D819">
            <v>300108</v>
          </cell>
          <cell r="E819" t="str">
            <v>FESTIVAIS</v>
          </cell>
          <cell r="F819" t="str">
            <v>9.2.2</v>
          </cell>
          <cell r="G819" t="str">
            <v>Pessoal - área fim</v>
          </cell>
        </row>
        <row r="820">
          <cell r="A820" t="str">
            <v>300108.400221</v>
          </cell>
          <cell r="B820">
            <v>400221</v>
          </cell>
          <cell r="C820" t="str">
            <v>PENSAO ALIMENTICIA</v>
          </cell>
          <cell r="D820">
            <v>300108</v>
          </cell>
          <cell r="E820" t="str">
            <v>FESTIVAIS</v>
          </cell>
          <cell r="F820" t="str">
            <v>9.2.2</v>
          </cell>
          <cell r="G820" t="str">
            <v>Pessoal - área fim</v>
          </cell>
        </row>
        <row r="821">
          <cell r="A821" t="str">
            <v>300108.400014</v>
          </cell>
          <cell r="B821">
            <v>400014</v>
          </cell>
          <cell r="C821" t="str">
            <v>ASSISTÊNCIA MÉDICA</v>
          </cell>
          <cell r="D821">
            <v>300108</v>
          </cell>
          <cell r="E821" t="str">
            <v>FESTIVAIS</v>
          </cell>
          <cell r="F821" t="str">
            <v>9.2.2</v>
          </cell>
          <cell r="G821" t="str">
            <v>Pessoal - área fim</v>
          </cell>
        </row>
        <row r="822">
          <cell r="A822" t="str">
            <v>300108.400015</v>
          </cell>
          <cell r="B822">
            <v>400015</v>
          </cell>
          <cell r="C822" t="str">
            <v>ASSISTÊNCIA ODONTOLÓGICA</v>
          </cell>
          <cell r="D822">
            <v>300108</v>
          </cell>
          <cell r="E822" t="str">
            <v>FESTIVAIS</v>
          </cell>
          <cell r="F822" t="str">
            <v>9.2.2</v>
          </cell>
          <cell r="G822" t="str">
            <v>Pessoal - área fim</v>
          </cell>
        </row>
        <row r="823">
          <cell r="A823" t="str">
            <v>300108.400016</v>
          </cell>
          <cell r="B823">
            <v>400016</v>
          </cell>
          <cell r="C823" t="str">
            <v>VALE REFEICAO</v>
          </cell>
          <cell r="D823">
            <v>300108</v>
          </cell>
          <cell r="E823" t="str">
            <v>FESTIVAIS</v>
          </cell>
          <cell r="F823" t="str">
            <v>9.2.2</v>
          </cell>
          <cell r="G823" t="str">
            <v>Pessoal - área fim</v>
          </cell>
        </row>
        <row r="824">
          <cell r="A824" t="str">
            <v>300108.400017</v>
          </cell>
          <cell r="B824">
            <v>400017</v>
          </cell>
          <cell r="C824" t="str">
            <v>VALE TRANSPORTE</v>
          </cell>
          <cell r="D824">
            <v>300108</v>
          </cell>
          <cell r="E824" t="str">
            <v>FESTIVAIS</v>
          </cell>
          <cell r="F824" t="str">
            <v>9.2.2</v>
          </cell>
          <cell r="G824" t="str">
            <v>Pessoal - área fim</v>
          </cell>
        </row>
        <row r="825">
          <cell r="A825" t="str">
            <v>300108.400175</v>
          </cell>
          <cell r="B825">
            <v>400175</v>
          </cell>
          <cell r="C825" t="str">
            <v>CURSOS E TREINAMENTOS</v>
          </cell>
          <cell r="D825">
            <v>300108</v>
          </cell>
          <cell r="E825" t="str">
            <v>FESTIVAIS</v>
          </cell>
          <cell r="F825" t="str">
            <v>9.2.2</v>
          </cell>
          <cell r="G825" t="str">
            <v>Pessoal - área fim</v>
          </cell>
        </row>
        <row r="826">
          <cell r="A826" t="str">
            <v>300108.400176</v>
          </cell>
          <cell r="B826">
            <v>400176</v>
          </cell>
          <cell r="C826" t="str">
            <v>AUXILIO EDUCACAO</v>
          </cell>
          <cell r="D826">
            <v>300108</v>
          </cell>
          <cell r="E826" t="str">
            <v>FESTIVAIS</v>
          </cell>
          <cell r="F826" t="str">
            <v>9.2.2</v>
          </cell>
          <cell r="G826" t="str">
            <v>Pessoal - área fim</v>
          </cell>
        </row>
        <row r="827">
          <cell r="A827" t="str">
            <v>300108.400020</v>
          </cell>
          <cell r="B827">
            <v>400020</v>
          </cell>
          <cell r="C827" t="str">
            <v>INSS</v>
          </cell>
          <cell r="D827">
            <v>300108</v>
          </cell>
          <cell r="E827" t="str">
            <v>FESTIVAIS</v>
          </cell>
          <cell r="F827" t="str">
            <v>9.2.2</v>
          </cell>
          <cell r="G827" t="str">
            <v>Pessoal - área fim</v>
          </cell>
        </row>
        <row r="828">
          <cell r="A828" t="str">
            <v>300108.400021</v>
          </cell>
          <cell r="B828">
            <v>400021</v>
          </cell>
          <cell r="C828" t="str">
            <v>FGTS</v>
          </cell>
          <cell r="D828">
            <v>300108</v>
          </cell>
          <cell r="E828" t="str">
            <v>FESTIVAIS</v>
          </cell>
          <cell r="F828" t="str">
            <v>9.2.2</v>
          </cell>
          <cell r="G828" t="str">
            <v>Pessoal - área fim</v>
          </cell>
        </row>
        <row r="829">
          <cell r="A829" t="str">
            <v>300108.400022</v>
          </cell>
          <cell r="B829">
            <v>400022</v>
          </cell>
          <cell r="C829" t="str">
            <v>PIS SOBRE FOLHA DE PAGAMENTO</v>
          </cell>
          <cell r="D829">
            <v>300108</v>
          </cell>
          <cell r="E829" t="str">
            <v>FESTIVAIS</v>
          </cell>
          <cell r="F829" t="str">
            <v>9.2.2</v>
          </cell>
          <cell r="G829" t="str">
            <v>Pessoal - área fim</v>
          </cell>
        </row>
        <row r="830">
          <cell r="A830" t="str">
            <v>300108.400024</v>
          </cell>
          <cell r="B830">
            <v>400024</v>
          </cell>
          <cell r="C830" t="str">
            <v>CONTRIBUIÇÃO SOCIAL RESCISÓRIA</v>
          </cell>
          <cell r="D830">
            <v>300108</v>
          </cell>
          <cell r="E830" t="str">
            <v>FESTIVAIS</v>
          </cell>
          <cell r="F830" t="str">
            <v>9.2.2</v>
          </cell>
          <cell r="G830" t="str">
            <v>Pessoal - área fim</v>
          </cell>
        </row>
        <row r="831">
          <cell r="A831" t="str">
            <v>300108.400177</v>
          </cell>
          <cell r="B831">
            <v>400177</v>
          </cell>
          <cell r="C831" t="str">
            <v>INSS SOBRE AUTONOMOS</v>
          </cell>
          <cell r="D831">
            <v>300108</v>
          </cell>
          <cell r="E831" t="str">
            <v>FESTIVAIS</v>
          </cell>
          <cell r="F831" t="str">
            <v>9.2.2</v>
          </cell>
          <cell r="G831" t="str">
            <v>Pessoal - área fim</v>
          </cell>
        </row>
        <row r="832">
          <cell r="A832" t="str">
            <v>300108.400214</v>
          </cell>
          <cell r="B832">
            <v>400214</v>
          </cell>
          <cell r="C832" t="str">
            <v>CONTRIBUICAO SINDICAL/ ASSISTENCIAL/ CONFEDERATIVA</v>
          </cell>
          <cell r="D832">
            <v>300108</v>
          </cell>
          <cell r="E832" t="str">
            <v>FESTIVAIS</v>
          </cell>
          <cell r="F832" t="str">
            <v>9.2.2</v>
          </cell>
          <cell r="G832" t="str">
            <v>Pessoal - área fim</v>
          </cell>
        </row>
        <row r="833">
          <cell r="A833" t="str">
            <v>300108.400025</v>
          </cell>
          <cell r="B833">
            <v>400025</v>
          </cell>
          <cell r="C833" t="str">
            <v>DESPESA - FÉRIAS</v>
          </cell>
          <cell r="D833">
            <v>300108</v>
          </cell>
          <cell r="E833" t="str">
            <v>FESTIVAIS</v>
          </cell>
          <cell r="F833" t="str">
            <v>9.2.2</v>
          </cell>
          <cell r="G833" t="str">
            <v>Pessoal - área fim</v>
          </cell>
        </row>
        <row r="834">
          <cell r="A834" t="str">
            <v>300108.400026</v>
          </cell>
          <cell r="B834">
            <v>400026</v>
          </cell>
          <cell r="C834" t="str">
            <v>DESPESA - INSS S/ FÉRIAS</v>
          </cell>
          <cell r="D834">
            <v>300108</v>
          </cell>
          <cell r="E834" t="str">
            <v>FESTIVAIS</v>
          </cell>
          <cell r="F834" t="str">
            <v>9.2.2</v>
          </cell>
          <cell r="G834" t="str">
            <v>Pessoal - área fim</v>
          </cell>
        </row>
        <row r="835">
          <cell r="A835" t="str">
            <v>300108.400027</v>
          </cell>
          <cell r="B835">
            <v>400027</v>
          </cell>
          <cell r="C835" t="str">
            <v>DESPESA - FGTS S/ FÉRIAS</v>
          </cell>
          <cell r="D835">
            <v>300108</v>
          </cell>
          <cell r="E835" t="str">
            <v>FESTIVAIS</v>
          </cell>
          <cell r="F835" t="str">
            <v>9.2.2</v>
          </cell>
          <cell r="G835" t="str">
            <v>Pessoal - área fim</v>
          </cell>
        </row>
        <row r="836">
          <cell r="A836" t="str">
            <v>300108.400028</v>
          </cell>
          <cell r="B836">
            <v>400028</v>
          </cell>
          <cell r="C836" t="str">
            <v>DESPESA - 13° SALÁRIO</v>
          </cell>
          <cell r="D836">
            <v>300108</v>
          </cell>
          <cell r="E836" t="str">
            <v>FESTIVAIS</v>
          </cell>
          <cell r="F836" t="str">
            <v>9.2.2</v>
          </cell>
          <cell r="G836" t="str">
            <v>Pessoal - área fim</v>
          </cell>
        </row>
        <row r="837">
          <cell r="A837" t="str">
            <v>300108.400029</v>
          </cell>
          <cell r="B837">
            <v>400029</v>
          </cell>
          <cell r="C837" t="str">
            <v>DESPESA - INSS S/ 13°</v>
          </cell>
          <cell r="D837">
            <v>300108</v>
          </cell>
          <cell r="E837" t="str">
            <v>FESTIVAIS</v>
          </cell>
          <cell r="F837" t="str">
            <v>9.2.2</v>
          </cell>
          <cell r="G837" t="str">
            <v>Pessoal - área fim</v>
          </cell>
        </row>
        <row r="838">
          <cell r="A838" t="str">
            <v>300108.400030</v>
          </cell>
          <cell r="B838">
            <v>400030</v>
          </cell>
          <cell r="C838" t="str">
            <v>DESPESA - FGTS S/ 13°</v>
          </cell>
          <cell r="D838">
            <v>300108</v>
          </cell>
          <cell r="E838" t="str">
            <v>FESTIVAIS</v>
          </cell>
          <cell r="F838" t="str">
            <v>9.2.2</v>
          </cell>
          <cell r="G838" t="str">
            <v>Pessoal - área fim</v>
          </cell>
        </row>
        <row r="839">
          <cell r="A839" t="str">
            <v>300108.400178</v>
          </cell>
          <cell r="B839">
            <v>400178</v>
          </cell>
          <cell r="C839" t="str">
            <v>UNIFORMES</v>
          </cell>
          <cell r="D839">
            <v>300108</v>
          </cell>
          <cell r="E839" t="str">
            <v>FESTIVAIS</v>
          </cell>
          <cell r="F839" t="str">
            <v>9.2.2</v>
          </cell>
          <cell r="G839" t="str">
            <v>Pessoal - área fim</v>
          </cell>
        </row>
        <row r="840">
          <cell r="A840" t="str">
            <v>300108.400179</v>
          </cell>
          <cell r="B840">
            <v>400179</v>
          </cell>
          <cell r="C840" t="str">
            <v>ESTAGIARIOS E APRENDIZES</v>
          </cell>
          <cell r="D840">
            <v>300108</v>
          </cell>
          <cell r="E840" t="str">
            <v>FESTIVAIS</v>
          </cell>
          <cell r="F840" t="str">
            <v>9.2.2</v>
          </cell>
          <cell r="G840" t="str">
            <v>Pessoal - área fim</v>
          </cell>
        </row>
        <row r="841">
          <cell r="A841" t="str">
            <v>300108.400180</v>
          </cell>
          <cell r="B841">
            <v>400180</v>
          </cell>
          <cell r="C841" t="str">
            <v>OUTRAS DESPESAS COM PESSOAL</v>
          </cell>
          <cell r="D841">
            <v>300108</v>
          </cell>
          <cell r="E841" t="str">
            <v>FESTIVAIS</v>
          </cell>
          <cell r="F841" t="str">
            <v>9.2.2</v>
          </cell>
          <cell r="G841" t="str">
            <v>Pessoal - área fim</v>
          </cell>
        </row>
        <row r="842">
          <cell r="A842" t="str">
            <v>300301.400003</v>
          </cell>
          <cell r="B842">
            <v>400003</v>
          </cell>
          <cell r="C842" t="str">
            <v>SALÁRIOS E ORDENADOS</v>
          </cell>
          <cell r="D842">
            <v>300301</v>
          </cell>
          <cell r="E842" t="str">
            <v>ATIVIDADES EDUCACIONAIS</v>
          </cell>
          <cell r="F842" t="str">
            <v>9.2.2</v>
          </cell>
          <cell r="G842" t="str">
            <v>Pessoal - área fim</v>
          </cell>
        </row>
        <row r="843">
          <cell r="A843" t="str">
            <v>300301.400004</v>
          </cell>
          <cell r="B843">
            <v>400004</v>
          </cell>
          <cell r="C843" t="str">
            <v>HORAS EXTRAS</v>
          </cell>
          <cell r="D843">
            <v>300301</v>
          </cell>
          <cell r="E843" t="str">
            <v>ATIVIDADES EDUCACIONAIS</v>
          </cell>
          <cell r="F843" t="str">
            <v>9.2.2</v>
          </cell>
          <cell r="G843" t="str">
            <v>Pessoal - área fim</v>
          </cell>
        </row>
        <row r="844">
          <cell r="A844" t="str">
            <v>300301.400005</v>
          </cell>
          <cell r="B844">
            <v>400005</v>
          </cell>
          <cell r="C844" t="str">
            <v>DÉCIMO TERCEIRO SALÁRIO</v>
          </cell>
          <cell r="D844">
            <v>300301</v>
          </cell>
          <cell r="E844" t="str">
            <v>ATIVIDADES EDUCACIONAIS</v>
          </cell>
          <cell r="F844" t="str">
            <v>9.2.2</v>
          </cell>
          <cell r="G844" t="str">
            <v>Pessoal - área fim</v>
          </cell>
        </row>
        <row r="845">
          <cell r="A845" t="str">
            <v>300301.400006</v>
          </cell>
          <cell r="B845">
            <v>400006</v>
          </cell>
          <cell r="C845" t="str">
            <v>FÉRIAS</v>
          </cell>
          <cell r="D845">
            <v>300301</v>
          </cell>
          <cell r="E845" t="str">
            <v>ATIVIDADES EDUCACIONAIS</v>
          </cell>
          <cell r="F845" t="str">
            <v>9.2.2</v>
          </cell>
          <cell r="G845" t="str">
            <v>Pessoal - área fim</v>
          </cell>
        </row>
        <row r="846">
          <cell r="A846" t="str">
            <v>300301.400007</v>
          </cell>
          <cell r="B846">
            <v>400007</v>
          </cell>
          <cell r="C846" t="str">
            <v>DESCANSO SEMANAL REMUNERADO</v>
          </cell>
          <cell r="D846">
            <v>300301</v>
          </cell>
          <cell r="E846" t="str">
            <v>ATIVIDADES EDUCACIONAIS</v>
          </cell>
          <cell r="F846" t="str">
            <v>9.2.2</v>
          </cell>
          <cell r="G846" t="str">
            <v>Pessoal - área fim</v>
          </cell>
        </row>
        <row r="847">
          <cell r="A847" t="str">
            <v>300301.400010</v>
          </cell>
          <cell r="B847">
            <v>400010</v>
          </cell>
          <cell r="C847" t="str">
            <v>AJUDA DE CUSTO</v>
          </cell>
          <cell r="D847">
            <v>300301</v>
          </cell>
          <cell r="E847" t="str">
            <v>ATIVIDADES EDUCACIONAIS</v>
          </cell>
          <cell r="F847" t="str">
            <v>9.2.2</v>
          </cell>
          <cell r="G847" t="str">
            <v>Pessoal - área fim</v>
          </cell>
        </row>
        <row r="848">
          <cell r="A848" t="str">
            <v>300301.400011</v>
          </cell>
          <cell r="B848">
            <v>400011</v>
          </cell>
          <cell r="C848" t="str">
            <v>BOLSA AUXÍLIO</v>
          </cell>
          <cell r="D848">
            <v>300301</v>
          </cell>
          <cell r="E848" t="str">
            <v>ATIVIDADES EDUCACIONAIS</v>
          </cell>
          <cell r="F848" t="str">
            <v>9.2.2</v>
          </cell>
          <cell r="G848" t="str">
            <v>Pessoal - área fim</v>
          </cell>
        </row>
        <row r="849">
          <cell r="A849" t="str">
            <v>300301.400012</v>
          </cell>
          <cell r="B849">
            <v>400012</v>
          </cell>
          <cell r="C849" t="str">
            <v>INDENIZAÇÕES</v>
          </cell>
          <cell r="D849">
            <v>300301</v>
          </cell>
          <cell r="E849" t="str">
            <v>ATIVIDADES EDUCACIONAIS</v>
          </cell>
          <cell r="F849" t="str">
            <v>9.2.2</v>
          </cell>
          <cell r="G849" t="str">
            <v>Pessoal - área fim</v>
          </cell>
        </row>
        <row r="850">
          <cell r="A850" t="str">
            <v>300301.400013</v>
          </cell>
          <cell r="B850">
            <v>400013</v>
          </cell>
          <cell r="C850" t="str">
            <v>SALÁRIOS - AJUSTES ENTRE CONTRATO DE GESTÃO</v>
          </cell>
          <cell r="D850">
            <v>300301</v>
          </cell>
          <cell r="E850" t="str">
            <v>ATIVIDADES EDUCACIONAIS</v>
          </cell>
          <cell r="F850" t="str">
            <v>9.2.2</v>
          </cell>
          <cell r="G850" t="str">
            <v>Pessoal - área fim</v>
          </cell>
        </row>
        <row r="851">
          <cell r="A851" t="str">
            <v>300301.400202</v>
          </cell>
          <cell r="B851">
            <v>400202</v>
          </cell>
          <cell r="C851" t="str">
            <v>ADICIONAL NOTURNO</v>
          </cell>
          <cell r="D851">
            <v>300301</v>
          </cell>
          <cell r="E851" t="str">
            <v>ATIVIDADES EDUCACIONAIS</v>
          </cell>
          <cell r="F851" t="str">
            <v>9.2.2</v>
          </cell>
          <cell r="G851" t="str">
            <v>Pessoal - área fim</v>
          </cell>
        </row>
        <row r="852">
          <cell r="A852" t="str">
            <v>300301.400203</v>
          </cell>
          <cell r="B852">
            <v>400203</v>
          </cell>
          <cell r="C852" t="str">
            <v>GRATIFICAÇOES</v>
          </cell>
          <cell r="D852">
            <v>300301</v>
          </cell>
          <cell r="E852" t="str">
            <v>ATIVIDADES EDUCACIONAIS</v>
          </cell>
          <cell r="F852" t="str">
            <v>9.2.2</v>
          </cell>
          <cell r="G852" t="str">
            <v>Pessoal - área fim</v>
          </cell>
        </row>
        <row r="853">
          <cell r="A853" t="str">
            <v>300301.400219</v>
          </cell>
          <cell r="B853">
            <v>400219</v>
          </cell>
          <cell r="C853" t="str">
            <v>SALARIO MATERNIDADE</v>
          </cell>
          <cell r="D853">
            <v>300301</v>
          </cell>
          <cell r="E853" t="str">
            <v>ATIVIDADES EDUCACIONAIS</v>
          </cell>
          <cell r="F853" t="str">
            <v>9.2.2</v>
          </cell>
          <cell r="G853" t="str">
            <v>Pessoal - área fim</v>
          </cell>
        </row>
        <row r="854">
          <cell r="A854" t="str">
            <v>300301.400220</v>
          </cell>
          <cell r="B854">
            <v>400220</v>
          </cell>
          <cell r="C854" t="str">
            <v>SALARIO FAMILIA</v>
          </cell>
          <cell r="D854">
            <v>300301</v>
          </cell>
          <cell r="E854" t="str">
            <v>ATIVIDADES EDUCACIONAIS</v>
          </cell>
          <cell r="F854" t="str">
            <v>9.2.2</v>
          </cell>
          <cell r="G854" t="str">
            <v>Pessoal - área fim</v>
          </cell>
        </row>
        <row r="855">
          <cell r="A855" t="str">
            <v>300301.400221</v>
          </cell>
          <cell r="B855">
            <v>400221</v>
          </cell>
          <cell r="C855" t="str">
            <v>PENSAO ALIMENTICIA</v>
          </cell>
          <cell r="D855">
            <v>300301</v>
          </cell>
          <cell r="E855" t="str">
            <v>ATIVIDADES EDUCACIONAIS</v>
          </cell>
          <cell r="F855" t="str">
            <v>9.2.2</v>
          </cell>
          <cell r="G855" t="str">
            <v>Pessoal - área fim</v>
          </cell>
        </row>
        <row r="856">
          <cell r="A856" t="str">
            <v>300301.400014</v>
          </cell>
          <cell r="B856">
            <v>400014</v>
          </cell>
          <cell r="C856" t="str">
            <v>ASSISTÊNCIA MÉDICA</v>
          </cell>
          <cell r="D856">
            <v>300301</v>
          </cell>
          <cell r="E856" t="str">
            <v>ATIVIDADES EDUCACIONAIS</v>
          </cell>
          <cell r="F856" t="str">
            <v>9.2.2</v>
          </cell>
          <cell r="G856" t="str">
            <v>Pessoal - área fim</v>
          </cell>
        </row>
        <row r="857">
          <cell r="A857" t="str">
            <v>300301.400015</v>
          </cell>
          <cell r="B857">
            <v>400015</v>
          </cell>
          <cell r="C857" t="str">
            <v>ASSISTÊNCIA ODONTOLÓGICA</v>
          </cell>
          <cell r="D857">
            <v>300301</v>
          </cell>
          <cell r="E857" t="str">
            <v>ATIVIDADES EDUCACIONAIS</v>
          </cell>
          <cell r="F857" t="str">
            <v>9.2.2</v>
          </cell>
          <cell r="G857" t="str">
            <v>Pessoal - área fim</v>
          </cell>
        </row>
        <row r="858">
          <cell r="A858" t="str">
            <v>300301.400016</v>
          </cell>
          <cell r="B858">
            <v>400016</v>
          </cell>
          <cell r="C858" t="str">
            <v>VALE REFEICAO</v>
          </cell>
          <cell r="D858">
            <v>300301</v>
          </cell>
          <cell r="E858" t="str">
            <v>ATIVIDADES EDUCACIONAIS</v>
          </cell>
          <cell r="F858" t="str">
            <v>9.2.2</v>
          </cell>
          <cell r="G858" t="str">
            <v>Pessoal - área fim</v>
          </cell>
        </row>
        <row r="859">
          <cell r="A859" t="str">
            <v>300301.400017</v>
          </cell>
          <cell r="B859">
            <v>400017</v>
          </cell>
          <cell r="C859" t="str">
            <v>VALE TRANSPORTE</v>
          </cell>
          <cell r="D859">
            <v>300301</v>
          </cell>
          <cell r="E859" t="str">
            <v>ATIVIDADES EDUCACIONAIS</v>
          </cell>
          <cell r="F859" t="str">
            <v>9.2.2</v>
          </cell>
          <cell r="G859" t="str">
            <v>Pessoal - área fim</v>
          </cell>
        </row>
        <row r="860">
          <cell r="A860" t="str">
            <v>300301.400175</v>
          </cell>
          <cell r="B860">
            <v>400175</v>
          </cell>
          <cell r="C860" t="str">
            <v>CURSOS E TREINAMENTOS</v>
          </cell>
          <cell r="D860">
            <v>300301</v>
          </cell>
          <cell r="E860" t="str">
            <v>ATIVIDADES EDUCACIONAIS</v>
          </cell>
          <cell r="F860" t="str">
            <v>9.2.2</v>
          </cell>
          <cell r="G860" t="str">
            <v>Pessoal - área fim</v>
          </cell>
        </row>
        <row r="861">
          <cell r="A861" t="str">
            <v>300301.400176</v>
          </cell>
          <cell r="B861">
            <v>400176</v>
          </cell>
          <cell r="C861" t="str">
            <v>AUXILIO EDUCACAO</v>
          </cell>
          <cell r="D861">
            <v>300301</v>
          </cell>
          <cell r="E861" t="str">
            <v>ATIVIDADES EDUCACIONAIS</v>
          </cell>
          <cell r="F861" t="str">
            <v>9.2.2</v>
          </cell>
          <cell r="G861" t="str">
            <v>Pessoal - área fim</v>
          </cell>
        </row>
        <row r="862">
          <cell r="A862" t="str">
            <v>300301.400020</v>
          </cell>
          <cell r="B862">
            <v>400020</v>
          </cell>
          <cell r="C862" t="str">
            <v>INSS</v>
          </cell>
          <cell r="D862">
            <v>300301</v>
          </cell>
          <cell r="E862" t="str">
            <v>ATIVIDADES EDUCACIONAIS</v>
          </cell>
          <cell r="F862" t="str">
            <v>9.2.2</v>
          </cell>
          <cell r="G862" t="str">
            <v>Pessoal - área fim</v>
          </cell>
        </row>
        <row r="863">
          <cell r="A863" t="str">
            <v>300301.400021</v>
          </cell>
          <cell r="B863">
            <v>400021</v>
          </cell>
          <cell r="C863" t="str">
            <v>FGTS</v>
          </cell>
          <cell r="D863">
            <v>300301</v>
          </cell>
          <cell r="E863" t="str">
            <v>ATIVIDADES EDUCACIONAIS</v>
          </cell>
          <cell r="F863" t="str">
            <v>9.2.2</v>
          </cell>
          <cell r="G863" t="str">
            <v>Pessoal - área fim</v>
          </cell>
        </row>
        <row r="864">
          <cell r="A864" t="str">
            <v>300301.400022</v>
          </cell>
          <cell r="B864">
            <v>400022</v>
          </cell>
          <cell r="C864" t="str">
            <v>PIS SOBRE FOLHA DE PAGAMENTO</v>
          </cell>
          <cell r="D864">
            <v>300301</v>
          </cell>
          <cell r="E864" t="str">
            <v>ATIVIDADES EDUCACIONAIS</v>
          </cell>
          <cell r="F864" t="str">
            <v>9.2.2</v>
          </cell>
          <cell r="G864" t="str">
            <v>Pessoal - área fim</v>
          </cell>
        </row>
        <row r="865">
          <cell r="A865" t="str">
            <v>300301.400024</v>
          </cell>
          <cell r="B865">
            <v>400024</v>
          </cell>
          <cell r="C865" t="str">
            <v>CONTRIBUIÇÃO SOCIAL RESCISÓRIA</v>
          </cell>
          <cell r="D865">
            <v>300301</v>
          </cell>
          <cell r="E865" t="str">
            <v>ATIVIDADES EDUCACIONAIS</v>
          </cell>
          <cell r="F865" t="str">
            <v>9.2.2</v>
          </cell>
          <cell r="G865" t="str">
            <v>Pessoal - área fim</v>
          </cell>
        </row>
        <row r="866">
          <cell r="A866" t="str">
            <v>300301.400177</v>
          </cell>
          <cell r="B866">
            <v>400177</v>
          </cell>
          <cell r="C866" t="str">
            <v>INSS SOBRE AUTONOMOS</v>
          </cell>
          <cell r="D866">
            <v>300301</v>
          </cell>
          <cell r="E866" t="str">
            <v>ATIVIDADES EDUCACIONAIS</v>
          </cell>
          <cell r="F866" t="str">
            <v>9.2.2</v>
          </cell>
          <cell r="G866" t="str">
            <v>Pessoal - área fim</v>
          </cell>
        </row>
        <row r="867">
          <cell r="A867" t="str">
            <v>300301.400214</v>
          </cell>
          <cell r="B867">
            <v>400214</v>
          </cell>
          <cell r="C867" t="str">
            <v>CONTRIBUICAO SINDICAL/ ASSISTENCIAL/ CONFEDERATIVA</v>
          </cell>
          <cell r="D867">
            <v>300301</v>
          </cell>
          <cell r="E867" t="str">
            <v>ATIVIDADES EDUCACIONAIS</v>
          </cell>
          <cell r="F867" t="str">
            <v>9.2.2</v>
          </cell>
          <cell r="G867" t="str">
            <v>Pessoal - área fim</v>
          </cell>
        </row>
        <row r="868">
          <cell r="A868" t="str">
            <v>300301.400025</v>
          </cell>
          <cell r="B868">
            <v>400025</v>
          </cell>
          <cell r="C868" t="str">
            <v>DESPESA - FÉRIAS</v>
          </cell>
          <cell r="D868">
            <v>300301</v>
          </cell>
          <cell r="E868" t="str">
            <v>ATIVIDADES EDUCACIONAIS</v>
          </cell>
          <cell r="F868" t="str">
            <v>9.2.2</v>
          </cell>
          <cell r="G868" t="str">
            <v>Pessoal - área fim</v>
          </cell>
        </row>
        <row r="869">
          <cell r="A869" t="str">
            <v>300301.400026</v>
          </cell>
          <cell r="B869">
            <v>400026</v>
          </cell>
          <cell r="C869" t="str">
            <v>DESPESA - INSS S/ FÉRIAS</v>
          </cell>
          <cell r="D869">
            <v>300301</v>
          </cell>
          <cell r="E869" t="str">
            <v>ATIVIDADES EDUCACIONAIS</v>
          </cell>
          <cell r="F869" t="str">
            <v>9.2.2</v>
          </cell>
          <cell r="G869" t="str">
            <v>Pessoal - área fim</v>
          </cell>
        </row>
        <row r="870">
          <cell r="A870" t="str">
            <v>300301.400027</v>
          </cell>
          <cell r="B870">
            <v>400027</v>
          </cell>
          <cell r="C870" t="str">
            <v>DESPESA - FGTS S/ FÉRIAS</v>
          </cell>
          <cell r="D870">
            <v>300301</v>
          </cell>
          <cell r="E870" t="str">
            <v>ATIVIDADES EDUCACIONAIS</v>
          </cell>
          <cell r="F870" t="str">
            <v>9.2.2</v>
          </cell>
          <cell r="G870" t="str">
            <v>Pessoal - área fim</v>
          </cell>
        </row>
        <row r="871">
          <cell r="A871" t="str">
            <v>300301.400028</v>
          </cell>
          <cell r="B871">
            <v>400028</v>
          </cell>
          <cell r="C871" t="str">
            <v>DESPESA - 13° SALÁRIO</v>
          </cell>
          <cell r="D871">
            <v>300301</v>
          </cell>
          <cell r="E871" t="str">
            <v>ATIVIDADES EDUCACIONAIS</v>
          </cell>
          <cell r="F871" t="str">
            <v>9.2.2</v>
          </cell>
          <cell r="G871" t="str">
            <v>Pessoal - área fim</v>
          </cell>
        </row>
        <row r="872">
          <cell r="A872" t="str">
            <v>300301.400029</v>
          </cell>
          <cell r="B872">
            <v>400029</v>
          </cell>
          <cell r="C872" t="str">
            <v>DESPESA - INSS S/ 13°</v>
          </cell>
          <cell r="D872">
            <v>300301</v>
          </cell>
          <cell r="E872" t="str">
            <v>ATIVIDADES EDUCACIONAIS</v>
          </cell>
          <cell r="F872" t="str">
            <v>9.2.2</v>
          </cell>
          <cell r="G872" t="str">
            <v>Pessoal - área fim</v>
          </cell>
        </row>
        <row r="873">
          <cell r="A873" t="str">
            <v>300301.400030</v>
          </cell>
          <cell r="B873">
            <v>400030</v>
          </cell>
          <cell r="C873" t="str">
            <v>DESPESA - FGTS S/ 13°</v>
          </cell>
          <cell r="D873">
            <v>300301</v>
          </cell>
          <cell r="E873" t="str">
            <v>ATIVIDADES EDUCACIONAIS</v>
          </cell>
          <cell r="F873" t="str">
            <v>9.2.2</v>
          </cell>
          <cell r="G873" t="str">
            <v>Pessoal - área fim</v>
          </cell>
        </row>
        <row r="874">
          <cell r="A874" t="str">
            <v>300301.400178</v>
          </cell>
          <cell r="B874">
            <v>400178</v>
          </cell>
          <cell r="C874" t="str">
            <v>UNIFORMES</v>
          </cell>
          <cell r="D874">
            <v>300301</v>
          </cell>
          <cell r="E874" t="str">
            <v>ATIVIDADES EDUCACIONAIS</v>
          </cell>
          <cell r="F874" t="str">
            <v>9.2.2</v>
          </cell>
          <cell r="G874" t="str">
            <v>Pessoal - área fim</v>
          </cell>
        </row>
        <row r="875">
          <cell r="A875" t="str">
            <v>300301.400179</v>
          </cell>
          <cell r="B875">
            <v>400179</v>
          </cell>
          <cell r="C875" t="str">
            <v>ESTAGIARIOS E APRENDIZES</v>
          </cell>
          <cell r="D875">
            <v>300301</v>
          </cell>
          <cell r="E875" t="str">
            <v>ATIVIDADES EDUCACIONAIS</v>
          </cell>
          <cell r="F875" t="str">
            <v>9.2.2</v>
          </cell>
          <cell r="G875" t="str">
            <v>Pessoal - área fim</v>
          </cell>
        </row>
        <row r="876">
          <cell r="A876" t="str">
            <v>300301.400180</v>
          </cell>
          <cell r="B876">
            <v>400180</v>
          </cell>
          <cell r="C876" t="str">
            <v>OUTRAS DESPESAS COM PESSOAL</v>
          </cell>
          <cell r="D876">
            <v>300301</v>
          </cell>
          <cell r="E876" t="str">
            <v>ATIVIDADES EDUCACIONAIS</v>
          </cell>
          <cell r="F876" t="str">
            <v>9.2.2</v>
          </cell>
          <cell r="G876" t="str">
            <v>Pessoal - área fim</v>
          </cell>
        </row>
        <row r="877">
          <cell r="A877" t="str">
            <v>300401.400003</v>
          </cell>
          <cell r="B877">
            <v>400003</v>
          </cell>
          <cell r="C877" t="str">
            <v>SALÁRIOS E ORDENADOS</v>
          </cell>
          <cell r="D877">
            <v>300401</v>
          </cell>
          <cell r="E877" t="str">
            <v>DIRETORIA</v>
          </cell>
          <cell r="F877" t="str">
            <v>9.2.2</v>
          </cell>
          <cell r="G877" t="str">
            <v>Pessoal - área fim</v>
          </cell>
        </row>
        <row r="878">
          <cell r="A878" t="str">
            <v>300401.400004</v>
          </cell>
          <cell r="B878">
            <v>400004</v>
          </cell>
          <cell r="C878" t="str">
            <v>HORAS EXTRAS</v>
          </cell>
          <cell r="D878">
            <v>300401</v>
          </cell>
          <cell r="E878" t="str">
            <v>DIRETORIA</v>
          </cell>
          <cell r="F878" t="str">
            <v>9.2.2</v>
          </cell>
          <cell r="G878" t="str">
            <v>Pessoal - área fim</v>
          </cell>
        </row>
        <row r="879">
          <cell r="A879" t="str">
            <v>300401.400005</v>
          </cell>
          <cell r="B879">
            <v>400005</v>
          </cell>
          <cell r="C879" t="str">
            <v>DÉCIMO TERCEIRO SALÁRIO</v>
          </cell>
          <cell r="D879">
            <v>300401</v>
          </cell>
          <cell r="E879" t="str">
            <v>DIRETORIA</v>
          </cell>
          <cell r="F879" t="str">
            <v>9.2.2</v>
          </cell>
          <cell r="G879" t="str">
            <v>Pessoal - área fim</v>
          </cell>
        </row>
        <row r="880">
          <cell r="A880" t="str">
            <v>300401.400006</v>
          </cell>
          <cell r="B880">
            <v>400006</v>
          </cell>
          <cell r="C880" t="str">
            <v>FÉRIAS</v>
          </cell>
          <cell r="D880">
            <v>300401</v>
          </cell>
          <cell r="E880" t="str">
            <v>DIRETORIA</v>
          </cell>
          <cell r="F880" t="str">
            <v>9.2.2</v>
          </cell>
          <cell r="G880" t="str">
            <v>Pessoal - área fim</v>
          </cell>
        </row>
        <row r="881">
          <cell r="A881" t="str">
            <v>300401.400007</v>
          </cell>
          <cell r="B881">
            <v>400007</v>
          </cell>
          <cell r="C881" t="str">
            <v>DESCANSO SEMANAL REMUNERADO</v>
          </cell>
          <cell r="D881">
            <v>300401</v>
          </cell>
          <cell r="E881" t="str">
            <v>DIRETORIA</v>
          </cell>
          <cell r="F881" t="str">
            <v>9.2.2</v>
          </cell>
          <cell r="G881" t="str">
            <v>Pessoal - área fim</v>
          </cell>
        </row>
        <row r="882">
          <cell r="A882" t="str">
            <v>300401.400010</v>
          </cell>
          <cell r="B882">
            <v>400010</v>
          </cell>
          <cell r="C882" t="str">
            <v>AJUDA DE CUSTO</v>
          </cell>
          <cell r="D882">
            <v>300401</v>
          </cell>
          <cell r="E882" t="str">
            <v>DIRETORIA</v>
          </cell>
          <cell r="F882" t="str">
            <v>9.2.2</v>
          </cell>
          <cell r="G882" t="str">
            <v>Pessoal - área fim</v>
          </cell>
        </row>
        <row r="883">
          <cell r="A883" t="str">
            <v>300401.400011</v>
          </cell>
          <cell r="B883">
            <v>400011</v>
          </cell>
          <cell r="C883" t="str">
            <v>BOLSA AUXÍLIO</v>
          </cell>
          <cell r="D883">
            <v>300401</v>
          </cell>
          <cell r="E883" t="str">
            <v>DIRETORIA</v>
          </cell>
          <cell r="F883" t="str">
            <v>9.2.2</v>
          </cell>
          <cell r="G883" t="str">
            <v>Pessoal - área fim</v>
          </cell>
        </row>
        <row r="884">
          <cell r="A884" t="str">
            <v>300401.400012</v>
          </cell>
          <cell r="B884">
            <v>400012</v>
          </cell>
          <cell r="C884" t="str">
            <v>INDENIZAÇÕES</v>
          </cell>
          <cell r="D884">
            <v>300401</v>
          </cell>
          <cell r="E884" t="str">
            <v>DIRETORIA</v>
          </cell>
          <cell r="F884" t="str">
            <v>9.2.2</v>
          </cell>
          <cell r="G884" t="str">
            <v>Pessoal - área fim</v>
          </cell>
        </row>
        <row r="885">
          <cell r="A885" t="str">
            <v>300401.400013</v>
          </cell>
          <cell r="B885">
            <v>400013</v>
          </cell>
          <cell r="C885" t="str">
            <v>SALÁRIOS - AJUSTES ENTRE CONTRATO DE GESTÃO</v>
          </cell>
          <cell r="D885">
            <v>300401</v>
          </cell>
          <cell r="E885" t="str">
            <v>DIRETORIA</v>
          </cell>
          <cell r="F885" t="str">
            <v>9.2.2</v>
          </cell>
          <cell r="G885" t="str">
            <v>Pessoal - área fim</v>
          </cell>
        </row>
        <row r="886">
          <cell r="A886" t="str">
            <v>300401.400202</v>
          </cell>
          <cell r="B886">
            <v>400202</v>
          </cell>
          <cell r="C886" t="str">
            <v>ADICIONAL NOTURNO</v>
          </cell>
          <cell r="D886">
            <v>300401</v>
          </cell>
          <cell r="E886" t="str">
            <v>DIRETORIA</v>
          </cell>
          <cell r="F886" t="str">
            <v>9.2.2</v>
          </cell>
          <cell r="G886" t="str">
            <v>Pessoal - área fim</v>
          </cell>
        </row>
        <row r="887">
          <cell r="A887" t="str">
            <v>300401.400203</v>
          </cell>
          <cell r="B887">
            <v>400203</v>
          </cell>
          <cell r="C887" t="str">
            <v>GRATIFICAÇOES</v>
          </cell>
          <cell r="D887">
            <v>300401</v>
          </cell>
          <cell r="E887" t="str">
            <v>DIRETORIA</v>
          </cell>
          <cell r="F887" t="str">
            <v>9.2.2</v>
          </cell>
          <cell r="G887" t="str">
            <v>Pessoal - área fim</v>
          </cell>
        </row>
        <row r="888">
          <cell r="A888" t="str">
            <v>300401.400219</v>
          </cell>
          <cell r="B888">
            <v>400219</v>
          </cell>
          <cell r="C888" t="str">
            <v>SALARIO MATERNIDADE</v>
          </cell>
          <cell r="D888">
            <v>300401</v>
          </cell>
          <cell r="E888" t="str">
            <v>DIRETORIA</v>
          </cell>
          <cell r="F888" t="str">
            <v>9.2.2</v>
          </cell>
          <cell r="G888" t="str">
            <v>Pessoal - área fim</v>
          </cell>
        </row>
        <row r="889">
          <cell r="A889" t="str">
            <v>300401.400220</v>
          </cell>
          <cell r="B889">
            <v>400220</v>
          </cell>
          <cell r="C889" t="str">
            <v>SALARIO FAMILIA</v>
          </cell>
          <cell r="D889">
            <v>300401</v>
          </cell>
          <cell r="E889" t="str">
            <v>DIRETORIA</v>
          </cell>
          <cell r="F889" t="str">
            <v>9.2.2</v>
          </cell>
          <cell r="G889" t="str">
            <v>Pessoal - área fim</v>
          </cell>
        </row>
        <row r="890">
          <cell r="A890" t="str">
            <v>300401.400221</v>
          </cell>
          <cell r="B890">
            <v>400221</v>
          </cell>
          <cell r="C890" t="str">
            <v>PENSAO ALIMENTICIA</v>
          </cell>
          <cell r="D890">
            <v>300401</v>
          </cell>
          <cell r="E890" t="str">
            <v>DIRETORIA</v>
          </cell>
          <cell r="F890" t="str">
            <v>9.2.2</v>
          </cell>
          <cell r="G890" t="str">
            <v>Pessoal - área fim</v>
          </cell>
        </row>
        <row r="891">
          <cell r="A891" t="str">
            <v>300401.400014</v>
          </cell>
          <cell r="B891">
            <v>400014</v>
          </cell>
          <cell r="C891" t="str">
            <v>ASSISTÊNCIA MÉDICA</v>
          </cell>
          <cell r="D891">
            <v>300401</v>
          </cell>
          <cell r="E891" t="str">
            <v>DIRETORIA</v>
          </cell>
          <cell r="F891" t="str">
            <v>9.2.2</v>
          </cell>
          <cell r="G891" t="str">
            <v>Pessoal - área fim</v>
          </cell>
        </row>
        <row r="892">
          <cell r="A892" t="str">
            <v>300401.400015</v>
          </cell>
          <cell r="B892">
            <v>400015</v>
          </cell>
          <cell r="C892" t="str">
            <v>ASSISTÊNCIA ODONTOLÓGICA</v>
          </cell>
          <cell r="D892">
            <v>300401</v>
          </cell>
          <cell r="E892" t="str">
            <v>DIRETORIA</v>
          </cell>
          <cell r="F892" t="str">
            <v>9.2.2</v>
          </cell>
          <cell r="G892" t="str">
            <v>Pessoal - área fim</v>
          </cell>
        </row>
        <row r="893">
          <cell r="A893" t="str">
            <v>300401.400016</v>
          </cell>
          <cell r="B893">
            <v>400016</v>
          </cell>
          <cell r="C893" t="str">
            <v>VALE REFEICAO</v>
          </cell>
          <cell r="D893">
            <v>300401</v>
          </cell>
          <cell r="E893" t="str">
            <v>DIRETORIA</v>
          </cell>
          <cell r="F893" t="str">
            <v>9.2.2</v>
          </cell>
          <cell r="G893" t="str">
            <v>Pessoal - área fim</v>
          </cell>
        </row>
        <row r="894">
          <cell r="A894" t="str">
            <v>300401.400017</v>
          </cell>
          <cell r="B894">
            <v>400017</v>
          </cell>
          <cell r="C894" t="str">
            <v>VALE TRANSPORTE</v>
          </cell>
          <cell r="D894">
            <v>300401</v>
          </cell>
          <cell r="E894" t="str">
            <v>DIRETORIA</v>
          </cell>
          <cell r="F894" t="str">
            <v>9.2.2</v>
          </cell>
          <cell r="G894" t="str">
            <v>Pessoal - área fim</v>
          </cell>
        </row>
        <row r="895">
          <cell r="A895" t="str">
            <v>300401.400175</v>
          </cell>
          <cell r="B895">
            <v>400175</v>
          </cell>
          <cell r="C895" t="str">
            <v>CURSOS E TREINAMENTOS</v>
          </cell>
          <cell r="D895">
            <v>300401</v>
          </cell>
          <cell r="E895" t="str">
            <v>DIRETORIA</v>
          </cell>
          <cell r="F895" t="str">
            <v>9.2.2</v>
          </cell>
          <cell r="G895" t="str">
            <v>Pessoal - área fim</v>
          </cell>
        </row>
        <row r="896">
          <cell r="A896" t="str">
            <v>300401.400176</v>
          </cell>
          <cell r="B896">
            <v>400176</v>
          </cell>
          <cell r="C896" t="str">
            <v>AUXILIO EDUCACAO</v>
          </cell>
          <cell r="D896">
            <v>300401</v>
          </cell>
          <cell r="E896" t="str">
            <v>DIRETORIA</v>
          </cell>
          <cell r="F896" t="str">
            <v>9.2.2</v>
          </cell>
          <cell r="G896" t="str">
            <v>Pessoal - área fim</v>
          </cell>
        </row>
        <row r="897">
          <cell r="A897" t="str">
            <v>300401.400020</v>
          </cell>
          <cell r="B897">
            <v>400020</v>
          </cell>
          <cell r="C897" t="str">
            <v>INSS</v>
          </cell>
          <cell r="D897">
            <v>300401</v>
          </cell>
          <cell r="E897" t="str">
            <v>DIRETORIA</v>
          </cell>
          <cell r="F897" t="str">
            <v>9.2.2</v>
          </cell>
          <cell r="G897" t="str">
            <v>Pessoal - área fim</v>
          </cell>
        </row>
        <row r="898">
          <cell r="A898" t="str">
            <v>300401.400021</v>
          </cell>
          <cell r="B898">
            <v>400021</v>
          </cell>
          <cell r="C898" t="str">
            <v>FGTS</v>
          </cell>
          <cell r="D898">
            <v>300401</v>
          </cell>
          <cell r="E898" t="str">
            <v>DIRETORIA</v>
          </cell>
          <cell r="F898" t="str">
            <v>9.2.2</v>
          </cell>
          <cell r="G898" t="str">
            <v>Pessoal - área fim</v>
          </cell>
        </row>
        <row r="899">
          <cell r="A899" t="str">
            <v>300401.400022</v>
          </cell>
          <cell r="B899">
            <v>400022</v>
          </cell>
          <cell r="C899" t="str">
            <v>PIS SOBRE FOLHA DE PAGAMENTO</v>
          </cell>
          <cell r="D899">
            <v>300401</v>
          </cell>
          <cell r="E899" t="str">
            <v>DIRETORIA</v>
          </cell>
          <cell r="F899" t="str">
            <v>9.2.2</v>
          </cell>
          <cell r="G899" t="str">
            <v>Pessoal - área fim</v>
          </cell>
        </row>
        <row r="900">
          <cell r="A900" t="str">
            <v>300401.400024</v>
          </cell>
          <cell r="B900">
            <v>400024</v>
          </cell>
          <cell r="C900" t="str">
            <v>CONTRIBUIÇÃO SOCIAL RESCISÓRIA</v>
          </cell>
          <cell r="D900">
            <v>300401</v>
          </cell>
          <cell r="E900" t="str">
            <v>DIRETORIA</v>
          </cell>
          <cell r="F900" t="str">
            <v>9.2.2</v>
          </cell>
          <cell r="G900" t="str">
            <v>Pessoal - área fim</v>
          </cell>
        </row>
        <row r="901">
          <cell r="A901" t="str">
            <v>300401.400177</v>
          </cell>
          <cell r="B901">
            <v>400177</v>
          </cell>
          <cell r="C901" t="str">
            <v>INSS SOBRE AUTONOMOS</v>
          </cell>
          <cell r="D901">
            <v>300401</v>
          </cell>
          <cell r="E901" t="str">
            <v>DIRETORIA</v>
          </cell>
          <cell r="F901" t="str">
            <v>9.2.2</v>
          </cell>
          <cell r="G901" t="str">
            <v>Pessoal - área fim</v>
          </cell>
        </row>
        <row r="902">
          <cell r="A902" t="str">
            <v>300401.400214</v>
          </cell>
          <cell r="B902">
            <v>400214</v>
          </cell>
          <cell r="C902" t="str">
            <v>CONTRIBUICAO SINDICAL/ ASSISTENCIAL/ CONFEDERATIVA</v>
          </cell>
          <cell r="D902">
            <v>300401</v>
          </cell>
          <cell r="E902" t="str">
            <v>DIRETORIA</v>
          </cell>
          <cell r="F902" t="str">
            <v>9.2.2</v>
          </cell>
          <cell r="G902" t="str">
            <v>Pessoal - área fim</v>
          </cell>
        </row>
        <row r="903">
          <cell r="A903" t="str">
            <v>300401.400025</v>
          </cell>
          <cell r="B903">
            <v>400025</v>
          </cell>
          <cell r="C903" t="str">
            <v>DESPESA - FÉRIAS</v>
          </cell>
          <cell r="D903">
            <v>300401</v>
          </cell>
          <cell r="E903" t="str">
            <v>DIRETORIA</v>
          </cell>
          <cell r="F903" t="str">
            <v>9.2.2</v>
          </cell>
          <cell r="G903" t="str">
            <v>Pessoal - área fim</v>
          </cell>
        </row>
        <row r="904">
          <cell r="A904" t="str">
            <v>300401.400026</v>
          </cell>
          <cell r="B904">
            <v>400026</v>
          </cell>
          <cell r="C904" t="str">
            <v>DESPESA - INSS S/ FÉRIAS</v>
          </cell>
          <cell r="D904">
            <v>300401</v>
          </cell>
          <cell r="E904" t="str">
            <v>DIRETORIA</v>
          </cell>
          <cell r="F904" t="str">
            <v>9.2.2</v>
          </cell>
          <cell r="G904" t="str">
            <v>Pessoal - área fim</v>
          </cell>
        </row>
        <row r="905">
          <cell r="A905" t="str">
            <v>300401.400027</v>
          </cell>
          <cell r="B905">
            <v>400027</v>
          </cell>
          <cell r="C905" t="str">
            <v>DESPESA - FGTS S/ FÉRIAS</v>
          </cell>
          <cell r="D905">
            <v>300401</v>
          </cell>
          <cell r="E905" t="str">
            <v>DIRETORIA</v>
          </cell>
          <cell r="F905" t="str">
            <v>9.2.2</v>
          </cell>
          <cell r="G905" t="str">
            <v>Pessoal - área fim</v>
          </cell>
        </row>
        <row r="906">
          <cell r="A906" t="str">
            <v>300401.400028</v>
          </cell>
          <cell r="B906">
            <v>400028</v>
          </cell>
          <cell r="C906" t="str">
            <v>DESPESA - 13° SALÁRIO</v>
          </cell>
          <cell r="D906">
            <v>300401</v>
          </cell>
          <cell r="E906" t="str">
            <v>DIRETORIA</v>
          </cell>
          <cell r="F906" t="str">
            <v>9.2.2</v>
          </cell>
          <cell r="G906" t="str">
            <v>Pessoal - área fim</v>
          </cell>
        </row>
        <row r="907">
          <cell r="A907" t="str">
            <v>300401.400029</v>
          </cell>
          <cell r="B907">
            <v>400029</v>
          </cell>
          <cell r="C907" t="str">
            <v>DESPESA - INSS S/ 13°</v>
          </cell>
          <cell r="D907">
            <v>300401</v>
          </cell>
          <cell r="E907" t="str">
            <v>DIRETORIA</v>
          </cell>
          <cell r="F907" t="str">
            <v>9.2.2</v>
          </cell>
          <cell r="G907" t="str">
            <v>Pessoal - área fim</v>
          </cell>
        </row>
        <row r="908">
          <cell r="A908" t="str">
            <v>300401.400030</v>
          </cell>
          <cell r="B908">
            <v>400030</v>
          </cell>
          <cell r="C908" t="str">
            <v>DESPESA - FGTS S/ 13°</v>
          </cell>
          <cell r="D908">
            <v>300401</v>
          </cell>
          <cell r="E908" t="str">
            <v>DIRETORIA</v>
          </cell>
          <cell r="F908" t="str">
            <v>9.2.2</v>
          </cell>
          <cell r="G908" t="str">
            <v>Pessoal - área fim</v>
          </cell>
        </row>
        <row r="909">
          <cell r="A909" t="str">
            <v>300401.400178</v>
          </cell>
          <cell r="B909">
            <v>400178</v>
          </cell>
          <cell r="C909" t="str">
            <v>UNIFORMES</v>
          </cell>
          <cell r="D909">
            <v>300401</v>
          </cell>
          <cell r="E909" t="str">
            <v>DIRETORIA</v>
          </cell>
          <cell r="F909" t="str">
            <v>9.2.2</v>
          </cell>
          <cell r="G909" t="str">
            <v>Pessoal - área fim</v>
          </cell>
        </row>
        <row r="910">
          <cell r="A910" t="str">
            <v>300401.400179</v>
          </cell>
          <cell r="B910">
            <v>400179</v>
          </cell>
          <cell r="C910" t="str">
            <v>ESTAGIARIOS E APRENDIZES</v>
          </cell>
          <cell r="D910">
            <v>300401</v>
          </cell>
          <cell r="E910" t="str">
            <v>DIRETORIA</v>
          </cell>
          <cell r="F910" t="str">
            <v>9.2.2</v>
          </cell>
          <cell r="G910" t="str">
            <v>Pessoal - área fim</v>
          </cell>
        </row>
        <row r="911">
          <cell r="A911" t="str">
            <v>300401.400180</v>
          </cell>
          <cell r="B911">
            <v>400180</v>
          </cell>
          <cell r="C911" t="str">
            <v>OUTRAS DESPESAS COM PESSOAL</v>
          </cell>
          <cell r="D911">
            <v>300401</v>
          </cell>
          <cell r="E911" t="str">
            <v>DIRETORIA</v>
          </cell>
          <cell r="F911" t="str">
            <v>9.2.2</v>
          </cell>
          <cell r="G911" t="str">
            <v>Pessoal - área fim</v>
          </cell>
        </row>
        <row r="912">
          <cell r="A912" t="str">
            <v>300402.400003</v>
          </cell>
          <cell r="B912">
            <v>400003</v>
          </cell>
          <cell r="C912" t="str">
            <v>SALÁRIOS E ORDENADOS</v>
          </cell>
          <cell r="D912">
            <v>300402</v>
          </cell>
          <cell r="E912" t="str">
            <v>ADMINISTRAÇÃO E SERVIÇOS GERAIS</v>
          </cell>
          <cell r="F912" t="str">
            <v>9.2.2</v>
          </cell>
          <cell r="G912" t="str">
            <v>Pessoal - área fim</v>
          </cell>
        </row>
        <row r="913">
          <cell r="A913" t="str">
            <v>300402.400004</v>
          </cell>
          <cell r="B913">
            <v>400004</v>
          </cell>
          <cell r="C913" t="str">
            <v>HORAS EXTRAS</v>
          </cell>
          <cell r="D913">
            <v>300402</v>
          </cell>
          <cell r="E913" t="str">
            <v>ADMINISTRAÇÃO E SERVIÇOS GERAIS</v>
          </cell>
          <cell r="F913" t="str">
            <v>9.2.2</v>
          </cell>
          <cell r="G913" t="str">
            <v>Pessoal - área fim</v>
          </cell>
        </row>
        <row r="914">
          <cell r="A914" t="str">
            <v>300402.400005</v>
          </cell>
          <cell r="B914">
            <v>400005</v>
          </cell>
          <cell r="C914" t="str">
            <v>DÉCIMO TERCEIRO SALÁRIO</v>
          </cell>
          <cell r="D914">
            <v>300402</v>
          </cell>
          <cell r="E914" t="str">
            <v>ADMINISTRAÇÃO E SERVIÇOS GERAIS</v>
          </cell>
          <cell r="F914" t="str">
            <v>9.2.2</v>
          </cell>
          <cell r="G914" t="str">
            <v>Pessoal - área fim</v>
          </cell>
        </row>
        <row r="915">
          <cell r="A915" t="str">
            <v>300402.400006</v>
          </cell>
          <cell r="B915">
            <v>400006</v>
          </cell>
          <cell r="C915" t="str">
            <v>FÉRIAS</v>
          </cell>
          <cell r="D915">
            <v>300402</v>
          </cell>
          <cell r="E915" t="str">
            <v>ADMINISTRAÇÃO E SERVIÇOS GERAIS</v>
          </cell>
          <cell r="F915" t="str">
            <v>9.2.2</v>
          </cell>
          <cell r="G915" t="str">
            <v>Pessoal - área fim</v>
          </cell>
        </row>
        <row r="916">
          <cell r="A916" t="str">
            <v>300402.400007</v>
          </cell>
          <cell r="B916">
            <v>400007</v>
          </cell>
          <cell r="C916" t="str">
            <v>DESCANSO SEMANAL REMUNERADO</v>
          </cell>
          <cell r="D916">
            <v>300402</v>
          </cell>
          <cell r="E916" t="str">
            <v>ADMINISTRAÇÃO E SERVIÇOS GERAIS</v>
          </cell>
          <cell r="F916" t="str">
            <v>9.2.2</v>
          </cell>
          <cell r="G916" t="str">
            <v>Pessoal - área fim</v>
          </cell>
        </row>
        <row r="917">
          <cell r="A917" t="str">
            <v>300402.400010</v>
          </cell>
          <cell r="B917">
            <v>400010</v>
          </cell>
          <cell r="C917" t="str">
            <v>AJUDA DE CUSTO</v>
          </cell>
          <cell r="D917">
            <v>300402</v>
          </cell>
          <cell r="E917" t="str">
            <v>ADMINISTRAÇÃO E SERVIÇOS GERAIS</v>
          </cell>
          <cell r="F917" t="str">
            <v>9.2.2</v>
          </cell>
          <cell r="G917" t="str">
            <v>Pessoal - área fim</v>
          </cell>
        </row>
        <row r="918">
          <cell r="A918" t="str">
            <v>300402.400011</v>
          </cell>
          <cell r="B918">
            <v>400011</v>
          </cell>
          <cell r="C918" t="str">
            <v>BOLSA AUXÍLIO</v>
          </cell>
          <cell r="D918">
            <v>300402</v>
          </cell>
          <cell r="E918" t="str">
            <v>ADMINISTRAÇÃO E SERVIÇOS GERAIS</v>
          </cell>
          <cell r="F918" t="str">
            <v>9.2.2</v>
          </cell>
          <cell r="G918" t="str">
            <v>Pessoal - área fim</v>
          </cell>
        </row>
        <row r="919">
          <cell r="A919" t="str">
            <v>300402.400012</v>
          </cell>
          <cell r="B919">
            <v>400012</v>
          </cell>
          <cell r="C919" t="str">
            <v>INDENIZAÇÕES</v>
          </cell>
          <cell r="D919">
            <v>300402</v>
          </cell>
          <cell r="E919" t="str">
            <v>ADMINISTRAÇÃO E SERVIÇOS GERAIS</v>
          </cell>
          <cell r="F919" t="str">
            <v>9.2.2</v>
          </cell>
          <cell r="G919" t="str">
            <v>Pessoal - área fim</v>
          </cell>
        </row>
        <row r="920">
          <cell r="A920" t="str">
            <v>300402.400013</v>
          </cell>
          <cell r="B920">
            <v>400013</v>
          </cell>
          <cell r="C920" t="str">
            <v>SALÁRIOS - AJUSTES ENTRE CONTRATO DE GESTÃO</v>
          </cell>
          <cell r="D920">
            <v>300402</v>
          </cell>
          <cell r="E920" t="str">
            <v>ADMINISTRAÇÃO E SERVIÇOS GERAIS</v>
          </cell>
          <cell r="F920" t="str">
            <v>9.2.2</v>
          </cell>
          <cell r="G920" t="str">
            <v>Pessoal - área fim</v>
          </cell>
        </row>
        <row r="921">
          <cell r="A921" t="str">
            <v>300402.400202</v>
          </cell>
          <cell r="B921">
            <v>400202</v>
          </cell>
          <cell r="C921" t="str">
            <v>ADICIONAL NOTURNO</v>
          </cell>
          <cell r="D921">
            <v>300402</v>
          </cell>
          <cell r="E921" t="str">
            <v>ADMINISTRAÇÃO E SERVIÇOS GERAIS</v>
          </cell>
          <cell r="F921" t="str">
            <v>9.2.2</v>
          </cell>
          <cell r="G921" t="str">
            <v>Pessoal - área fim</v>
          </cell>
        </row>
        <row r="922">
          <cell r="A922" t="str">
            <v>300402.400203</v>
          </cell>
          <cell r="B922">
            <v>400203</v>
          </cell>
          <cell r="C922" t="str">
            <v>GRATIFICAÇOES</v>
          </cell>
          <cell r="D922">
            <v>300402</v>
          </cell>
          <cell r="E922" t="str">
            <v>ADMINISTRAÇÃO E SERVIÇOS GERAIS</v>
          </cell>
          <cell r="F922" t="str">
            <v>9.2.2</v>
          </cell>
          <cell r="G922" t="str">
            <v>Pessoal - área fim</v>
          </cell>
        </row>
        <row r="923">
          <cell r="A923" t="str">
            <v>300402.400219</v>
          </cell>
          <cell r="B923">
            <v>400219</v>
          </cell>
          <cell r="C923" t="str">
            <v>SALARIO MATERNIDADE</v>
          </cell>
          <cell r="D923">
            <v>300402</v>
          </cell>
          <cell r="E923" t="str">
            <v>ADMINISTRAÇÃO E SERVIÇOS GERAIS</v>
          </cell>
          <cell r="F923" t="str">
            <v>9.2.2</v>
          </cell>
          <cell r="G923" t="str">
            <v>Pessoal - área fim</v>
          </cell>
        </row>
        <row r="924">
          <cell r="A924" t="str">
            <v>300402.400220</v>
          </cell>
          <cell r="B924">
            <v>400220</v>
          </cell>
          <cell r="C924" t="str">
            <v>SALARIO FAMILIA</v>
          </cell>
          <cell r="D924">
            <v>300402</v>
          </cell>
          <cell r="E924" t="str">
            <v>ADMINISTRAÇÃO E SERVIÇOS GERAIS</v>
          </cell>
          <cell r="F924" t="str">
            <v>9.2.2</v>
          </cell>
          <cell r="G924" t="str">
            <v>Pessoal - área fim</v>
          </cell>
        </row>
        <row r="925">
          <cell r="A925" t="str">
            <v>300402.400221</v>
          </cell>
          <cell r="B925">
            <v>400221</v>
          </cell>
          <cell r="C925" t="str">
            <v>PENSAO ALIMENTICIA</v>
          </cell>
          <cell r="D925">
            <v>300402</v>
          </cell>
          <cell r="E925" t="str">
            <v>ADMINISTRAÇÃO E SERVIÇOS GERAIS</v>
          </cell>
          <cell r="F925" t="str">
            <v>9.2.2</v>
          </cell>
          <cell r="G925" t="str">
            <v>Pessoal - área fim</v>
          </cell>
        </row>
        <row r="926">
          <cell r="A926" t="str">
            <v>300402.400014</v>
          </cell>
          <cell r="B926">
            <v>400014</v>
          </cell>
          <cell r="C926" t="str">
            <v>ASSISTÊNCIA MÉDICA</v>
          </cell>
          <cell r="D926">
            <v>300402</v>
          </cell>
          <cell r="E926" t="str">
            <v>ADMINISTRAÇÃO E SERVIÇOS GERAIS</v>
          </cell>
          <cell r="F926" t="str">
            <v>9.2.2</v>
          </cell>
          <cell r="G926" t="str">
            <v>Pessoal - área fim</v>
          </cell>
        </row>
        <row r="927">
          <cell r="A927" t="str">
            <v>300402.400015</v>
          </cell>
          <cell r="B927">
            <v>400015</v>
          </cell>
          <cell r="C927" t="str">
            <v>ASSISTÊNCIA ODONTOLÓGICA</v>
          </cell>
          <cell r="D927">
            <v>300402</v>
          </cell>
          <cell r="E927" t="str">
            <v>ADMINISTRAÇÃO E SERVIÇOS GERAIS</v>
          </cell>
          <cell r="F927" t="str">
            <v>9.2.2</v>
          </cell>
          <cell r="G927" t="str">
            <v>Pessoal - área fim</v>
          </cell>
        </row>
        <row r="928">
          <cell r="A928" t="str">
            <v>300402.400016</v>
          </cell>
          <cell r="B928">
            <v>400016</v>
          </cell>
          <cell r="C928" t="str">
            <v>VALE REFEICAO</v>
          </cell>
          <cell r="D928">
            <v>300402</v>
          </cell>
          <cell r="E928" t="str">
            <v>ADMINISTRAÇÃO E SERVIÇOS GERAIS</v>
          </cell>
          <cell r="F928" t="str">
            <v>9.2.2</v>
          </cell>
          <cell r="G928" t="str">
            <v>Pessoal - área fim</v>
          </cell>
        </row>
        <row r="929">
          <cell r="A929" t="str">
            <v>300402.400017</v>
          </cell>
          <cell r="B929">
            <v>400017</v>
          </cell>
          <cell r="C929" t="str">
            <v>VALE TRANSPORTE</v>
          </cell>
          <cell r="D929">
            <v>300402</v>
          </cell>
          <cell r="E929" t="str">
            <v>ADMINISTRAÇÃO E SERVIÇOS GERAIS</v>
          </cell>
          <cell r="F929" t="str">
            <v>9.2.2</v>
          </cell>
          <cell r="G929" t="str">
            <v>Pessoal - área fim</v>
          </cell>
        </row>
        <row r="930">
          <cell r="A930" t="str">
            <v>300402.400175</v>
          </cell>
          <cell r="B930">
            <v>400175</v>
          </cell>
          <cell r="C930" t="str">
            <v>CURSOS E TREINAMENTOS</v>
          </cell>
          <cell r="D930">
            <v>300402</v>
          </cell>
          <cell r="E930" t="str">
            <v>ADMINISTRAÇÃO E SERVIÇOS GERAIS</v>
          </cell>
          <cell r="F930" t="str">
            <v>9.2.2</v>
          </cell>
          <cell r="G930" t="str">
            <v>Pessoal - área fim</v>
          </cell>
        </row>
        <row r="931">
          <cell r="A931" t="str">
            <v>300402.400176</v>
          </cell>
          <cell r="B931">
            <v>400176</v>
          </cell>
          <cell r="C931" t="str">
            <v>AUXILIO EDUCACAO</v>
          </cell>
          <cell r="D931">
            <v>300402</v>
          </cell>
          <cell r="E931" t="str">
            <v>ADMINISTRAÇÃO E SERVIÇOS GERAIS</v>
          </cell>
          <cell r="F931" t="str">
            <v>9.2.2</v>
          </cell>
          <cell r="G931" t="str">
            <v>Pessoal - área fim</v>
          </cell>
        </row>
        <row r="932">
          <cell r="A932" t="str">
            <v>300402.400020</v>
          </cell>
          <cell r="B932">
            <v>400020</v>
          </cell>
          <cell r="C932" t="str">
            <v>INSS</v>
          </cell>
          <cell r="D932">
            <v>300402</v>
          </cell>
          <cell r="E932" t="str">
            <v>ADMINISTRAÇÃO E SERVIÇOS GERAIS</v>
          </cell>
          <cell r="F932" t="str">
            <v>9.2.2</v>
          </cell>
          <cell r="G932" t="str">
            <v>Pessoal - área fim</v>
          </cell>
        </row>
        <row r="933">
          <cell r="A933" t="str">
            <v>300402.400021</v>
          </cell>
          <cell r="B933">
            <v>400021</v>
          </cell>
          <cell r="C933" t="str">
            <v>FGTS</v>
          </cell>
          <cell r="D933">
            <v>300402</v>
          </cell>
          <cell r="E933" t="str">
            <v>ADMINISTRAÇÃO E SERVIÇOS GERAIS</v>
          </cell>
          <cell r="F933" t="str">
            <v>9.2.2</v>
          </cell>
          <cell r="G933" t="str">
            <v>Pessoal - área fim</v>
          </cell>
        </row>
        <row r="934">
          <cell r="A934" t="str">
            <v>300402.400022</v>
          </cell>
          <cell r="B934">
            <v>400022</v>
          </cell>
          <cell r="C934" t="str">
            <v>PIS SOBRE FOLHA DE PAGAMENTO</v>
          </cell>
          <cell r="D934">
            <v>300402</v>
          </cell>
          <cell r="E934" t="str">
            <v>ADMINISTRAÇÃO E SERVIÇOS GERAIS</v>
          </cell>
          <cell r="F934" t="str">
            <v>9.2.2</v>
          </cell>
          <cell r="G934" t="str">
            <v>Pessoal - área fim</v>
          </cell>
        </row>
        <row r="935">
          <cell r="A935" t="str">
            <v>300402.400024</v>
          </cell>
          <cell r="B935">
            <v>400024</v>
          </cell>
          <cell r="C935" t="str">
            <v>CONTRIBUIÇÃO SOCIAL RESCISÓRIA</v>
          </cell>
          <cell r="D935">
            <v>300402</v>
          </cell>
          <cell r="E935" t="str">
            <v>ADMINISTRAÇÃO E SERVIÇOS GERAIS</v>
          </cell>
          <cell r="F935" t="str">
            <v>9.2.2</v>
          </cell>
          <cell r="G935" t="str">
            <v>Pessoal - área fim</v>
          </cell>
        </row>
        <row r="936">
          <cell r="A936" t="str">
            <v>300402.400177</v>
          </cell>
          <cell r="B936">
            <v>400177</v>
          </cell>
          <cell r="C936" t="str">
            <v>INSS SOBRE AUTONOMOS</v>
          </cell>
          <cell r="D936">
            <v>300402</v>
          </cell>
          <cell r="E936" t="str">
            <v>ADMINISTRAÇÃO E SERVIÇOS GERAIS</v>
          </cell>
          <cell r="F936" t="str">
            <v>9.2.2</v>
          </cell>
          <cell r="G936" t="str">
            <v>Pessoal - área fim</v>
          </cell>
        </row>
        <row r="937">
          <cell r="A937" t="str">
            <v>300402.400214</v>
          </cell>
          <cell r="B937">
            <v>400214</v>
          </cell>
          <cell r="C937" t="str">
            <v>CONTRIBUICAO SINDICAL/ ASSISTENCIAL/ CONFEDERATIVA</v>
          </cell>
          <cell r="D937">
            <v>300402</v>
          </cell>
          <cell r="E937" t="str">
            <v>ADMINISTRAÇÃO E SERVIÇOS GERAIS</v>
          </cell>
          <cell r="F937" t="str">
            <v>9.2.2</v>
          </cell>
          <cell r="G937" t="str">
            <v>Pessoal - área fim</v>
          </cell>
        </row>
        <row r="938">
          <cell r="A938" t="str">
            <v>300402.400025</v>
          </cell>
          <cell r="B938">
            <v>400025</v>
          </cell>
          <cell r="C938" t="str">
            <v>DESPESA - FÉRIAS</v>
          </cell>
          <cell r="D938">
            <v>300402</v>
          </cell>
          <cell r="E938" t="str">
            <v>ADMINISTRAÇÃO E SERVIÇOS GERAIS</v>
          </cell>
          <cell r="F938" t="str">
            <v>9.2.2</v>
          </cell>
          <cell r="G938" t="str">
            <v>Pessoal - área fim</v>
          </cell>
        </row>
        <row r="939">
          <cell r="A939" t="str">
            <v>300402.400026</v>
          </cell>
          <cell r="B939">
            <v>400026</v>
          </cell>
          <cell r="C939" t="str">
            <v>DESPESA - INSS S/ FÉRIAS</v>
          </cell>
          <cell r="D939">
            <v>300402</v>
          </cell>
          <cell r="E939" t="str">
            <v>ADMINISTRAÇÃO E SERVIÇOS GERAIS</v>
          </cell>
          <cell r="F939" t="str">
            <v>9.2.2</v>
          </cell>
          <cell r="G939" t="str">
            <v>Pessoal - área fim</v>
          </cell>
        </row>
        <row r="940">
          <cell r="A940" t="str">
            <v>300402.400027</v>
          </cell>
          <cell r="B940">
            <v>400027</v>
          </cell>
          <cell r="C940" t="str">
            <v>DESPESA - FGTS S/ FÉRIAS</v>
          </cell>
          <cell r="D940">
            <v>300402</v>
          </cell>
          <cell r="E940" t="str">
            <v>ADMINISTRAÇÃO E SERVIÇOS GERAIS</v>
          </cell>
          <cell r="F940" t="str">
            <v>9.2.2</v>
          </cell>
          <cell r="G940" t="str">
            <v>Pessoal - área fim</v>
          </cell>
        </row>
        <row r="941">
          <cell r="A941" t="str">
            <v>300402.400028</v>
          </cell>
          <cell r="B941">
            <v>400028</v>
          </cell>
          <cell r="C941" t="str">
            <v>DESPESA - 13° SALÁRIO</v>
          </cell>
          <cell r="D941">
            <v>300402</v>
          </cell>
          <cell r="E941" t="str">
            <v>ADMINISTRAÇÃO E SERVIÇOS GERAIS</v>
          </cell>
          <cell r="F941" t="str">
            <v>9.2.2</v>
          </cell>
          <cell r="G941" t="str">
            <v>Pessoal - área fim</v>
          </cell>
        </row>
        <row r="942">
          <cell r="A942" t="str">
            <v>300402.400029</v>
          </cell>
          <cell r="B942">
            <v>400029</v>
          </cell>
          <cell r="C942" t="str">
            <v>DESPESA - INSS S/ 13°</v>
          </cell>
          <cell r="D942">
            <v>300402</v>
          </cell>
          <cell r="E942" t="str">
            <v>ADMINISTRAÇÃO E SERVIÇOS GERAIS</v>
          </cell>
          <cell r="F942" t="str">
            <v>9.2.2</v>
          </cell>
          <cell r="G942" t="str">
            <v>Pessoal - área fim</v>
          </cell>
        </row>
        <row r="943">
          <cell r="A943" t="str">
            <v>300402.400030</v>
          </cell>
          <cell r="B943">
            <v>400030</v>
          </cell>
          <cell r="C943" t="str">
            <v>DESPESA - FGTS S/ 13°</v>
          </cell>
          <cell r="D943">
            <v>300402</v>
          </cell>
          <cell r="E943" t="str">
            <v>ADMINISTRAÇÃO E SERVIÇOS GERAIS</v>
          </cell>
          <cell r="F943" t="str">
            <v>9.2.2</v>
          </cell>
          <cell r="G943" t="str">
            <v>Pessoal - área fim</v>
          </cell>
        </row>
        <row r="944">
          <cell r="A944" t="str">
            <v>300402.400178</v>
          </cell>
          <cell r="B944">
            <v>400178</v>
          </cell>
          <cell r="C944" t="str">
            <v>UNIFORMES</v>
          </cell>
          <cell r="D944">
            <v>300402</v>
          </cell>
          <cell r="E944" t="str">
            <v>ADMINISTRAÇÃO E SERVIÇOS GERAIS</v>
          </cell>
          <cell r="F944" t="str">
            <v>9.2.2</v>
          </cell>
          <cell r="G944" t="str">
            <v>Pessoal - área fim</v>
          </cell>
        </row>
        <row r="945">
          <cell r="A945" t="str">
            <v>300402.400179</v>
          </cell>
          <cell r="B945">
            <v>400179</v>
          </cell>
          <cell r="C945" t="str">
            <v>ESTAGIARIOS E APRENDIZES</v>
          </cell>
          <cell r="D945">
            <v>300402</v>
          </cell>
          <cell r="E945" t="str">
            <v>ADMINISTRAÇÃO E SERVIÇOS GERAIS</v>
          </cell>
          <cell r="F945" t="str">
            <v>9.2.2</v>
          </cell>
          <cell r="G945" t="str">
            <v>Pessoal - área fim</v>
          </cell>
        </row>
        <row r="946">
          <cell r="A946" t="str">
            <v>300402.400180</v>
          </cell>
          <cell r="B946">
            <v>400180</v>
          </cell>
          <cell r="C946" t="str">
            <v>OUTRAS DESPESAS COM PESSOAL</v>
          </cell>
          <cell r="D946">
            <v>300402</v>
          </cell>
          <cell r="E946" t="str">
            <v>ADMINISTRAÇÃO E SERVIÇOS GERAIS</v>
          </cell>
          <cell r="F946" t="str">
            <v>9.2.2</v>
          </cell>
          <cell r="G946" t="str">
            <v>Pessoal - área fim</v>
          </cell>
        </row>
        <row r="947">
          <cell r="A947" t="str">
            <v>300405.400003</v>
          </cell>
          <cell r="B947">
            <v>400003</v>
          </cell>
          <cell r="C947" t="str">
            <v>SALÁRIOS E ORDENADOS</v>
          </cell>
          <cell r="D947">
            <v>300405</v>
          </cell>
          <cell r="E947" t="str">
            <v>MANUTENÇÃO PREDIAL</v>
          </cell>
          <cell r="F947" t="str">
            <v>9.2.2</v>
          </cell>
          <cell r="G947" t="str">
            <v>Pessoal - área fim</v>
          </cell>
        </row>
        <row r="948">
          <cell r="A948" t="str">
            <v>300405.400004</v>
          </cell>
          <cell r="B948">
            <v>400004</v>
          </cell>
          <cell r="C948" t="str">
            <v>HORAS EXTRAS</v>
          </cell>
          <cell r="D948">
            <v>300405</v>
          </cell>
          <cell r="E948" t="str">
            <v>MANUTENÇÃO PREDIAL</v>
          </cell>
          <cell r="F948" t="str">
            <v>9.2.2</v>
          </cell>
          <cell r="G948" t="str">
            <v>Pessoal - área fim</v>
          </cell>
        </row>
        <row r="949">
          <cell r="A949" t="str">
            <v>300405.400005</v>
          </cell>
          <cell r="B949">
            <v>400005</v>
          </cell>
          <cell r="C949" t="str">
            <v>DÉCIMO TERCEIRO SALÁRIO</v>
          </cell>
          <cell r="D949">
            <v>300405</v>
          </cell>
          <cell r="E949" t="str">
            <v>MANUTENÇÃO PREDIAL</v>
          </cell>
          <cell r="F949" t="str">
            <v>9.2.2</v>
          </cell>
          <cell r="G949" t="str">
            <v>Pessoal - área fim</v>
          </cell>
        </row>
        <row r="950">
          <cell r="A950" t="str">
            <v>300405.400006</v>
          </cell>
          <cell r="B950">
            <v>400006</v>
          </cell>
          <cell r="C950" t="str">
            <v>FÉRIAS</v>
          </cell>
          <cell r="D950">
            <v>300405</v>
          </cell>
          <cell r="E950" t="str">
            <v>MANUTENÇÃO PREDIAL</v>
          </cell>
          <cell r="F950" t="str">
            <v>9.2.2</v>
          </cell>
          <cell r="G950" t="str">
            <v>Pessoal - área fim</v>
          </cell>
        </row>
        <row r="951">
          <cell r="A951" t="str">
            <v>300405.400007</v>
          </cell>
          <cell r="B951">
            <v>400007</v>
          </cell>
          <cell r="C951" t="str">
            <v>DESCANSO SEMANAL REMUNERADO</v>
          </cell>
          <cell r="D951">
            <v>300405</v>
          </cell>
          <cell r="E951" t="str">
            <v>MANUTENÇÃO PREDIAL</v>
          </cell>
          <cell r="F951" t="str">
            <v>9.2.2</v>
          </cell>
          <cell r="G951" t="str">
            <v>Pessoal - área fim</v>
          </cell>
        </row>
        <row r="952">
          <cell r="A952" t="str">
            <v>300405.400010</v>
          </cell>
          <cell r="B952">
            <v>400010</v>
          </cell>
          <cell r="C952" t="str">
            <v>AJUDA DE CUSTO</v>
          </cell>
          <cell r="D952">
            <v>300405</v>
          </cell>
          <cell r="E952" t="str">
            <v>MANUTENÇÃO PREDIAL</v>
          </cell>
          <cell r="F952" t="str">
            <v>9.2.2</v>
          </cell>
          <cell r="G952" t="str">
            <v>Pessoal - área fim</v>
          </cell>
        </row>
        <row r="953">
          <cell r="A953" t="str">
            <v>300405.400011</v>
          </cell>
          <cell r="B953">
            <v>400011</v>
          </cell>
          <cell r="C953" t="str">
            <v>BOLSA AUXÍLIO</v>
          </cell>
          <cell r="D953">
            <v>300405</v>
          </cell>
          <cell r="E953" t="str">
            <v>MANUTENÇÃO PREDIAL</v>
          </cell>
          <cell r="F953" t="str">
            <v>9.2.2</v>
          </cell>
          <cell r="G953" t="str">
            <v>Pessoal - área fim</v>
          </cell>
        </row>
        <row r="954">
          <cell r="A954" t="str">
            <v>300405.400012</v>
          </cell>
          <cell r="B954">
            <v>400012</v>
          </cell>
          <cell r="C954" t="str">
            <v>INDENIZAÇÕES</v>
          </cell>
          <cell r="D954">
            <v>300405</v>
          </cell>
          <cell r="E954" t="str">
            <v>MANUTENÇÃO PREDIAL</v>
          </cell>
          <cell r="F954" t="str">
            <v>9.2.2</v>
          </cell>
          <cell r="G954" t="str">
            <v>Pessoal - área fim</v>
          </cell>
        </row>
        <row r="955">
          <cell r="A955" t="str">
            <v>300405.400013</v>
          </cell>
          <cell r="B955">
            <v>400013</v>
          </cell>
          <cell r="C955" t="str">
            <v>SALÁRIOS - AJUSTES ENTRE CONTRATO DE GESTÃO</v>
          </cell>
          <cell r="D955">
            <v>300405</v>
          </cell>
          <cell r="E955" t="str">
            <v>MANUTENÇÃO PREDIAL</v>
          </cell>
          <cell r="F955" t="str">
            <v>9.2.2</v>
          </cell>
          <cell r="G955" t="str">
            <v>Pessoal - área fim</v>
          </cell>
        </row>
        <row r="956">
          <cell r="A956" t="str">
            <v>300405.400202</v>
          </cell>
          <cell r="B956">
            <v>400202</v>
          </cell>
          <cell r="C956" t="str">
            <v>ADICIONAL NOTURNO</v>
          </cell>
          <cell r="D956">
            <v>300405</v>
          </cell>
          <cell r="E956" t="str">
            <v>MANUTENÇÃO PREDIAL</v>
          </cell>
          <cell r="F956" t="str">
            <v>9.2.2</v>
          </cell>
          <cell r="G956" t="str">
            <v>Pessoal - área fim</v>
          </cell>
        </row>
        <row r="957">
          <cell r="A957" t="str">
            <v>300405.400203</v>
          </cell>
          <cell r="B957">
            <v>400203</v>
          </cell>
          <cell r="C957" t="str">
            <v>GRATIFICAÇOES</v>
          </cell>
          <cell r="D957">
            <v>300405</v>
          </cell>
          <cell r="E957" t="str">
            <v>MANUTENÇÃO PREDIAL</v>
          </cell>
          <cell r="F957" t="str">
            <v>9.2.2</v>
          </cell>
          <cell r="G957" t="str">
            <v>Pessoal - área fim</v>
          </cell>
        </row>
        <row r="958">
          <cell r="A958" t="str">
            <v>300405.400219</v>
          </cell>
          <cell r="B958">
            <v>400219</v>
          </cell>
          <cell r="C958" t="str">
            <v>SALARIO MATERNIDADE</v>
          </cell>
          <cell r="D958">
            <v>300405</v>
          </cell>
          <cell r="E958" t="str">
            <v>MANUTENÇÃO PREDIAL</v>
          </cell>
          <cell r="F958" t="str">
            <v>9.2.2</v>
          </cell>
          <cell r="G958" t="str">
            <v>Pessoal - área fim</v>
          </cell>
        </row>
        <row r="959">
          <cell r="A959" t="str">
            <v>300405.400220</v>
          </cell>
          <cell r="B959">
            <v>400220</v>
          </cell>
          <cell r="C959" t="str">
            <v>SALARIO FAMILIA</v>
          </cell>
          <cell r="D959">
            <v>300405</v>
          </cell>
          <cell r="E959" t="str">
            <v>MANUTENÇÃO PREDIAL</v>
          </cell>
          <cell r="F959" t="str">
            <v>9.2.2</v>
          </cell>
          <cell r="G959" t="str">
            <v>Pessoal - área fim</v>
          </cell>
        </row>
        <row r="960">
          <cell r="A960" t="str">
            <v>300405.400221</v>
          </cell>
          <cell r="B960">
            <v>400221</v>
          </cell>
          <cell r="C960" t="str">
            <v>PENSAO ALIMENTICIA</v>
          </cell>
          <cell r="D960">
            <v>300405</v>
          </cell>
          <cell r="E960" t="str">
            <v>MANUTENÇÃO PREDIAL</v>
          </cell>
          <cell r="F960" t="str">
            <v>9.2.2</v>
          </cell>
          <cell r="G960" t="str">
            <v>Pessoal - área fim</v>
          </cell>
        </row>
        <row r="961">
          <cell r="A961" t="str">
            <v>300405.400014</v>
          </cell>
          <cell r="B961">
            <v>400014</v>
          </cell>
          <cell r="C961" t="str">
            <v>ASSISTÊNCIA MÉDICA</v>
          </cell>
          <cell r="D961">
            <v>300405</v>
          </cell>
          <cell r="E961" t="str">
            <v>MANUTENÇÃO PREDIAL</v>
          </cell>
          <cell r="F961" t="str">
            <v>9.2.2</v>
          </cell>
          <cell r="G961" t="str">
            <v>Pessoal - área fim</v>
          </cell>
        </row>
        <row r="962">
          <cell r="A962" t="str">
            <v>300405.400015</v>
          </cell>
          <cell r="B962">
            <v>400015</v>
          </cell>
          <cell r="C962" t="str">
            <v>ASSISTÊNCIA ODONTOLÓGICA</v>
          </cell>
          <cell r="D962">
            <v>300405</v>
          </cell>
          <cell r="E962" t="str">
            <v>MANUTENÇÃO PREDIAL</v>
          </cell>
          <cell r="F962" t="str">
            <v>9.2.2</v>
          </cell>
          <cell r="G962" t="str">
            <v>Pessoal - área fim</v>
          </cell>
        </row>
        <row r="963">
          <cell r="A963" t="str">
            <v>300405.400016</v>
          </cell>
          <cell r="B963">
            <v>400016</v>
          </cell>
          <cell r="C963" t="str">
            <v>VALE REFEICAO</v>
          </cell>
          <cell r="D963">
            <v>300405</v>
          </cell>
          <cell r="E963" t="str">
            <v>MANUTENÇÃO PREDIAL</v>
          </cell>
          <cell r="F963" t="str">
            <v>9.2.2</v>
          </cell>
          <cell r="G963" t="str">
            <v>Pessoal - área fim</v>
          </cell>
        </row>
        <row r="964">
          <cell r="A964" t="str">
            <v>300405.400017</v>
          </cell>
          <cell r="B964">
            <v>400017</v>
          </cell>
          <cell r="C964" t="str">
            <v>VALE TRANSPORTE</v>
          </cell>
          <cell r="D964">
            <v>300405</v>
          </cell>
          <cell r="E964" t="str">
            <v>MANUTENÇÃO PREDIAL</v>
          </cell>
          <cell r="F964" t="str">
            <v>9.2.2</v>
          </cell>
          <cell r="G964" t="str">
            <v>Pessoal - área fim</v>
          </cell>
        </row>
        <row r="965">
          <cell r="A965" t="str">
            <v>300405.400175</v>
          </cell>
          <cell r="B965">
            <v>400175</v>
          </cell>
          <cell r="C965" t="str">
            <v>CURSOS E TREINAMENTOS</v>
          </cell>
          <cell r="D965">
            <v>300405</v>
          </cell>
          <cell r="E965" t="str">
            <v>MANUTENÇÃO PREDIAL</v>
          </cell>
          <cell r="F965" t="str">
            <v>9.2.2</v>
          </cell>
          <cell r="G965" t="str">
            <v>Pessoal - área fim</v>
          </cell>
        </row>
        <row r="966">
          <cell r="A966" t="str">
            <v>300405.400176</v>
          </cell>
          <cell r="B966">
            <v>400176</v>
          </cell>
          <cell r="C966" t="str">
            <v>AUXILIO EDUCACAO</v>
          </cell>
          <cell r="D966">
            <v>300405</v>
          </cell>
          <cell r="E966" t="str">
            <v>MANUTENÇÃO PREDIAL</v>
          </cell>
          <cell r="F966" t="str">
            <v>9.2.2</v>
          </cell>
          <cell r="G966" t="str">
            <v>Pessoal - área fim</v>
          </cell>
        </row>
        <row r="967">
          <cell r="A967" t="str">
            <v>300405.400020</v>
          </cell>
          <cell r="B967">
            <v>400020</v>
          </cell>
          <cell r="C967" t="str">
            <v>INSS</v>
          </cell>
          <cell r="D967">
            <v>300405</v>
          </cell>
          <cell r="E967" t="str">
            <v>MANUTENÇÃO PREDIAL</v>
          </cell>
          <cell r="F967" t="str">
            <v>9.2.2</v>
          </cell>
          <cell r="G967" t="str">
            <v>Pessoal - área fim</v>
          </cell>
        </row>
        <row r="968">
          <cell r="A968" t="str">
            <v>300405.400021</v>
          </cell>
          <cell r="B968">
            <v>400021</v>
          </cell>
          <cell r="C968" t="str">
            <v>FGTS</v>
          </cell>
          <cell r="D968">
            <v>300405</v>
          </cell>
          <cell r="E968" t="str">
            <v>MANUTENÇÃO PREDIAL</v>
          </cell>
          <cell r="F968" t="str">
            <v>9.2.2</v>
          </cell>
          <cell r="G968" t="str">
            <v>Pessoal - área fim</v>
          </cell>
        </row>
        <row r="969">
          <cell r="A969" t="str">
            <v>300405.400022</v>
          </cell>
          <cell r="B969">
            <v>400022</v>
          </cell>
          <cell r="C969" t="str">
            <v>PIS SOBRE FOLHA DE PAGAMENTO</v>
          </cell>
          <cell r="D969">
            <v>300405</v>
          </cell>
          <cell r="E969" t="str">
            <v>MANUTENÇÃO PREDIAL</v>
          </cell>
          <cell r="F969" t="str">
            <v>9.2.2</v>
          </cell>
          <cell r="G969" t="str">
            <v>Pessoal - área fim</v>
          </cell>
        </row>
        <row r="970">
          <cell r="A970" t="str">
            <v>300405.400024</v>
          </cell>
          <cell r="B970">
            <v>400024</v>
          </cell>
          <cell r="C970" t="str">
            <v>CONTRIBUIÇÃO SOCIAL RESCISÓRIA</v>
          </cell>
          <cell r="D970">
            <v>300405</v>
          </cell>
          <cell r="E970" t="str">
            <v>MANUTENÇÃO PREDIAL</v>
          </cell>
          <cell r="F970" t="str">
            <v>9.2.2</v>
          </cell>
          <cell r="G970" t="str">
            <v>Pessoal - área fim</v>
          </cell>
        </row>
        <row r="971">
          <cell r="A971" t="str">
            <v>300405.400177</v>
          </cell>
          <cell r="B971">
            <v>400177</v>
          </cell>
          <cell r="C971" t="str">
            <v>INSS SOBRE AUTONOMOS</v>
          </cell>
          <cell r="D971">
            <v>300405</v>
          </cell>
          <cell r="E971" t="str">
            <v>MANUTENÇÃO PREDIAL</v>
          </cell>
          <cell r="F971" t="str">
            <v>9.2.2</v>
          </cell>
          <cell r="G971" t="str">
            <v>Pessoal - área fim</v>
          </cell>
        </row>
        <row r="972">
          <cell r="A972" t="str">
            <v>300405.400214</v>
          </cell>
          <cell r="B972">
            <v>400214</v>
          </cell>
          <cell r="C972" t="str">
            <v>CONTRIBUICAO SINDICAL/ ASSISTENCIAL/ CONFEDERATIVA</v>
          </cell>
          <cell r="D972">
            <v>300405</v>
          </cell>
          <cell r="E972" t="str">
            <v>MANUTENÇÃO PREDIAL</v>
          </cell>
          <cell r="F972" t="str">
            <v>9.2.2</v>
          </cell>
          <cell r="G972" t="str">
            <v>Pessoal - área fim</v>
          </cell>
        </row>
        <row r="973">
          <cell r="A973" t="str">
            <v>300405.400025</v>
          </cell>
          <cell r="B973">
            <v>400025</v>
          </cell>
          <cell r="C973" t="str">
            <v>DESPESA - FÉRIAS</v>
          </cell>
          <cell r="D973">
            <v>300405</v>
          </cell>
          <cell r="E973" t="str">
            <v>MANUTENÇÃO PREDIAL</v>
          </cell>
          <cell r="F973" t="str">
            <v>9.2.2</v>
          </cell>
          <cell r="G973" t="str">
            <v>Pessoal - área fim</v>
          </cell>
        </row>
        <row r="974">
          <cell r="A974" t="str">
            <v>300405.400026</v>
          </cell>
          <cell r="B974">
            <v>400026</v>
          </cell>
          <cell r="C974" t="str">
            <v>DESPESA - INSS S/ FÉRIAS</v>
          </cell>
          <cell r="D974">
            <v>300405</v>
          </cell>
          <cell r="E974" t="str">
            <v>MANUTENÇÃO PREDIAL</v>
          </cell>
          <cell r="F974" t="str">
            <v>9.2.2</v>
          </cell>
          <cell r="G974" t="str">
            <v>Pessoal - área fim</v>
          </cell>
        </row>
        <row r="975">
          <cell r="A975" t="str">
            <v>300405.400027</v>
          </cell>
          <cell r="B975">
            <v>400027</v>
          </cell>
          <cell r="C975" t="str">
            <v>DESPESA - FGTS S/ FÉRIAS</v>
          </cell>
          <cell r="D975">
            <v>300405</v>
          </cell>
          <cell r="E975" t="str">
            <v>MANUTENÇÃO PREDIAL</v>
          </cell>
          <cell r="F975" t="str">
            <v>9.2.2</v>
          </cell>
          <cell r="G975" t="str">
            <v>Pessoal - área fim</v>
          </cell>
        </row>
        <row r="976">
          <cell r="A976" t="str">
            <v>300405.400028</v>
          </cell>
          <cell r="B976">
            <v>400028</v>
          </cell>
          <cell r="C976" t="str">
            <v>DESPESA - 13° SALÁRIO</v>
          </cell>
          <cell r="D976">
            <v>300405</v>
          </cell>
          <cell r="E976" t="str">
            <v>MANUTENÇÃO PREDIAL</v>
          </cell>
          <cell r="F976" t="str">
            <v>9.2.2</v>
          </cell>
          <cell r="G976" t="str">
            <v>Pessoal - área fim</v>
          </cell>
        </row>
        <row r="977">
          <cell r="A977" t="str">
            <v>300405.400029</v>
          </cell>
          <cell r="B977">
            <v>400029</v>
          </cell>
          <cell r="C977" t="str">
            <v>DESPESA - INSS S/ 13°</v>
          </cell>
          <cell r="D977">
            <v>300405</v>
          </cell>
          <cell r="E977" t="str">
            <v>MANUTENÇÃO PREDIAL</v>
          </cell>
          <cell r="F977" t="str">
            <v>9.2.2</v>
          </cell>
          <cell r="G977" t="str">
            <v>Pessoal - área fim</v>
          </cell>
        </row>
        <row r="978">
          <cell r="A978" t="str">
            <v>300405.400030</v>
          </cell>
          <cell r="B978">
            <v>400030</v>
          </cell>
          <cell r="C978" t="str">
            <v>DESPESA - FGTS S/ 13°</v>
          </cell>
          <cell r="D978">
            <v>300405</v>
          </cell>
          <cell r="E978" t="str">
            <v>MANUTENÇÃO PREDIAL</v>
          </cell>
          <cell r="F978" t="str">
            <v>9.2.2</v>
          </cell>
          <cell r="G978" t="str">
            <v>Pessoal - área fim</v>
          </cell>
        </row>
        <row r="979">
          <cell r="A979" t="str">
            <v>300405.400178</v>
          </cell>
          <cell r="B979">
            <v>400178</v>
          </cell>
          <cell r="C979" t="str">
            <v>UNIFORMES</v>
          </cell>
          <cell r="D979">
            <v>300405</v>
          </cell>
          <cell r="E979" t="str">
            <v>MANUTENÇÃO PREDIAL</v>
          </cell>
          <cell r="F979" t="str">
            <v>9.2.2</v>
          </cell>
          <cell r="G979" t="str">
            <v>Pessoal - área fim</v>
          </cell>
        </row>
        <row r="980">
          <cell r="A980" t="str">
            <v>300405.400179</v>
          </cell>
          <cell r="B980">
            <v>400179</v>
          </cell>
          <cell r="C980" t="str">
            <v>ESTAGIARIOS E APRENDIZES</v>
          </cell>
          <cell r="D980">
            <v>300405</v>
          </cell>
          <cell r="E980" t="str">
            <v>MANUTENÇÃO PREDIAL</v>
          </cell>
          <cell r="F980" t="str">
            <v>9.2.2</v>
          </cell>
          <cell r="G980" t="str">
            <v>Pessoal - área fim</v>
          </cell>
        </row>
        <row r="981">
          <cell r="A981" t="str">
            <v>300405.400180</v>
          </cell>
          <cell r="B981">
            <v>400180</v>
          </cell>
          <cell r="C981" t="str">
            <v>OUTRAS DESPESAS COM PESSOAL</v>
          </cell>
          <cell r="D981">
            <v>300405</v>
          </cell>
          <cell r="E981" t="str">
            <v>MANUTENÇÃO PREDIAL</v>
          </cell>
          <cell r="F981" t="str">
            <v>9.2.2</v>
          </cell>
          <cell r="G981" t="str">
            <v>Pessoal - área fim</v>
          </cell>
        </row>
        <row r="982">
          <cell r="A982" t="str">
            <v>180301.400003</v>
          </cell>
          <cell r="B982">
            <v>400003</v>
          </cell>
          <cell r="C982" t="str">
            <v>SALÁRIOS E ORDENADOS</v>
          </cell>
          <cell r="D982">
            <v>180301</v>
          </cell>
          <cell r="E982" t="str">
            <v>DIRETORIA TÉCNICA</v>
          </cell>
          <cell r="F982" t="str">
            <v>9.2.2</v>
          </cell>
          <cell r="G982" t="str">
            <v>Pessoal - área fim</v>
          </cell>
        </row>
        <row r="983">
          <cell r="A983" t="str">
            <v>180301.400004</v>
          </cell>
          <cell r="B983">
            <v>400004</v>
          </cell>
          <cell r="C983" t="str">
            <v>HORAS EXTRAS</v>
          </cell>
          <cell r="D983">
            <v>180301</v>
          </cell>
          <cell r="E983" t="str">
            <v>DIRETORIA TÉCNICA</v>
          </cell>
          <cell r="F983" t="str">
            <v>9.2.2</v>
          </cell>
          <cell r="G983" t="str">
            <v>Pessoal - área fim</v>
          </cell>
        </row>
        <row r="984">
          <cell r="A984" t="str">
            <v>180301.400005</v>
          </cell>
          <cell r="B984">
            <v>400005</v>
          </cell>
          <cell r="C984" t="str">
            <v>DÉCIMO TERCEIRO SALÁRIO</v>
          </cell>
          <cell r="D984">
            <v>180301</v>
          </cell>
          <cell r="E984" t="str">
            <v>DIRETORIA TÉCNICA</v>
          </cell>
          <cell r="F984" t="str">
            <v>9.2.2</v>
          </cell>
          <cell r="G984" t="str">
            <v>Pessoal - área fim</v>
          </cell>
        </row>
        <row r="985">
          <cell r="A985" t="str">
            <v>180301.400006</v>
          </cell>
          <cell r="B985">
            <v>400006</v>
          </cell>
          <cell r="C985" t="str">
            <v>FÉRIAS</v>
          </cell>
          <cell r="D985">
            <v>180301</v>
          </cell>
          <cell r="E985" t="str">
            <v>DIRETORIA TÉCNICA</v>
          </cell>
          <cell r="F985" t="str">
            <v>9.2.2</v>
          </cell>
          <cell r="G985" t="str">
            <v>Pessoal - área fim</v>
          </cell>
        </row>
        <row r="986">
          <cell r="A986" t="str">
            <v>180301.400007</v>
          </cell>
          <cell r="B986">
            <v>400007</v>
          </cell>
          <cell r="C986" t="str">
            <v>DESCANSO SEMANAL REMUNERADO</v>
          </cell>
          <cell r="D986">
            <v>180301</v>
          </cell>
          <cell r="E986" t="str">
            <v>DIRETORIA TÉCNICA</v>
          </cell>
          <cell r="F986" t="str">
            <v>9.2.2</v>
          </cell>
          <cell r="G986" t="str">
            <v>Pessoal - área fim</v>
          </cell>
        </row>
        <row r="987">
          <cell r="A987" t="str">
            <v>180301.400010</v>
          </cell>
          <cell r="B987">
            <v>400010</v>
          </cell>
          <cell r="C987" t="str">
            <v>AJUDA DE CUSTO</v>
          </cell>
          <cell r="D987">
            <v>180301</v>
          </cell>
          <cell r="E987" t="str">
            <v>DIRETORIA TÉCNICA</v>
          </cell>
          <cell r="F987" t="str">
            <v>9.2.2</v>
          </cell>
          <cell r="G987" t="str">
            <v>Pessoal - área fim</v>
          </cell>
        </row>
        <row r="988">
          <cell r="A988" t="str">
            <v>180301.400011</v>
          </cell>
          <cell r="B988">
            <v>400011</v>
          </cell>
          <cell r="C988" t="str">
            <v>BOLSA AUXÍLIO</v>
          </cell>
          <cell r="D988">
            <v>180301</v>
          </cell>
          <cell r="E988" t="str">
            <v>DIRETORIA TÉCNICA</v>
          </cell>
          <cell r="F988" t="str">
            <v>9.2.2</v>
          </cell>
          <cell r="G988" t="str">
            <v>Pessoal - área fim</v>
          </cell>
        </row>
        <row r="989">
          <cell r="A989" t="str">
            <v>180301.400012</v>
          </cell>
          <cell r="B989">
            <v>400012</v>
          </cell>
          <cell r="C989" t="str">
            <v>INDENIZAÇÕES</v>
          </cell>
          <cell r="D989">
            <v>180301</v>
          </cell>
          <cell r="E989" t="str">
            <v>DIRETORIA TÉCNICA</v>
          </cell>
          <cell r="F989" t="str">
            <v>9.2.2</v>
          </cell>
          <cell r="G989" t="str">
            <v>Pessoal - área fim</v>
          </cell>
        </row>
        <row r="990">
          <cell r="A990" t="str">
            <v>180301.400013</v>
          </cell>
          <cell r="B990">
            <v>400013</v>
          </cell>
          <cell r="C990" t="str">
            <v>SALÁRIOS - AJUSTES ENTRE CONTRATO DE GESTÃO</v>
          </cell>
          <cell r="D990">
            <v>180301</v>
          </cell>
          <cell r="E990" t="str">
            <v>DIRETORIA TÉCNICA</v>
          </cell>
          <cell r="F990" t="str">
            <v>9.2.2</v>
          </cell>
          <cell r="G990" t="str">
            <v>Pessoal - área fim</v>
          </cell>
        </row>
        <row r="991">
          <cell r="A991" t="str">
            <v>180301.400202</v>
          </cell>
          <cell r="B991">
            <v>400202</v>
          </cell>
          <cell r="C991" t="str">
            <v>ADICIONAL NOTURNO</v>
          </cell>
          <cell r="D991">
            <v>180301</v>
          </cell>
          <cell r="E991" t="str">
            <v>DIRETORIA TÉCNICA</v>
          </cell>
          <cell r="F991" t="str">
            <v>9.2.2</v>
          </cell>
          <cell r="G991" t="str">
            <v>Pessoal - área fim</v>
          </cell>
        </row>
        <row r="992">
          <cell r="A992" t="str">
            <v>180301.400203</v>
          </cell>
          <cell r="B992">
            <v>400203</v>
          </cell>
          <cell r="C992" t="str">
            <v>GRATIFICAÇOES</v>
          </cell>
          <cell r="D992">
            <v>180301</v>
          </cell>
          <cell r="E992" t="str">
            <v>DIRETORIA TÉCNICA</v>
          </cell>
          <cell r="F992" t="str">
            <v>9.2.2</v>
          </cell>
          <cell r="G992" t="str">
            <v>Pessoal - área fim</v>
          </cell>
        </row>
        <row r="993">
          <cell r="A993" t="str">
            <v>180301.400219</v>
          </cell>
          <cell r="B993">
            <v>400219</v>
          </cell>
          <cell r="C993" t="str">
            <v>SALARIO MATERNIDADE</v>
          </cell>
          <cell r="D993">
            <v>180301</v>
          </cell>
          <cell r="E993" t="str">
            <v>DIRETORIA TÉCNICA</v>
          </cell>
          <cell r="F993" t="str">
            <v>9.2.2</v>
          </cell>
          <cell r="G993" t="str">
            <v>Pessoal - área fim</v>
          </cell>
        </row>
        <row r="994">
          <cell r="A994" t="str">
            <v>180301.400220</v>
          </cell>
          <cell r="B994">
            <v>400220</v>
          </cell>
          <cell r="C994" t="str">
            <v>SALARIO FAMILIA</v>
          </cell>
          <cell r="D994">
            <v>180301</v>
          </cell>
          <cell r="E994" t="str">
            <v>DIRETORIA TÉCNICA</v>
          </cell>
          <cell r="F994" t="str">
            <v>9.2.2</v>
          </cell>
          <cell r="G994" t="str">
            <v>Pessoal - área fim</v>
          </cell>
        </row>
        <row r="995">
          <cell r="A995" t="str">
            <v>180301.400221</v>
          </cell>
          <cell r="B995">
            <v>400221</v>
          </cell>
          <cell r="C995" t="str">
            <v>PENSAO ALIMENTICIA</v>
          </cell>
          <cell r="D995">
            <v>180301</v>
          </cell>
          <cell r="E995" t="str">
            <v>DIRETORIA TÉCNICA</v>
          </cell>
          <cell r="F995" t="str">
            <v>9.2.2</v>
          </cell>
          <cell r="G995" t="str">
            <v>Pessoal - área fim</v>
          </cell>
        </row>
        <row r="996">
          <cell r="A996" t="str">
            <v>180301.400014</v>
          </cell>
          <cell r="B996">
            <v>400014</v>
          </cell>
          <cell r="C996" t="str">
            <v>ASSISTÊNCIA MÉDICA</v>
          </cell>
          <cell r="D996">
            <v>180301</v>
          </cell>
          <cell r="E996" t="str">
            <v>DIRETORIA TÉCNICA</v>
          </cell>
          <cell r="F996" t="str">
            <v>9.2.2</v>
          </cell>
          <cell r="G996" t="str">
            <v>Pessoal - área fim</v>
          </cell>
        </row>
        <row r="997">
          <cell r="A997" t="str">
            <v>180301.400015</v>
          </cell>
          <cell r="B997">
            <v>400015</v>
          </cell>
          <cell r="C997" t="str">
            <v>ASSISTÊNCIA ODONTOLÓGICA</v>
          </cell>
          <cell r="D997">
            <v>180301</v>
          </cell>
          <cell r="E997" t="str">
            <v>DIRETORIA TÉCNICA</v>
          </cell>
          <cell r="F997" t="str">
            <v>9.2.2</v>
          </cell>
          <cell r="G997" t="str">
            <v>Pessoal - área fim</v>
          </cell>
        </row>
        <row r="998">
          <cell r="A998" t="str">
            <v>180301.400016</v>
          </cell>
          <cell r="B998">
            <v>400016</v>
          </cell>
          <cell r="C998" t="str">
            <v>VALE REFEICAO</v>
          </cell>
          <cell r="D998">
            <v>180301</v>
          </cell>
          <cell r="E998" t="str">
            <v>DIRETORIA TÉCNICA</v>
          </cell>
          <cell r="F998" t="str">
            <v>9.2.2</v>
          </cell>
          <cell r="G998" t="str">
            <v>Pessoal - área fim</v>
          </cell>
        </row>
        <row r="999">
          <cell r="A999" t="str">
            <v>180301.400017</v>
          </cell>
          <cell r="B999">
            <v>400017</v>
          </cell>
          <cell r="C999" t="str">
            <v>VALE TRANSPORTE</v>
          </cell>
          <cell r="D999">
            <v>180301</v>
          </cell>
          <cell r="E999" t="str">
            <v>DIRETORIA TÉCNICA</v>
          </cell>
          <cell r="F999" t="str">
            <v>9.2.2</v>
          </cell>
          <cell r="G999" t="str">
            <v>Pessoal - área fim</v>
          </cell>
        </row>
        <row r="1000">
          <cell r="A1000" t="str">
            <v>180301.400175</v>
          </cell>
          <cell r="B1000">
            <v>400175</v>
          </cell>
          <cell r="C1000" t="str">
            <v>CURSOS E TREINAMENTOS</v>
          </cell>
          <cell r="D1000">
            <v>180301</v>
          </cell>
          <cell r="E1000" t="str">
            <v>DIRETORIA TÉCNICA</v>
          </cell>
          <cell r="F1000" t="str">
            <v>9.2.2</v>
          </cell>
          <cell r="G1000" t="str">
            <v>Pessoal - área fim</v>
          </cell>
        </row>
        <row r="1001">
          <cell r="A1001" t="str">
            <v>180301.400176</v>
          </cell>
          <cell r="B1001">
            <v>400176</v>
          </cell>
          <cell r="C1001" t="str">
            <v>AUXILIO EDUCACAO</v>
          </cell>
          <cell r="D1001">
            <v>180301</v>
          </cell>
          <cell r="E1001" t="str">
            <v>DIRETORIA TÉCNICA</v>
          </cell>
          <cell r="F1001" t="str">
            <v>9.2.2</v>
          </cell>
          <cell r="G1001" t="str">
            <v>Pessoal - área fim</v>
          </cell>
        </row>
        <row r="1002">
          <cell r="A1002" t="str">
            <v>180301.400020</v>
          </cell>
          <cell r="B1002">
            <v>400020</v>
          </cell>
          <cell r="C1002" t="str">
            <v>INSS</v>
          </cell>
          <cell r="D1002">
            <v>180301</v>
          </cell>
          <cell r="E1002" t="str">
            <v>DIRETORIA TÉCNICA</v>
          </cell>
          <cell r="F1002" t="str">
            <v>9.2.2</v>
          </cell>
          <cell r="G1002" t="str">
            <v>Pessoal - área fim</v>
          </cell>
        </row>
        <row r="1003">
          <cell r="A1003" t="str">
            <v>180301.400021</v>
          </cell>
          <cell r="B1003">
            <v>400021</v>
          </cell>
          <cell r="C1003" t="str">
            <v>FGTS</v>
          </cell>
          <cell r="D1003">
            <v>180301</v>
          </cell>
          <cell r="E1003" t="str">
            <v>DIRETORIA TÉCNICA</v>
          </cell>
          <cell r="F1003" t="str">
            <v>9.2.2</v>
          </cell>
          <cell r="G1003" t="str">
            <v>Pessoal - área fim</v>
          </cell>
        </row>
        <row r="1004">
          <cell r="A1004" t="str">
            <v>180301.400022</v>
          </cell>
          <cell r="B1004">
            <v>400022</v>
          </cell>
          <cell r="C1004" t="str">
            <v>PIS SOBRE FOLHA DE PAGAMENTO</v>
          </cell>
          <cell r="D1004">
            <v>180301</v>
          </cell>
          <cell r="E1004" t="str">
            <v>DIRETORIA TÉCNICA</v>
          </cell>
          <cell r="F1004" t="str">
            <v>9.2.2</v>
          </cell>
          <cell r="G1004" t="str">
            <v>Pessoal - área fim</v>
          </cell>
        </row>
        <row r="1005">
          <cell r="A1005" t="str">
            <v>180301.400024</v>
          </cell>
          <cell r="B1005">
            <v>400024</v>
          </cell>
          <cell r="C1005" t="str">
            <v>CONTRIBUIÇÃO SOCIAL RESCISÓRIA</v>
          </cell>
          <cell r="D1005">
            <v>180301</v>
          </cell>
          <cell r="E1005" t="str">
            <v>DIRETORIA TÉCNICA</v>
          </cell>
          <cell r="F1005" t="str">
            <v>9.2.2</v>
          </cell>
          <cell r="G1005" t="str">
            <v>Pessoal - área fim</v>
          </cell>
        </row>
        <row r="1006">
          <cell r="A1006" t="str">
            <v>180301.400177</v>
          </cell>
          <cell r="B1006">
            <v>400177</v>
          </cell>
          <cell r="C1006" t="str">
            <v>INSS SOBRE AUTONOMOS</v>
          </cell>
          <cell r="D1006">
            <v>180301</v>
          </cell>
          <cell r="E1006" t="str">
            <v>DIRETORIA TÉCNICA</v>
          </cell>
          <cell r="F1006" t="str">
            <v>9.2.2</v>
          </cell>
          <cell r="G1006" t="str">
            <v>Pessoal - área fim</v>
          </cell>
        </row>
        <row r="1007">
          <cell r="A1007" t="str">
            <v>180301.400214</v>
          </cell>
          <cell r="B1007">
            <v>400214</v>
          </cell>
          <cell r="C1007" t="str">
            <v>CONTRIBUICAO SINDICAL/ ASSISTENCIAL/ CONFEDERATIVA</v>
          </cell>
          <cell r="D1007">
            <v>180301</v>
          </cell>
          <cell r="E1007" t="str">
            <v>DIRETORIA TÉCNICA</v>
          </cell>
          <cell r="F1007" t="str">
            <v>9.2.2</v>
          </cell>
          <cell r="G1007" t="str">
            <v>Pessoal - área fim</v>
          </cell>
        </row>
        <row r="1008">
          <cell r="A1008" t="str">
            <v>180301.400025</v>
          </cell>
          <cell r="B1008">
            <v>400025</v>
          </cell>
          <cell r="C1008" t="str">
            <v>DESPESA - FÉRIAS</v>
          </cell>
          <cell r="D1008">
            <v>180301</v>
          </cell>
          <cell r="E1008" t="str">
            <v>DIRETORIA TÉCNICA</v>
          </cell>
          <cell r="F1008" t="str">
            <v>9.2.2</v>
          </cell>
          <cell r="G1008" t="str">
            <v>Pessoal - área fim</v>
          </cell>
        </row>
        <row r="1009">
          <cell r="A1009" t="str">
            <v>180301.400026</v>
          </cell>
          <cell r="B1009">
            <v>400026</v>
          </cell>
          <cell r="C1009" t="str">
            <v>DESPESA - INSS S/ FÉRIAS</v>
          </cell>
          <cell r="D1009">
            <v>180301</v>
          </cell>
          <cell r="E1009" t="str">
            <v>DIRETORIA TÉCNICA</v>
          </cell>
          <cell r="F1009" t="str">
            <v>9.2.2</v>
          </cell>
          <cell r="G1009" t="str">
            <v>Pessoal - área fim</v>
          </cell>
        </row>
        <row r="1010">
          <cell r="A1010" t="str">
            <v>180301.400027</v>
          </cell>
          <cell r="B1010">
            <v>400027</v>
          </cell>
          <cell r="C1010" t="str">
            <v>DESPESA - FGTS S/ FÉRIAS</v>
          </cell>
          <cell r="D1010">
            <v>180301</v>
          </cell>
          <cell r="E1010" t="str">
            <v>DIRETORIA TÉCNICA</v>
          </cell>
          <cell r="F1010" t="str">
            <v>9.2.2</v>
          </cell>
          <cell r="G1010" t="str">
            <v>Pessoal - área fim</v>
          </cell>
        </row>
        <row r="1011">
          <cell r="A1011" t="str">
            <v>180301.400028</v>
          </cell>
          <cell r="B1011">
            <v>400028</v>
          </cell>
          <cell r="C1011" t="str">
            <v>DESPESA - 13° SALÁRIO</v>
          </cell>
          <cell r="D1011">
            <v>180301</v>
          </cell>
          <cell r="E1011" t="str">
            <v>DIRETORIA TÉCNICA</v>
          </cell>
          <cell r="F1011" t="str">
            <v>9.2.2</v>
          </cell>
          <cell r="G1011" t="str">
            <v>Pessoal - área fim</v>
          </cell>
        </row>
        <row r="1012">
          <cell r="A1012" t="str">
            <v>180301.400029</v>
          </cell>
          <cell r="B1012">
            <v>400029</v>
          </cell>
          <cell r="C1012" t="str">
            <v>DESPESA - INSS S/ 13°</v>
          </cell>
          <cell r="D1012">
            <v>180301</v>
          </cell>
          <cell r="E1012" t="str">
            <v>DIRETORIA TÉCNICA</v>
          </cell>
          <cell r="F1012" t="str">
            <v>9.2.2</v>
          </cell>
          <cell r="G1012" t="str">
            <v>Pessoal - área fim</v>
          </cell>
        </row>
        <row r="1013">
          <cell r="A1013" t="str">
            <v>180301.400030</v>
          </cell>
          <cell r="B1013">
            <v>400030</v>
          </cell>
          <cell r="C1013" t="str">
            <v>DESPESA - FGTS S/ 13°</v>
          </cell>
          <cell r="D1013">
            <v>180301</v>
          </cell>
          <cell r="E1013" t="str">
            <v>DIRETORIA TÉCNICA</v>
          </cell>
          <cell r="F1013" t="str">
            <v>9.2.2</v>
          </cell>
          <cell r="G1013" t="str">
            <v>Pessoal - área fim</v>
          </cell>
        </row>
        <row r="1014">
          <cell r="A1014" t="str">
            <v>180301.400178</v>
          </cell>
          <cell r="B1014">
            <v>400178</v>
          </cell>
          <cell r="C1014" t="str">
            <v>UNIFORMES</v>
          </cell>
          <cell r="D1014">
            <v>180301</v>
          </cell>
          <cell r="E1014" t="str">
            <v>DIRETORIA TÉCNICA</v>
          </cell>
          <cell r="F1014" t="str">
            <v>9.2.2</v>
          </cell>
          <cell r="G1014" t="str">
            <v>Pessoal - área fim</v>
          </cell>
        </row>
        <row r="1015">
          <cell r="A1015" t="str">
            <v>180301.400179</v>
          </cell>
          <cell r="B1015">
            <v>400179</v>
          </cell>
          <cell r="C1015" t="str">
            <v>ESTAGIARIOS E APRENDIZES</v>
          </cell>
          <cell r="D1015">
            <v>180301</v>
          </cell>
          <cell r="E1015" t="str">
            <v>DIRETORIA TÉCNICA</v>
          </cell>
          <cell r="F1015" t="str">
            <v>9.2.2</v>
          </cell>
          <cell r="G1015" t="str">
            <v>Pessoal - área fim</v>
          </cell>
        </row>
        <row r="1016">
          <cell r="A1016" t="str">
            <v>180301.400180</v>
          </cell>
          <cell r="B1016">
            <v>400180</v>
          </cell>
          <cell r="C1016" t="str">
            <v>OUTRAS DESPESAS COM PESSOAL</v>
          </cell>
          <cell r="D1016">
            <v>180301</v>
          </cell>
          <cell r="E1016" t="str">
            <v>DIRETORIA TÉCNICA</v>
          </cell>
          <cell r="F1016" t="str">
            <v>9.2.2</v>
          </cell>
          <cell r="G1016" t="str">
            <v>Pessoal - área fim</v>
          </cell>
        </row>
        <row r="1017">
          <cell r="A1017" t="str">
            <v>180302.400003</v>
          </cell>
          <cell r="B1017">
            <v>400003</v>
          </cell>
          <cell r="C1017" t="str">
            <v>SALÁRIOS E ORDENADOS</v>
          </cell>
          <cell r="D1017">
            <v>180302</v>
          </cell>
          <cell r="E1017" t="str">
            <v>COORDENAÇÃO CULTURAL DE ATIVIDADES E EVENTOS</v>
          </cell>
          <cell r="F1017" t="str">
            <v>9.2.2</v>
          </cell>
          <cell r="G1017" t="str">
            <v>Pessoal - área fim</v>
          </cell>
        </row>
        <row r="1018">
          <cell r="A1018" t="str">
            <v>180302.400004</v>
          </cell>
          <cell r="B1018">
            <v>400004</v>
          </cell>
          <cell r="C1018" t="str">
            <v>HORAS EXTRAS</v>
          </cell>
          <cell r="D1018">
            <v>180302</v>
          </cell>
          <cell r="E1018" t="str">
            <v>COORDENAÇÃO CULTURAL DE ATIVIDADES E EVENTOS</v>
          </cell>
          <cell r="F1018" t="str">
            <v>9.2.2</v>
          </cell>
          <cell r="G1018" t="str">
            <v>Pessoal - área fim</v>
          </cell>
        </row>
        <row r="1019">
          <cell r="A1019" t="str">
            <v>180302.400005</v>
          </cell>
          <cell r="B1019">
            <v>400005</v>
          </cell>
          <cell r="C1019" t="str">
            <v>DÉCIMO TERCEIRO SALÁRIO</v>
          </cell>
          <cell r="D1019">
            <v>180302</v>
          </cell>
          <cell r="E1019" t="str">
            <v>COORDENAÇÃO CULTURAL DE ATIVIDADES E EVENTOS</v>
          </cell>
          <cell r="F1019" t="str">
            <v>9.2.2</v>
          </cell>
          <cell r="G1019" t="str">
            <v>Pessoal - área fim</v>
          </cell>
        </row>
        <row r="1020">
          <cell r="A1020" t="str">
            <v>180302.400006</v>
          </cell>
          <cell r="B1020">
            <v>400006</v>
          </cell>
          <cell r="C1020" t="str">
            <v>FÉRIAS</v>
          </cell>
          <cell r="D1020">
            <v>180302</v>
          </cell>
          <cell r="E1020" t="str">
            <v>COORDENAÇÃO CULTURAL DE ATIVIDADES E EVENTOS</v>
          </cell>
          <cell r="F1020" t="str">
            <v>9.2.2</v>
          </cell>
          <cell r="G1020" t="str">
            <v>Pessoal - área fim</v>
          </cell>
        </row>
        <row r="1021">
          <cell r="A1021" t="str">
            <v>180302.400007</v>
          </cell>
          <cell r="B1021">
            <v>400007</v>
          </cell>
          <cell r="C1021" t="str">
            <v>DESCANSO SEMANAL REMUNERADO</v>
          </cell>
          <cell r="D1021">
            <v>180302</v>
          </cell>
          <cell r="E1021" t="str">
            <v>COORDENAÇÃO CULTURAL DE ATIVIDADES E EVENTOS</v>
          </cell>
          <cell r="F1021" t="str">
            <v>9.2.2</v>
          </cell>
          <cell r="G1021" t="str">
            <v>Pessoal - área fim</v>
          </cell>
        </row>
        <row r="1022">
          <cell r="A1022" t="str">
            <v>180302.400010</v>
          </cell>
          <cell r="B1022">
            <v>400010</v>
          </cell>
          <cell r="C1022" t="str">
            <v>AJUDA DE CUSTO</v>
          </cell>
          <cell r="D1022">
            <v>180302</v>
          </cell>
          <cell r="E1022" t="str">
            <v>COORDENAÇÃO CULTURAL DE ATIVIDADES E EVENTOS</v>
          </cell>
          <cell r="F1022" t="str">
            <v>9.2.2</v>
          </cell>
          <cell r="G1022" t="str">
            <v>Pessoal - área fim</v>
          </cell>
        </row>
        <row r="1023">
          <cell r="A1023" t="str">
            <v>180302.400011</v>
          </cell>
          <cell r="B1023">
            <v>400011</v>
          </cell>
          <cell r="C1023" t="str">
            <v>BOLSA AUXÍLIO</v>
          </cell>
          <cell r="D1023">
            <v>180302</v>
          </cell>
          <cell r="E1023" t="str">
            <v>COORDENAÇÃO CULTURAL DE ATIVIDADES E EVENTOS</v>
          </cell>
          <cell r="F1023" t="str">
            <v>9.2.2</v>
          </cell>
          <cell r="G1023" t="str">
            <v>Pessoal - área fim</v>
          </cell>
        </row>
        <row r="1024">
          <cell r="A1024" t="str">
            <v>180302.400012</v>
          </cell>
          <cell r="B1024">
            <v>400012</v>
          </cell>
          <cell r="C1024" t="str">
            <v>INDENIZAÇÕES</v>
          </cell>
          <cell r="D1024">
            <v>180302</v>
          </cell>
          <cell r="E1024" t="str">
            <v>COORDENAÇÃO CULTURAL DE ATIVIDADES E EVENTOS</v>
          </cell>
          <cell r="F1024" t="str">
            <v>9.2.2</v>
          </cell>
          <cell r="G1024" t="str">
            <v>Pessoal - área fim</v>
          </cell>
        </row>
        <row r="1025">
          <cell r="A1025" t="str">
            <v>180302.400013</v>
          </cell>
          <cell r="B1025">
            <v>400013</v>
          </cell>
          <cell r="C1025" t="str">
            <v>SALÁRIOS - AJUSTES ENTRE CONTRATO DE GESTÃO</v>
          </cell>
          <cell r="D1025">
            <v>180302</v>
          </cell>
          <cell r="E1025" t="str">
            <v>COORDENAÇÃO CULTURAL DE ATIVIDADES E EVENTOS</v>
          </cell>
          <cell r="F1025" t="str">
            <v>9.2.2</v>
          </cell>
          <cell r="G1025" t="str">
            <v>Pessoal - área fim</v>
          </cell>
        </row>
        <row r="1026">
          <cell r="A1026" t="str">
            <v>180302.400202</v>
          </cell>
          <cell r="B1026">
            <v>400202</v>
          </cell>
          <cell r="C1026" t="str">
            <v>ADICIONAL NOTURNO</v>
          </cell>
          <cell r="D1026">
            <v>180302</v>
          </cell>
          <cell r="E1026" t="str">
            <v>COORDENAÇÃO CULTURAL DE ATIVIDADES E EVENTOS</v>
          </cell>
          <cell r="F1026" t="str">
            <v>9.2.2</v>
          </cell>
          <cell r="G1026" t="str">
            <v>Pessoal - área fim</v>
          </cell>
        </row>
        <row r="1027">
          <cell r="A1027" t="str">
            <v>180302.400203</v>
          </cell>
          <cell r="B1027">
            <v>400203</v>
          </cell>
          <cell r="C1027" t="str">
            <v>GRATIFICAÇOES</v>
          </cell>
          <cell r="D1027">
            <v>180302</v>
          </cell>
          <cell r="E1027" t="str">
            <v>COORDENAÇÃO CULTURAL DE ATIVIDADES E EVENTOS</v>
          </cell>
          <cell r="F1027" t="str">
            <v>9.2.2</v>
          </cell>
          <cell r="G1027" t="str">
            <v>Pessoal - área fim</v>
          </cell>
        </row>
        <row r="1028">
          <cell r="A1028" t="str">
            <v>180302.400219</v>
          </cell>
          <cell r="B1028">
            <v>400219</v>
          </cell>
          <cell r="C1028" t="str">
            <v>SALARIO MATERNIDADE</v>
          </cell>
          <cell r="D1028">
            <v>180302</v>
          </cell>
          <cell r="E1028" t="str">
            <v>COORDENAÇÃO CULTURAL DE ATIVIDADES E EVENTOS</v>
          </cell>
          <cell r="F1028" t="str">
            <v>9.2.2</v>
          </cell>
          <cell r="G1028" t="str">
            <v>Pessoal - área fim</v>
          </cell>
        </row>
        <row r="1029">
          <cell r="A1029" t="str">
            <v>180302.400220</v>
          </cell>
          <cell r="B1029">
            <v>400220</v>
          </cell>
          <cell r="C1029" t="str">
            <v>SALARIO FAMILIA</v>
          </cell>
          <cell r="D1029">
            <v>180302</v>
          </cell>
          <cell r="E1029" t="str">
            <v>COORDENAÇÃO CULTURAL DE ATIVIDADES E EVENTOS</v>
          </cell>
          <cell r="F1029" t="str">
            <v>9.2.2</v>
          </cell>
          <cell r="G1029" t="str">
            <v>Pessoal - área fim</v>
          </cell>
        </row>
        <row r="1030">
          <cell r="A1030" t="str">
            <v>180302.400221</v>
          </cell>
          <cell r="B1030">
            <v>400221</v>
          </cell>
          <cell r="C1030" t="str">
            <v>PENSAO ALIMENTICIA</v>
          </cell>
          <cell r="D1030">
            <v>180302</v>
          </cell>
          <cell r="E1030" t="str">
            <v>COORDENAÇÃO CULTURAL DE ATIVIDADES E EVENTOS</v>
          </cell>
          <cell r="F1030" t="str">
            <v>9.2.2</v>
          </cell>
          <cell r="G1030" t="str">
            <v>Pessoal - área fim</v>
          </cell>
        </row>
        <row r="1031">
          <cell r="A1031" t="str">
            <v>180302.400014</v>
          </cell>
          <cell r="B1031">
            <v>400014</v>
          </cell>
          <cell r="C1031" t="str">
            <v>ASSISTÊNCIA MÉDICA</v>
          </cell>
          <cell r="D1031">
            <v>180302</v>
          </cell>
          <cell r="E1031" t="str">
            <v>COORDENAÇÃO CULTURAL DE ATIVIDADES E EVENTOS</v>
          </cell>
          <cell r="F1031" t="str">
            <v>9.2.2</v>
          </cell>
          <cell r="G1031" t="str">
            <v>Pessoal - área fim</v>
          </cell>
        </row>
        <row r="1032">
          <cell r="A1032" t="str">
            <v>180302.400015</v>
          </cell>
          <cell r="B1032">
            <v>400015</v>
          </cell>
          <cell r="C1032" t="str">
            <v>ASSISTÊNCIA ODONTOLÓGICA</v>
          </cell>
          <cell r="D1032">
            <v>180302</v>
          </cell>
          <cell r="E1032" t="str">
            <v>COORDENAÇÃO CULTURAL DE ATIVIDADES E EVENTOS</v>
          </cell>
          <cell r="F1032" t="str">
            <v>9.2.2</v>
          </cell>
          <cell r="G1032" t="str">
            <v>Pessoal - área fim</v>
          </cell>
        </row>
        <row r="1033">
          <cell r="A1033" t="str">
            <v>180302.400016</v>
          </cell>
          <cell r="B1033">
            <v>400016</v>
          </cell>
          <cell r="C1033" t="str">
            <v>VALE REFEICAO</v>
          </cell>
          <cell r="D1033">
            <v>180302</v>
          </cell>
          <cell r="E1033" t="str">
            <v>COORDENAÇÃO CULTURAL DE ATIVIDADES E EVENTOS</v>
          </cell>
          <cell r="F1033" t="str">
            <v>9.2.2</v>
          </cell>
          <cell r="G1033" t="str">
            <v>Pessoal - área fim</v>
          </cell>
        </row>
        <row r="1034">
          <cell r="A1034" t="str">
            <v>180302.400017</v>
          </cell>
          <cell r="B1034">
            <v>400017</v>
          </cell>
          <cell r="C1034" t="str">
            <v>VALE TRANSPORTE</v>
          </cell>
          <cell r="D1034">
            <v>180302</v>
          </cell>
          <cell r="E1034" t="str">
            <v>COORDENAÇÃO CULTURAL DE ATIVIDADES E EVENTOS</v>
          </cell>
          <cell r="F1034" t="str">
            <v>9.2.2</v>
          </cell>
          <cell r="G1034" t="str">
            <v>Pessoal - área fim</v>
          </cell>
        </row>
        <row r="1035">
          <cell r="A1035" t="str">
            <v>180302.400175</v>
          </cell>
          <cell r="B1035">
            <v>400175</v>
          </cell>
          <cell r="C1035" t="str">
            <v>CURSOS E TREINAMENTOS</v>
          </cell>
          <cell r="D1035">
            <v>180302</v>
          </cell>
          <cell r="E1035" t="str">
            <v>COORDENAÇÃO CULTURAL DE ATIVIDADES E EVENTOS</v>
          </cell>
          <cell r="F1035" t="str">
            <v>9.2.2</v>
          </cell>
          <cell r="G1035" t="str">
            <v>Pessoal - área fim</v>
          </cell>
        </row>
        <row r="1036">
          <cell r="A1036" t="str">
            <v>180302.400176</v>
          </cell>
          <cell r="B1036">
            <v>400176</v>
          </cell>
          <cell r="C1036" t="str">
            <v>AUXILIO EDUCACAO</v>
          </cell>
          <cell r="D1036">
            <v>180302</v>
          </cell>
          <cell r="E1036" t="str">
            <v>COORDENAÇÃO CULTURAL DE ATIVIDADES E EVENTOS</v>
          </cell>
          <cell r="F1036" t="str">
            <v>9.2.2</v>
          </cell>
          <cell r="G1036" t="str">
            <v>Pessoal - área fim</v>
          </cell>
        </row>
        <row r="1037">
          <cell r="A1037" t="str">
            <v>180302.400020</v>
          </cell>
          <cell r="B1037">
            <v>400020</v>
          </cell>
          <cell r="C1037" t="str">
            <v>INSS</v>
          </cell>
          <cell r="D1037">
            <v>180302</v>
          </cell>
          <cell r="E1037" t="str">
            <v>COORDENAÇÃO CULTURAL DE ATIVIDADES E EVENTOS</v>
          </cell>
          <cell r="F1037" t="str">
            <v>9.2.2</v>
          </cell>
          <cell r="G1037" t="str">
            <v>Pessoal - área fim</v>
          </cell>
        </row>
        <row r="1038">
          <cell r="A1038" t="str">
            <v>180302.400021</v>
          </cell>
          <cell r="B1038">
            <v>400021</v>
          </cell>
          <cell r="C1038" t="str">
            <v>FGTS</v>
          </cell>
          <cell r="D1038">
            <v>180302</v>
          </cell>
          <cell r="E1038" t="str">
            <v>COORDENAÇÃO CULTURAL DE ATIVIDADES E EVENTOS</v>
          </cell>
          <cell r="F1038" t="str">
            <v>9.2.2</v>
          </cell>
          <cell r="G1038" t="str">
            <v>Pessoal - área fim</v>
          </cell>
        </row>
        <row r="1039">
          <cell r="A1039" t="str">
            <v>180302.400022</v>
          </cell>
          <cell r="B1039">
            <v>400022</v>
          </cell>
          <cell r="C1039" t="str">
            <v>PIS SOBRE FOLHA DE PAGAMENTO</v>
          </cell>
          <cell r="D1039">
            <v>180302</v>
          </cell>
          <cell r="E1039" t="str">
            <v>COORDENAÇÃO CULTURAL DE ATIVIDADES E EVENTOS</v>
          </cell>
          <cell r="F1039" t="str">
            <v>9.2.2</v>
          </cell>
          <cell r="G1039" t="str">
            <v>Pessoal - área fim</v>
          </cell>
        </row>
        <row r="1040">
          <cell r="A1040" t="str">
            <v>180302.400024</v>
          </cell>
          <cell r="B1040">
            <v>400024</v>
          </cell>
          <cell r="C1040" t="str">
            <v>CONTRIBUIÇÃO SOCIAL RESCISÓRIA</v>
          </cell>
          <cell r="D1040">
            <v>180302</v>
          </cell>
          <cell r="E1040" t="str">
            <v>COORDENAÇÃO CULTURAL DE ATIVIDADES E EVENTOS</v>
          </cell>
          <cell r="F1040" t="str">
            <v>9.2.2</v>
          </cell>
          <cell r="G1040" t="str">
            <v>Pessoal - área fim</v>
          </cell>
        </row>
        <row r="1041">
          <cell r="A1041" t="str">
            <v>180302.400177</v>
          </cell>
          <cell r="B1041">
            <v>400177</v>
          </cell>
          <cell r="C1041" t="str">
            <v>INSS SOBRE AUTONOMOS</v>
          </cell>
          <cell r="D1041">
            <v>180302</v>
          </cell>
          <cell r="E1041" t="str">
            <v>COORDENAÇÃO CULTURAL DE ATIVIDADES E EVENTOS</v>
          </cell>
          <cell r="F1041" t="str">
            <v>9.2.2</v>
          </cell>
          <cell r="G1041" t="str">
            <v>Pessoal - área fim</v>
          </cell>
        </row>
        <row r="1042">
          <cell r="A1042" t="str">
            <v>180302.400214</v>
          </cell>
          <cell r="B1042">
            <v>400214</v>
          </cell>
          <cell r="C1042" t="str">
            <v>CONTRIBUICAO SINDICAL/ ASSISTENCIAL/ CONFEDERATIVA</v>
          </cell>
          <cell r="D1042">
            <v>180302</v>
          </cell>
          <cell r="E1042" t="str">
            <v>COORDENAÇÃO CULTURAL DE ATIVIDADES E EVENTOS</v>
          </cell>
          <cell r="F1042" t="str">
            <v>9.2.2</v>
          </cell>
          <cell r="G1042" t="str">
            <v>Pessoal - área fim</v>
          </cell>
        </row>
        <row r="1043">
          <cell r="A1043" t="str">
            <v>180302.400025</v>
          </cell>
          <cell r="B1043">
            <v>400025</v>
          </cell>
          <cell r="C1043" t="str">
            <v>DESPESA - FÉRIAS</v>
          </cell>
          <cell r="D1043">
            <v>180302</v>
          </cell>
          <cell r="E1043" t="str">
            <v>COORDENAÇÃO CULTURAL DE ATIVIDADES E EVENTOS</v>
          </cell>
          <cell r="F1043" t="str">
            <v>9.2.2</v>
          </cell>
          <cell r="G1043" t="str">
            <v>Pessoal - área fim</v>
          </cell>
        </row>
        <row r="1044">
          <cell r="A1044" t="str">
            <v>180302.400026</v>
          </cell>
          <cell r="B1044">
            <v>400026</v>
          </cell>
          <cell r="C1044" t="str">
            <v>DESPESA - INSS S/ FÉRIAS</v>
          </cell>
          <cell r="D1044">
            <v>180302</v>
          </cell>
          <cell r="E1044" t="str">
            <v>COORDENAÇÃO CULTURAL DE ATIVIDADES E EVENTOS</v>
          </cell>
          <cell r="F1044" t="str">
            <v>9.2.2</v>
          </cell>
          <cell r="G1044" t="str">
            <v>Pessoal - área fim</v>
          </cell>
        </row>
        <row r="1045">
          <cell r="A1045" t="str">
            <v>180302.400027</v>
          </cell>
          <cell r="B1045">
            <v>400027</v>
          </cell>
          <cell r="C1045" t="str">
            <v>DESPESA - FGTS S/ FÉRIAS</v>
          </cell>
          <cell r="D1045">
            <v>180302</v>
          </cell>
          <cell r="E1045" t="str">
            <v>COORDENAÇÃO CULTURAL DE ATIVIDADES E EVENTOS</v>
          </cell>
          <cell r="F1045" t="str">
            <v>9.2.2</v>
          </cell>
          <cell r="G1045" t="str">
            <v>Pessoal - área fim</v>
          </cell>
        </row>
        <row r="1046">
          <cell r="A1046" t="str">
            <v>180302.400028</v>
          </cell>
          <cell r="B1046">
            <v>400028</v>
          </cell>
          <cell r="C1046" t="str">
            <v>DESPESA - 13° SALÁRIO</v>
          </cell>
          <cell r="D1046">
            <v>180302</v>
          </cell>
          <cell r="E1046" t="str">
            <v>COORDENAÇÃO CULTURAL DE ATIVIDADES E EVENTOS</v>
          </cell>
          <cell r="F1046" t="str">
            <v>9.2.2</v>
          </cell>
          <cell r="G1046" t="str">
            <v>Pessoal - área fim</v>
          </cell>
        </row>
        <row r="1047">
          <cell r="A1047" t="str">
            <v>180302.400029</v>
          </cell>
          <cell r="B1047">
            <v>400029</v>
          </cell>
          <cell r="C1047" t="str">
            <v>DESPESA - INSS S/ 13°</v>
          </cell>
          <cell r="D1047">
            <v>180302</v>
          </cell>
          <cell r="E1047" t="str">
            <v>COORDENAÇÃO CULTURAL DE ATIVIDADES E EVENTOS</v>
          </cell>
          <cell r="F1047" t="str">
            <v>9.2.2</v>
          </cell>
          <cell r="G1047" t="str">
            <v>Pessoal - área fim</v>
          </cell>
        </row>
        <row r="1048">
          <cell r="A1048" t="str">
            <v>180302.400030</v>
          </cell>
          <cell r="B1048">
            <v>400030</v>
          </cell>
          <cell r="C1048" t="str">
            <v>DESPESA - FGTS S/ 13°</v>
          </cell>
          <cell r="D1048">
            <v>180302</v>
          </cell>
          <cell r="E1048" t="str">
            <v>COORDENAÇÃO CULTURAL DE ATIVIDADES E EVENTOS</v>
          </cell>
          <cell r="F1048" t="str">
            <v>9.2.2</v>
          </cell>
          <cell r="G1048" t="str">
            <v>Pessoal - área fim</v>
          </cell>
        </row>
        <row r="1049">
          <cell r="A1049" t="str">
            <v>180302.400178</v>
          </cell>
          <cell r="B1049">
            <v>400178</v>
          </cell>
          <cell r="C1049" t="str">
            <v>UNIFORMES</v>
          </cell>
          <cell r="D1049">
            <v>180302</v>
          </cell>
          <cell r="E1049" t="str">
            <v>COORDENAÇÃO CULTURAL DE ATIVIDADES E EVENTOS</v>
          </cell>
          <cell r="F1049" t="str">
            <v>9.2.2</v>
          </cell>
          <cell r="G1049" t="str">
            <v>Pessoal - área fim</v>
          </cell>
        </row>
        <row r="1050">
          <cell r="A1050" t="str">
            <v>180302.400179</v>
          </cell>
          <cell r="B1050">
            <v>400179</v>
          </cell>
          <cell r="C1050" t="str">
            <v>ESTAGIARIOS E APRENDIZES</v>
          </cell>
          <cell r="D1050">
            <v>180302</v>
          </cell>
          <cell r="E1050" t="str">
            <v>COORDENAÇÃO CULTURAL DE ATIVIDADES E EVENTOS</v>
          </cell>
          <cell r="F1050" t="str">
            <v>9.2.2</v>
          </cell>
          <cell r="G1050" t="str">
            <v>Pessoal - área fim</v>
          </cell>
        </row>
        <row r="1051">
          <cell r="A1051" t="str">
            <v>180302.400180</v>
          </cell>
          <cell r="B1051">
            <v>400180</v>
          </cell>
          <cell r="C1051" t="str">
            <v>OUTRAS DESPESAS COM PESSOAL</v>
          </cell>
          <cell r="D1051">
            <v>180302</v>
          </cell>
          <cell r="E1051" t="str">
            <v>COORDENAÇÃO CULTURAL DE ATIVIDADES E EVENTOS</v>
          </cell>
          <cell r="F1051" t="str">
            <v>9.2.2</v>
          </cell>
          <cell r="G1051" t="str">
            <v>Pessoal - área fim</v>
          </cell>
        </row>
        <row r="1052">
          <cell r="A1052" t="str">
            <v>180303.400003</v>
          </cell>
          <cell r="B1052">
            <v>400003</v>
          </cell>
          <cell r="C1052" t="str">
            <v>SALÁRIOS E ORDENADOS</v>
          </cell>
          <cell r="D1052">
            <v>180303</v>
          </cell>
          <cell r="E1052" t="str">
            <v>COORDENAÇÃO PEDAGÓGICA (EDUCACIONAL)</v>
          </cell>
          <cell r="F1052" t="str">
            <v>9.2.2</v>
          </cell>
          <cell r="G1052" t="str">
            <v>Pessoal - área fim</v>
          </cell>
        </row>
        <row r="1053">
          <cell r="A1053" t="str">
            <v>180303.400004</v>
          </cell>
          <cell r="B1053">
            <v>400004</v>
          </cell>
          <cell r="C1053" t="str">
            <v>HORAS EXTRAS</v>
          </cell>
          <cell r="D1053">
            <v>180303</v>
          </cell>
          <cell r="E1053" t="str">
            <v>COORDENAÇÃO PEDAGÓGICA (EDUCACIONAL)</v>
          </cell>
          <cell r="F1053" t="str">
            <v>9.2.2</v>
          </cell>
          <cell r="G1053" t="str">
            <v>Pessoal - área fim</v>
          </cell>
        </row>
        <row r="1054">
          <cell r="A1054" t="str">
            <v>180303.400005</v>
          </cell>
          <cell r="B1054">
            <v>400005</v>
          </cell>
          <cell r="C1054" t="str">
            <v>DÉCIMO TERCEIRO SALÁRIO</v>
          </cell>
          <cell r="D1054">
            <v>180303</v>
          </cell>
          <cell r="E1054" t="str">
            <v>COORDENAÇÃO PEDAGÓGICA (EDUCACIONAL)</v>
          </cell>
          <cell r="F1054" t="str">
            <v>9.2.2</v>
          </cell>
          <cell r="G1054" t="str">
            <v>Pessoal - área fim</v>
          </cell>
        </row>
        <row r="1055">
          <cell r="A1055" t="str">
            <v>180303.400006</v>
          </cell>
          <cell r="B1055">
            <v>400006</v>
          </cell>
          <cell r="C1055" t="str">
            <v>FÉRIAS</v>
          </cell>
          <cell r="D1055">
            <v>180303</v>
          </cell>
          <cell r="E1055" t="str">
            <v>COORDENAÇÃO PEDAGÓGICA (EDUCACIONAL)</v>
          </cell>
          <cell r="F1055" t="str">
            <v>9.2.2</v>
          </cell>
          <cell r="G1055" t="str">
            <v>Pessoal - área fim</v>
          </cell>
        </row>
        <row r="1056">
          <cell r="A1056" t="str">
            <v>180303.400007</v>
          </cell>
          <cell r="B1056">
            <v>400007</v>
          </cell>
          <cell r="C1056" t="str">
            <v>DESCANSO SEMANAL REMUNERADO</v>
          </cell>
          <cell r="D1056">
            <v>180303</v>
          </cell>
          <cell r="E1056" t="str">
            <v>COORDENAÇÃO PEDAGÓGICA (EDUCACIONAL)</v>
          </cell>
          <cell r="F1056" t="str">
            <v>9.2.2</v>
          </cell>
          <cell r="G1056" t="str">
            <v>Pessoal - área fim</v>
          </cell>
        </row>
        <row r="1057">
          <cell r="A1057" t="str">
            <v>180303.400010</v>
          </cell>
          <cell r="B1057">
            <v>400010</v>
          </cell>
          <cell r="C1057" t="str">
            <v>AJUDA DE CUSTO</v>
          </cell>
          <cell r="D1057">
            <v>180303</v>
          </cell>
          <cell r="E1057" t="str">
            <v>COORDENAÇÃO PEDAGÓGICA (EDUCACIONAL)</v>
          </cell>
          <cell r="F1057" t="str">
            <v>9.2.2</v>
          </cell>
          <cell r="G1057" t="str">
            <v>Pessoal - área fim</v>
          </cell>
        </row>
        <row r="1058">
          <cell r="A1058" t="str">
            <v>180303.400011</v>
          </cell>
          <cell r="B1058">
            <v>400011</v>
          </cell>
          <cell r="C1058" t="str">
            <v>BOLSA AUXÍLIO</v>
          </cell>
          <cell r="D1058">
            <v>180303</v>
          </cell>
          <cell r="E1058" t="str">
            <v>COORDENAÇÃO PEDAGÓGICA (EDUCACIONAL)</v>
          </cell>
          <cell r="F1058" t="str">
            <v>9.2.2</v>
          </cell>
          <cell r="G1058" t="str">
            <v>Pessoal - área fim</v>
          </cell>
        </row>
        <row r="1059">
          <cell r="A1059" t="str">
            <v>180303.400012</v>
          </cell>
          <cell r="B1059">
            <v>400012</v>
          </cell>
          <cell r="C1059" t="str">
            <v>INDENIZAÇÕES</v>
          </cell>
          <cell r="D1059">
            <v>180303</v>
          </cell>
          <cell r="E1059" t="str">
            <v>COORDENAÇÃO PEDAGÓGICA (EDUCACIONAL)</v>
          </cell>
          <cell r="F1059" t="str">
            <v>9.2.2</v>
          </cell>
          <cell r="G1059" t="str">
            <v>Pessoal - área fim</v>
          </cell>
        </row>
        <row r="1060">
          <cell r="A1060" t="str">
            <v>180303.400013</v>
          </cell>
          <cell r="B1060">
            <v>400013</v>
          </cell>
          <cell r="C1060" t="str">
            <v>SALÁRIOS - AJUSTES ENTRE CONTRATO DE GESTÃO</v>
          </cell>
          <cell r="D1060">
            <v>180303</v>
          </cell>
          <cell r="E1060" t="str">
            <v>COORDENAÇÃO PEDAGÓGICA (EDUCACIONAL)</v>
          </cell>
          <cell r="F1060" t="str">
            <v>9.2.2</v>
          </cell>
          <cell r="G1060" t="str">
            <v>Pessoal - área fim</v>
          </cell>
        </row>
        <row r="1061">
          <cell r="A1061" t="str">
            <v>180303.400202</v>
          </cell>
          <cell r="B1061">
            <v>400202</v>
          </cell>
          <cell r="C1061" t="str">
            <v>ADICIONAL NOTURNO</v>
          </cell>
          <cell r="D1061">
            <v>180303</v>
          </cell>
          <cell r="E1061" t="str">
            <v>COORDENAÇÃO PEDAGÓGICA (EDUCACIONAL)</v>
          </cell>
          <cell r="F1061" t="str">
            <v>9.2.2</v>
          </cell>
          <cell r="G1061" t="str">
            <v>Pessoal - área fim</v>
          </cell>
        </row>
        <row r="1062">
          <cell r="A1062" t="str">
            <v>180303.400203</v>
          </cell>
          <cell r="B1062">
            <v>400203</v>
          </cell>
          <cell r="C1062" t="str">
            <v>GRATIFICAÇOES</v>
          </cell>
          <cell r="D1062">
            <v>180303</v>
          </cell>
          <cell r="E1062" t="str">
            <v>COORDENAÇÃO PEDAGÓGICA (EDUCACIONAL)</v>
          </cell>
          <cell r="F1062" t="str">
            <v>9.2.2</v>
          </cell>
          <cell r="G1062" t="str">
            <v>Pessoal - área fim</v>
          </cell>
        </row>
        <row r="1063">
          <cell r="A1063" t="str">
            <v>180303.400219</v>
          </cell>
          <cell r="B1063">
            <v>400219</v>
          </cell>
          <cell r="C1063" t="str">
            <v>SALARIO MATERNIDADE</v>
          </cell>
          <cell r="D1063">
            <v>180303</v>
          </cell>
          <cell r="E1063" t="str">
            <v>COORDENAÇÃO PEDAGÓGICA (EDUCACIONAL)</v>
          </cell>
          <cell r="F1063" t="str">
            <v>9.2.2</v>
          </cell>
          <cell r="G1063" t="str">
            <v>Pessoal - área fim</v>
          </cell>
        </row>
        <row r="1064">
          <cell r="A1064" t="str">
            <v>180303.400220</v>
          </cell>
          <cell r="B1064">
            <v>400220</v>
          </cell>
          <cell r="C1064" t="str">
            <v>SALARIO FAMILIA</v>
          </cell>
          <cell r="D1064">
            <v>180303</v>
          </cell>
          <cell r="E1064" t="str">
            <v>COORDENAÇÃO PEDAGÓGICA (EDUCACIONAL)</v>
          </cell>
          <cell r="F1064" t="str">
            <v>9.2.2</v>
          </cell>
          <cell r="G1064" t="str">
            <v>Pessoal - área fim</v>
          </cell>
        </row>
        <row r="1065">
          <cell r="A1065" t="str">
            <v>180303.400221</v>
          </cell>
          <cell r="B1065">
            <v>400221</v>
          </cell>
          <cell r="C1065" t="str">
            <v>PENSAO ALIMENTICIA</v>
          </cell>
          <cell r="D1065">
            <v>180303</v>
          </cell>
          <cell r="E1065" t="str">
            <v>COORDENAÇÃO PEDAGÓGICA (EDUCACIONAL)</v>
          </cell>
          <cell r="F1065" t="str">
            <v>9.2.2</v>
          </cell>
          <cell r="G1065" t="str">
            <v>Pessoal - área fim</v>
          </cell>
        </row>
        <row r="1066">
          <cell r="A1066" t="str">
            <v>180303.400014</v>
          </cell>
          <cell r="B1066">
            <v>400014</v>
          </cell>
          <cell r="C1066" t="str">
            <v>ASSISTÊNCIA MÉDICA</v>
          </cell>
          <cell r="D1066">
            <v>180303</v>
          </cell>
          <cell r="E1066" t="str">
            <v>COORDENAÇÃO PEDAGÓGICA (EDUCACIONAL)</v>
          </cell>
          <cell r="F1066" t="str">
            <v>9.2.2</v>
          </cell>
          <cell r="G1066" t="str">
            <v>Pessoal - área fim</v>
          </cell>
        </row>
        <row r="1067">
          <cell r="A1067" t="str">
            <v>180303.400015</v>
          </cell>
          <cell r="B1067">
            <v>400015</v>
          </cell>
          <cell r="C1067" t="str">
            <v>ASSISTÊNCIA ODONTOLÓGICA</v>
          </cell>
          <cell r="D1067">
            <v>180303</v>
          </cell>
          <cell r="E1067" t="str">
            <v>COORDENAÇÃO PEDAGÓGICA (EDUCACIONAL)</v>
          </cell>
          <cell r="F1067" t="str">
            <v>9.2.2</v>
          </cell>
          <cell r="G1067" t="str">
            <v>Pessoal - área fim</v>
          </cell>
        </row>
        <row r="1068">
          <cell r="A1068" t="str">
            <v>180303.400016</v>
          </cell>
          <cell r="B1068">
            <v>400016</v>
          </cell>
          <cell r="C1068" t="str">
            <v>VALE REFEICAO</v>
          </cell>
          <cell r="D1068">
            <v>180303</v>
          </cell>
          <cell r="E1068" t="str">
            <v>COORDENAÇÃO PEDAGÓGICA (EDUCACIONAL)</v>
          </cell>
          <cell r="F1068" t="str">
            <v>9.2.2</v>
          </cell>
          <cell r="G1068" t="str">
            <v>Pessoal - área fim</v>
          </cell>
        </row>
        <row r="1069">
          <cell r="A1069" t="str">
            <v>180303.400017</v>
          </cell>
          <cell r="B1069">
            <v>400017</v>
          </cell>
          <cell r="C1069" t="str">
            <v>VALE TRANSPORTE</v>
          </cell>
          <cell r="D1069">
            <v>180303</v>
          </cell>
          <cell r="E1069" t="str">
            <v>COORDENAÇÃO PEDAGÓGICA (EDUCACIONAL)</v>
          </cell>
          <cell r="F1069" t="str">
            <v>9.2.2</v>
          </cell>
          <cell r="G1069" t="str">
            <v>Pessoal - área fim</v>
          </cell>
        </row>
        <row r="1070">
          <cell r="A1070" t="str">
            <v>180303.400175</v>
          </cell>
          <cell r="B1070">
            <v>400175</v>
          </cell>
          <cell r="C1070" t="str">
            <v>CURSOS E TREINAMENTOS</v>
          </cell>
          <cell r="D1070">
            <v>180303</v>
          </cell>
          <cell r="E1070" t="str">
            <v>COORDENAÇÃO PEDAGÓGICA (EDUCACIONAL)</v>
          </cell>
          <cell r="F1070" t="str">
            <v>9.2.2</v>
          </cell>
          <cell r="G1070" t="str">
            <v>Pessoal - área fim</v>
          </cell>
        </row>
        <row r="1071">
          <cell r="A1071" t="str">
            <v>180303.400176</v>
          </cell>
          <cell r="B1071">
            <v>400176</v>
          </cell>
          <cell r="C1071" t="str">
            <v>AUXILIO EDUCACAO</v>
          </cell>
          <cell r="D1071">
            <v>180303</v>
          </cell>
          <cell r="E1071" t="str">
            <v>COORDENAÇÃO PEDAGÓGICA (EDUCACIONAL)</v>
          </cell>
          <cell r="F1071" t="str">
            <v>9.2.2</v>
          </cell>
          <cell r="G1071" t="str">
            <v>Pessoal - área fim</v>
          </cell>
        </row>
        <row r="1072">
          <cell r="A1072" t="str">
            <v>180303.400020</v>
          </cell>
          <cell r="B1072">
            <v>400020</v>
          </cell>
          <cell r="C1072" t="str">
            <v>INSS</v>
          </cell>
          <cell r="D1072">
            <v>180303</v>
          </cell>
          <cell r="E1072" t="str">
            <v>COORDENAÇÃO PEDAGÓGICA (EDUCACIONAL)</v>
          </cell>
          <cell r="F1072" t="str">
            <v>9.2.2</v>
          </cell>
          <cell r="G1072" t="str">
            <v>Pessoal - área fim</v>
          </cell>
        </row>
        <row r="1073">
          <cell r="A1073" t="str">
            <v>180303.400021</v>
          </cell>
          <cell r="B1073">
            <v>400021</v>
          </cell>
          <cell r="C1073" t="str">
            <v>FGTS</v>
          </cell>
          <cell r="D1073">
            <v>180303</v>
          </cell>
          <cell r="E1073" t="str">
            <v>COORDENAÇÃO PEDAGÓGICA (EDUCACIONAL)</v>
          </cell>
          <cell r="F1073" t="str">
            <v>9.2.2</v>
          </cell>
          <cell r="G1073" t="str">
            <v>Pessoal - área fim</v>
          </cell>
        </row>
        <row r="1074">
          <cell r="A1074" t="str">
            <v>180303.400022</v>
          </cell>
          <cell r="B1074">
            <v>400022</v>
          </cell>
          <cell r="C1074" t="str">
            <v>PIS SOBRE FOLHA DE PAGAMENTO</v>
          </cell>
          <cell r="D1074">
            <v>180303</v>
          </cell>
          <cell r="E1074" t="str">
            <v>COORDENAÇÃO PEDAGÓGICA (EDUCACIONAL)</v>
          </cell>
          <cell r="F1074" t="str">
            <v>9.2.2</v>
          </cell>
          <cell r="G1074" t="str">
            <v>Pessoal - área fim</v>
          </cell>
        </row>
        <row r="1075">
          <cell r="A1075" t="str">
            <v>180303.400024</v>
          </cell>
          <cell r="B1075">
            <v>400024</v>
          </cell>
          <cell r="C1075" t="str">
            <v>CONTRIBUIÇÃO SOCIAL RESCISÓRIA</v>
          </cell>
          <cell r="D1075">
            <v>180303</v>
          </cell>
          <cell r="E1075" t="str">
            <v>COORDENAÇÃO PEDAGÓGICA (EDUCACIONAL)</v>
          </cell>
          <cell r="F1075" t="str">
            <v>9.2.2</v>
          </cell>
          <cell r="G1075" t="str">
            <v>Pessoal - área fim</v>
          </cell>
        </row>
        <row r="1076">
          <cell r="A1076" t="str">
            <v>180303.400177</v>
          </cell>
          <cell r="B1076">
            <v>400177</v>
          </cell>
          <cell r="C1076" t="str">
            <v>INSS SOBRE AUTONOMOS</v>
          </cell>
          <cell r="D1076">
            <v>180303</v>
          </cell>
          <cell r="E1076" t="str">
            <v>COORDENAÇÃO PEDAGÓGICA (EDUCACIONAL)</v>
          </cell>
          <cell r="F1076" t="str">
            <v>9.2.2</v>
          </cell>
          <cell r="G1076" t="str">
            <v>Pessoal - área fim</v>
          </cell>
        </row>
        <row r="1077">
          <cell r="A1077" t="str">
            <v>180303.400214</v>
          </cell>
          <cell r="B1077">
            <v>400214</v>
          </cell>
          <cell r="C1077" t="str">
            <v>CONTRIBUICAO SINDICAL/ ASSISTENCIAL/ CONFEDERATIVA</v>
          </cell>
          <cell r="D1077">
            <v>180303</v>
          </cell>
          <cell r="E1077" t="str">
            <v>COORDENAÇÃO PEDAGÓGICA (EDUCACIONAL)</v>
          </cell>
          <cell r="F1077" t="str">
            <v>9.2.2</v>
          </cell>
          <cell r="G1077" t="str">
            <v>Pessoal - área fim</v>
          </cell>
        </row>
        <row r="1078">
          <cell r="A1078" t="str">
            <v>180303.400025</v>
          </cell>
          <cell r="B1078">
            <v>400025</v>
          </cell>
          <cell r="C1078" t="str">
            <v>DESPESA - FÉRIAS</v>
          </cell>
          <cell r="D1078">
            <v>180303</v>
          </cell>
          <cell r="E1078" t="str">
            <v>COORDENAÇÃO PEDAGÓGICA (EDUCACIONAL)</v>
          </cell>
          <cell r="F1078" t="str">
            <v>9.2.2</v>
          </cell>
          <cell r="G1078" t="str">
            <v>Pessoal - área fim</v>
          </cell>
        </row>
        <row r="1079">
          <cell r="A1079" t="str">
            <v>180303.400026</v>
          </cell>
          <cell r="B1079">
            <v>400026</v>
          </cell>
          <cell r="C1079" t="str">
            <v>DESPESA - INSS S/ FÉRIAS</v>
          </cell>
          <cell r="D1079">
            <v>180303</v>
          </cell>
          <cell r="E1079" t="str">
            <v>COORDENAÇÃO PEDAGÓGICA (EDUCACIONAL)</v>
          </cell>
          <cell r="F1079" t="str">
            <v>9.2.2</v>
          </cell>
          <cell r="G1079" t="str">
            <v>Pessoal - área fim</v>
          </cell>
        </row>
        <row r="1080">
          <cell r="A1080" t="str">
            <v>180303.400027</v>
          </cell>
          <cell r="B1080">
            <v>400027</v>
          </cell>
          <cell r="C1080" t="str">
            <v>DESPESA - FGTS S/ FÉRIAS</v>
          </cell>
          <cell r="D1080">
            <v>180303</v>
          </cell>
          <cell r="E1080" t="str">
            <v>COORDENAÇÃO PEDAGÓGICA (EDUCACIONAL)</v>
          </cell>
          <cell r="F1080" t="str">
            <v>9.2.2</v>
          </cell>
          <cell r="G1080" t="str">
            <v>Pessoal - área fim</v>
          </cell>
        </row>
        <row r="1081">
          <cell r="A1081" t="str">
            <v>180303.400028</v>
          </cell>
          <cell r="B1081">
            <v>400028</v>
          </cell>
          <cell r="C1081" t="str">
            <v>DESPESA - 13° SALÁRIO</v>
          </cell>
          <cell r="D1081">
            <v>180303</v>
          </cell>
          <cell r="E1081" t="str">
            <v>COORDENAÇÃO PEDAGÓGICA (EDUCACIONAL)</v>
          </cell>
          <cell r="F1081" t="str">
            <v>9.2.2</v>
          </cell>
          <cell r="G1081" t="str">
            <v>Pessoal - área fim</v>
          </cell>
        </row>
        <row r="1082">
          <cell r="A1082" t="str">
            <v>180303.400029</v>
          </cell>
          <cell r="B1082">
            <v>400029</v>
          </cell>
          <cell r="C1082" t="str">
            <v>DESPESA - INSS S/ 13°</v>
          </cell>
          <cell r="D1082">
            <v>180303</v>
          </cell>
          <cell r="E1082" t="str">
            <v>COORDENAÇÃO PEDAGÓGICA (EDUCACIONAL)</v>
          </cell>
          <cell r="F1082" t="str">
            <v>9.2.2</v>
          </cell>
          <cell r="G1082" t="str">
            <v>Pessoal - área fim</v>
          </cell>
        </row>
        <row r="1083">
          <cell r="A1083" t="str">
            <v>180303.400030</v>
          </cell>
          <cell r="B1083">
            <v>400030</v>
          </cell>
          <cell r="C1083" t="str">
            <v>DESPESA - FGTS S/ 13°</v>
          </cell>
          <cell r="D1083">
            <v>180303</v>
          </cell>
          <cell r="E1083" t="str">
            <v>COORDENAÇÃO PEDAGÓGICA (EDUCACIONAL)</v>
          </cell>
          <cell r="F1083" t="str">
            <v>9.2.2</v>
          </cell>
          <cell r="G1083" t="str">
            <v>Pessoal - área fim</v>
          </cell>
        </row>
        <row r="1084">
          <cell r="A1084" t="str">
            <v>180303.400178</v>
          </cell>
          <cell r="B1084">
            <v>400178</v>
          </cell>
          <cell r="C1084" t="str">
            <v>UNIFORMES</v>
          </cell>
          <cell r="D1084">
            <v>180303</v>
          </cell>
          <cell r="E1084" t="str">
            <v>COORDENAÇÃO PEDAGÓGICA (EDUCACIONAL)</v>
          </cell>
          <cell r="F1084" t="str">
            <v>9.2.2</v>
          </cell>
          <cell r="G1084" t="str">
            <v>Pessoal - área fim</v>
          </cell>
        </row>
        <row r="1085">
          <cell r="A1085" t="str">
            <v>180303.400179</v>
          </cell>
          <cell r="B1085">
            <v>400179</v>
          </cell>
          <cell r="C1085" t="str">
            <v>ESTAGIARIOS E APRENDIZES</v>
          </cell>
          <cell r="D1085">
            <v>180303</v>
          </cell>
          <cell r="E1085" t="str">
            <v>COORDENAÇÃO PEDAGÓGICA (EDUCACIONAL)</v>
          </cell>
          <cell r="F1085" t="str">
            <v>9.2.2</v>
          </cell>
          <cell r="G1085" t="str">
            <v>Pessoal - área fim</v>
          </cell>
        </row>
        <row r="1086">
          <cell r="A1086" t="str">
            <v>180303.400180</v>
          </cell>
          <cell r="B1086">
            <v>400180</v>
          </cell>
          <cell r="C1086" t="str">
            <v>OUTRAS DESPESAS COM PESSOAL</v>
          </cell>
          <cell r="D1086">
            <v>180303</v>
          </cell>
          <cell r="E1086" t="str">
            <v>COORDENAÇÃO PEDAGÓGICA (EDUCACIONAL)</v>
          </cell>
          <cell r="F1086" t="str">
            <v>9.2.2</v>
          </cell>
          <cell r="G1086" t="str">
            <v>Pessoal - área fim</v>
          </cell>
        </row>
        <row r="1087">
          <cell r="A1087" t="str">
            <v>180304.400003</v>
          </cell>
          <cell r="B1087">
            <v>400003</v>
          </cell>
          <cell r="C1087" t="str">
            <v>SALÁRIOS E ORDENADOS</v>
          </cell>
          <cell r="D1087">
            <v>180304</v>
          </cell>
          <cell r="E1087" t="str">
            <v>ADMINISTRAÇÃO E APOIO À EQUIPAMENTOS</v>
          </cell>
          <cell r="F1087" t="str">
            <v>9.2.1</v>
          </cell>
          <cell r="G1087" t="str">
            <v>Pessoal - área meio</v>
          </cell>
        </row>
        <row r="1088">
          <cell r="A1088" t="str">
            <v>180304.400004</v>
          </cell>
          <cell r="B1088">
            <v>400004</v>
          </cell>
          <cell r="C1088" t="str">
            <v>HORAS EXTRAS</v>
          </cell>
          <cell r="D1088">
            <v>180304</v>
          </cell>
          <cell r="E1088" t="str">
            <v>ADMINISTRAÇÃO E APOIO À EQUIPAMENTOS</v>
          </cell>
          <cell r="F1088" t="str">
            <v>9.2.1</v>
          </cell>
          <cell r="G1088" t="str">
            <v>Pessoal - área meio</v>
          </cell>
        </row>
        <row r="1089">
          <cell r="A1089" t="str">
            <v>180304.400005</v>
          </cell>
          <cell r="B1089">
            <v>400005</v>
          </cell>
          <cell r="C1089" t="str">
            <v>DÉCIMO TERCEIRO SALÁRIO</v>
          </cell>
          <cell r="D1089">
            <v>180304</v>
          </cell>
          <cell r="E1089" t="str">
            <v>ADMINISTRAÇÃO E APOIO À EQUIPAMENTOS</v>
          </cell>
          <cell r="F1089" t="str">
            <v>9.2.1</v>
          </cell>
          <cell r="G1089" t="str">
            <v>Pessoal - área meio</v>
          </cell>
        </row>
        <row r="1090">
          <cell r="A1090" t="str">
            <v>180304.400006</v>
          </cell>
          <cell r="B1090">
            <v>400006</v>
          </cell>
          <cell r="C1090" t="str">
            <v>FÉRIAS</v>
          </cell>
          <cell r="D1090">
            <v>180304</v>
          </cell>
          <cell r="E1090" t="str">
            <v>ADMINISTRAÇÃO E APOIO À EQUIPAMENTOS</v>
          </cell>
          <cell r="F1090" t="str">
            <v>9.2.1</v>
          </cell>
          <cell r="G1090" t="str">
            <v>Pessoal - área meio</v>
          </cell>
        </row>
        <row r="1091">
          <cell r="A1091" t="str">
            <v>180304.400007</v>
          </cell>
          <cell r="B1091">
            <v>400007</v>
          </cell>
          <cell r="C1091" t="str">
            <v>DESCANSO SEMANAL REMUNERADO</v>
          </cell>
          <cell r="D1091">
            <v>180304</v>
          </cell>
          <cell r="E1091" t="str">
            <v>ADMINISTRAÇÃO E APOIO À EQUIPAMENTOS</v>
          </cell>
          <cell r="F1091" t="str">
            <v>9.2.1</v>
          </cell>
          <cell r="G1091" t="str">
            <v>Pessoal - área meio</v>
          </cell>
        </row>
        <row r="1092">
          <cell r="A1092" t="str">
            <v>180304.400010</v>
          </cell>
          <cell r="B1092">
            <v>400010</v>
          </cell>
          <cell r="C1092" t="str">
            <v>AJUDA DE CUSTO</v>
          </cell>
          <cell r="D1092">
            <v>180304</v>
          </cell>
          <cell r="E1092" t="str">
            <v>ADMINISTRAÇÃO E APOIO À EQUIPAMENTOS</v>
          </cell>
          <cell r="F1092" t="str">
            <v>9.2.1</v>
          </cell>
          <cell r="G1092" t="str">
            <v>Pessoal - área meio</v>
          </cell>
        </row>
        <row r="1093">
          <cell r="A1093" t="str">
            <v>180304.400011</v>
          </cell>
          <cell r="B1093">
            <v>400011</v>
          </cell>
          <cell r="C1093" t="str">
            <v>BOLSA AUXÍLIO</v>
          </cell>
          <cell r="D1093">
            <v>180304</v>
          </cell>
          <cell r="E1093" t="str">
            <v>ADMINISTRAÇÃO E APOIO À EQUIPAMENTOS</v>
          </cell>
          <cell r="F1093" t="str">
            <v>9.2.1</v>
          </cell>
          <cell r="G1093" t="str">
            <v>Pessoal - área meio</v>
          </cell>
        </row>
        <row r="1094">
          <cell r="A1094" t="str">
            <v>180304.400012</v>
          </cell>
          <cell r="B1094">
            <v>400012</v>
          </cell>
          <cell r="C1094" t="str">
            <v>INDENIZAÇÕES</v>
          </cell>
          <cell r="D1094">
            <v>180304</v>
          </cell>
          <cell r="E1094" t="str">
            <v>ADMINISTRAÇÃO E APOIO À EQUIPAMENTOS</v>
          </cell>
          <cell r="F1094" t="str">
            <v>9.2.1</v>
          </cell>
          <cell r="G1094" t="str">
            <v>Pessoal - área meio</v>
          </cell>
        </row>
        <row r="1095">
          <cell r="A1095" t="str">
            <v>180304.400013</v>
          </cell>
          <cell r="B1095">
            <v>400013</v>
          </cell>
          <cell r="C1095" t="str">
            <v>SALÁRIOS - AJUSTES ENTRE CONTRATO DE GESTÃO</v>
          </cell>
          <cell r="D1095">
            <v>180304</v>
          </cell>
          <cell r="E1095" t="str">
            <v>ADMINISTRAÇÃO E APOIO À EQUIPAMENTOS</v>
          </cell>
          <cell r="F1095" t="str">
            <v>9.2.1</v>
          </cell>
          <cell r="G1095" t="str">
            <v>Pessoal - área meio</v>
          </cell>
        </row>
        <row r="1096">
          <cell r="A1096" t="str">
            <v>180304.400202</v>
          </cell>
          <cell r="B1096">
            <v>400202</v>
          </cell>
          <cell r="C1096" t="str">
            <v>ADICIONAL NOTURNO</v>
          </cell>
          <cell r="D1096">
            <v>180304</v>
          </cell>
          <cell r="E1096" t="str">
            <v>ADMINISTRAÇÃO E APOIO À EQUIPAMENTOS</v>
          </cell>
          <cell r="F1096" t="str">
            <v>9.2.1</v>
          </cell>
          <cell r="G1096" t="str">
            <v>Pessoal - área meio</v>
          </cell>
        </row>
        <row r="1097">
          <cell r="A1097" t="str">
            <v>180304.400203</v>
          </cell>
          <cell r="B1097">
            <v>400203</v>
          </cell>
          <cell r="C1097" t="str">
            <v>GRATIFICAÇOES</v>
          </cell>
          <cell r="D1097">
            <v>180304</v>
          </cell>
          <cell r="E1097" t="str">
            <v>ADMINISTRAÇÃO E APOIO À EQUIPAMENTOS</v>
          </cell>
          <cell r="F1097" t="str">
            <v>9.2.1</v>
          </cell>
          <cell r="G1097" t="str">
            <v>Pessoal - área meio</v>
          </cell>
        </row>
        <row r="1098">
          <cell r="A1098" t="str">
            <v>180304.400219</v>
          </cell>
          <cell r="B1098">
            <v>400219</v>
          </cell>
          <cell r="C1098" t="str">
            <v>SALARIO MATERNIDADE</v>
          </cell>
          <cell r="D1098">
            <v>180304</v>
          </cell>
          <cell r="E1098" t="str">
            <v>ADMINISTRAÇÃO E APOIO À EQUIPAMENTOS</v>
          </cell>
          <cell r="F1098" t="str">
            <v>9.2.1</v>
          </cell>
          <cell r="G1098" t="str">
            <v>Pessoal - área meio</v>
          </cell>
        </row>
        <row r="1099">
          <cell r="A1099" t="str">
            <v>180304.400220</v>
          </cell>
          <cell r="B1099">
            <v>400220</v>
          </cell>
          <cell r="C1099" t="str">
            <v>SALARIO FAMILIA</v>
          </cell>
          <cell r="D1099">
            <v>180304</v>
          </cell>
          <cell r="E1099" t="str">
            <v>ADMINISTRAÇÃO E APOIO À EQUIPAMENTOS</v>
          </cell>
          <cell r="F1099" t="str">
            <v>9.2.1</v>
          </cell>
          <cell r="G1099" t="str">
            <v>Pessoal - área meio</v>
          </cell>
        </row>
        <row r="1100">
          <cell r="A1100" t="str">
            <v>180304.400221</v>
          </cell>
          <cell r="B1100">
            <v>400221</v>
          </cell>
          <cell r="C1100" t="str">
            <v>PENSAO ALIMENTICIA</v>
          </cell>
          <cell r="D1100">
            <v>180304</v>
          </cell>
          <cell r="E1100" t="str">
            <v>ADMINISTRAÇÃO E APOIO À EQUIPAMENTOS</v>
          </cell>
          <cell r="F1100" t="str">
            <v>9.2.1</v>
          </cell>
          <cell r="G1100" t="str">
            <v>Pessoal - área meio</v>
          </cell>
        </row>
        <row r="1101">
          <cell r="A1101" t="str">
            <v>180304.400014</v>
          </cell>
          <cell r="B1101">
            <v>400014</v>
          </cell>
          <cell r="C1101" t="str">
            <v>ASSISTÊNCIA MÉDICA</v>
          </cell>
          <cell r="D1101">
            <v>180304</v>
          </cell>
          <cell r="E1101" t="str">
            <v>ADMINISTRAÇÃO E APOIO À EQUIPAMENTOS</v>
          </cell>
          <cell r="F1101" t="str">
            <v>9.2.1</v>
          </cell>
          <cell r="G1101" t="str">
            <v>Pessoal - área meio</v>
          </cell>
        </row>
        <row r="1102">
          <cell r="A1102" t="str">
            <v>180304.400015</v>
          </cell>
          <cell r="B1102">
            <v>400015</v>
          </cell>
          <cell r="C1102" t="str">
            <v>ASSISTÊNCIA ODONTOLÓGICA</v>
          </cell>
          <cell r="D1102">
            <v>180304</v>
          </cell>
          <cell r="E1102" t="str">
            <v>ADMINISTRAÇÃO E APOIO À EQUIPAMENTOS</v>
          </cell>
          <cell r="F1102" t="str">
            <v>9.2.1</v>
          </cell>
          <cell r="G1102" t="str">
            <v>Pessoal - área meio</v>
          </cell>
        </row>
        <row r="1103">
          <cell r="A1103" t="str">
            <v>180304.400016</v>
          </cell>
          <cell r="B1103">
            <v>400016</v>
          </cell>
          <cell r="C1103" t="str">
            <v>VALE REFEICAO</v>
          </cell>
          <cell r="D1103">
            <v>180304</v>
          </cell>
          <cell r="E1103" t="str">
            <v>ADMINISTRAÇÃO E APOIO À EQUIPAMENTOS</v>
          </cell>
          <cell r="F1103" t="str">
            <v>9.2.1</v>
          </cell>
          <cell r="G1103" t="str">
            <v>Pessoal - área meio</v>
          </cell>
        </row>
        <row r="1104">
          <cell r="A1104" t="str">
            <v>180304.400017</v>
          </cell>
          <cell r="B1104">
            <v>400017</v>
          </cell>
          <cell r="C1104" t="str">
            <v>VALE TRANSPORTE</v>
          </cell>
          <cell r="D1104">
            <v>180304</v>
          </cell>
          <cell r="E1104" t="str">
            <v>ADMINISTRAÇÃO E APOIO À EQUIPAMENTOS</v>
          </cell>
          <cell r="F1104" t="str">
            <v>9.2.1</v>
          </cell>
          <cell r="G1104" t="str">
            <v>Pessoal - área meio</v>
          </cell>
        </row>
        <row r="1105">
          <cell r="A1105" t="str">
            <v>180304.400175</v>
          </cell>
          <cell r="B1105">
            <v>400175</v>
          </cell>
          <cell r="C1105" t="str">
            <v>CURSOS E TREINAMENTOS</v>
          </cell>
          <cell r="D1105">
            <v>180304</v>
          </cell>
          <cell r="E1105" t="str">
            <v>ADMINISTRAÇÃO E APOIO À EQUIPAMENTOS</v>
          </cell>
          <cell r="F1105" t="str">
            <v>9.2.1</v>
          </cell>
          <cell r="G1105" t="str">
            <v>Pessoal - área meio</v>
          </cell>
        </row>
        <row r="1106">
          <cell r="A1106" t="str">
            <v>180304.400176</v>
          </cell>
          <cell r="B1106">
            <v>400176</v>
          </cell>
          <cell r="C1106" t="str">
            <v>AUXILIO EDUCACAO</v>
          </cell>
          <cell r="D1106">
            <v>180304</v>
          </cell>
          <cell r="E1106" t="str">
            <v>ADMINISTRAÇÃO E APOIO À EQUIPAMENTOS</v>
          </cell>
          <cell r="F1106" t="str">
            <v>9.2.1</v>
          </cell>
          <cell r="G1106" t="str">
            <v>Pessoal - área meio</v>
          </cell>
        </row>
        <row r="1107">
          <cell r="A1107" t="str">
            <v>180304.400020</v>
          </cell>
          <cell r="B1107">
            <v>400020</v>
          </cell>
          <cell r="C1107" t="str">
            <v>INSS</v>
          </cell>
          <cell r="D1107">
            <v>180304</v>
          </cell>
          <cell r="E1107" t="str">
            <v>ADMINISTRAÇÃO E APOIO À EQUIPAMENTOS</v>
          </cell>
          <cell r="F1107" t="str">
            <v>9.2.1</v>
          </cell>
          <cell r="G1107" t="str">
            <v>Pessoal - área meio</v>
          </cell>
        </row>
        <row r="1108">
          <cell r="A1108" t="str">
            <v>180304.400021</v>
          </cell>
          <cell r="B1108">
            <v>400021</v>
          </cell>
          <cell r="C1108" t="str">
            <v>FGTS</v>
          </cell>
          <cell r="D1108">
            <v>180304</v>
          </cell>
          <cell r="E1108" t="str">
            <v>ADMINISTRAÇÃO E APOIO À EQUIPAMENTOS</v>
          </cell>
          <cell r="F1108" t="str">
            <v>9.2.1</v>
          </cell>
          <cell r="G1108" t="str">
            <v>Pessoal - área meio</v>
          </cell>
        </row>
        <row r="1109">
          <cell r="A1109" t="str">
            <v>180304.400022</v>
          </cell>
          <cell r="B1109">
            <v>400022</v>
          </cell>
          <cell r="C1109" t="str">
            <v>PIS SOBRE FOLHA DE PAGAMENTO</v>
          </cell>
          <cell r="D1109">
            <v>180304</v>
          </cell>
          <cell r="E1109" t="str">
            <v>ADMINISTRAÇÃO E APOIO À EQUIPAMENTOS</v>
          </cell>
          <cell r="F1109" t="str">
            <v>9.2.1</v>
          </cell>
          <cell r="G1109" t="str">
            <v>Pessoal - área meio</v>
          </cell>
        </row>
        <row r="1110">
          <cell r="A1110" t="str">
            <v>180304.400024</v>
          </cell>
          <cell r="B1110">
            <v>400024</v>
          </cell>
          <cell r="C1110" t="str">
            <v>CONTRIBUIÇÃO SOCIAL RESCISÓRIA</v>
          </cell>
          <cell r="D1110">
            <v>180304</v>
          </cell>
          <cell r="E1110" t="str">
            <v>ADMINISTRAÇÃO E APOIO À EQUIPAMENTOS</v>
          </cell>
          <cell r="F1110" t="str">
            <v>9.2.1</v>
          </cell>
          <cell r="G1110" t="str">
            <v>Pessoal - área meio</v>
          </cell>
        </row>
        <row r="1111">
          <cell r="A1111" t="str">
            <v>180304.400177</v>
          </cell>
          <cell r="B1111">
            <v>400177</v>
          </cell>
          <cell r="C1111" t="str">
            <v>INSS SOBRE AUTONOMOS</v>
          </cell>
          <cell r="D1111">
            <v>180304</v>
          </cell>
          <cell r="E1111" t="str">
            <v>ADMINISTRAÇÃO E APOIO À EQUIPAMENTOS</v>
          </cell>
          <cell r="F1111" t="str">
            <v>9.2.1</v>
          </cell>
          <cell r="G1111" t="str">
            <v>Pessoal - área meio</v>
          </cell>
        </row>
        <row r="1112">
          <cell r="A1112" t="str">
            <v>180304.400214</v>
          </cell>
          <cell r="B1112">
            <v>400214</v>
          </cell>
          <cell r="C1112" t="str">
            <v>CONTRIBUICAO SINDICAL/ ASSISTENCIAL/ CONFEDERATIVA</v>
          </cell>
          <cell r="D1112">
            <v>180304</v>
          </cell>
          <cell r="E1112" t="str">
            <v>ADMINISTRAÇÃO E APOIO À EQUIPAMENTOS</v>
          </cell>
          <cell r="F1112" t="str">
            <v>9.2.1</v>
          </cell>
          <cell r="G1112" t="str">
            <v>Pessoal - área meio</v>
          </cell>
        </row>
        <row r="1113">
          <cell r="A1113" t="str">
            <v>180304.400025</v>
          </cell>
          <cell r="B1113">
            <v>400025</v>
          </cell>
          <cell r="C1113" t="str">
            <v>DESPESA - FÉRIAS</v>
          </cell>
          <cell r="D1113">
            <v>180304</v>
          </cell>
          <cell r="E1113" t="str">
            <v>ADMINISTRAÇÃO E APOIO À EQUIPAMENTOS</v>
          </cell>
          <cell r="F1113" t="str">
            <v>9.2.1</v>
          </cell>
          <cell r="G1113" t="str">
            <v>Pessoal - área meio</v>
          </cell>
        </row>
        <row r="1114">
          <cell r="A1114" t="str">
            <v>180304.400026</v>
          </cell>
          <cell r="B1114">
            <v>400026</v>
          </cell>
          <cell r="C1114" t="str">
            <v>DESPESA - INSS S/ FÉRIAS</v>
          </cell>
          <cell r="D1114">
            <v>180304</v>
          </cell>
          <cell r="E1114" t="str">
            <v>ADMINISTRAÇÃO E APOIO À EQUIPAMENTOS</v>
          </cell>
          <cell r="F1114" t="str">
            <v>9.2.1</v>
          </cell>
          <cell r="G1114" t="str">
            <v>Pessoal - área meio</v>
          </cell>
        </row>
        <row r="1115">
          <cell r="A1115" t="str">
            <v>180304.400027</v>
          </cell>
          <cell r="B1115">
            <v>400027</v>
          </cell>
          <cell r="C1115" t="str">
            <v>DESPESA - FGTS S/ FÉRIAS</v>
          </cell>
          <cell r="D1115">
            <v>180304</v>
          </cell>
          <cell r="E1115" t="str">
            <v>ADMINISTRAÇÃO E APOIO À EQUIPAMENTOS</v>
          </cell>
          <cell r="F1115" t="str">
            <v>9.2.1</v>
          </cell>
          <cell r="G1115" t="str">
            <v>Pessoal - área meio</v>
          </cell>
        </row>
        <row r="1116">
          <cell r="A1116" t="str">
            <v>180304.400028</v>
          </cell>
          <cell r="B1116">
            <v>400028</v>
          </cell>
          <cell r="C1116" t="str">
            <v>DESPESA - 13° SALÁRIO</v>
          </cell>
          <cell r="D1116">
            <v>180304</v>
          </cell>
          <cell r="E1116" t="str">
            <v>ADMINISTRAÇÃO E APOIO À EQUIPAMENTOS</v>
          </cell>
          <cell r="F1116" t="str">
            <v>9.2.1</v>
          </cell>
          <cell r="G1116" t="str">
            <v>Pessoal - área meio</v>
          </cell>
        </row>
        <row r="1117">
          <cell r="A1117" t="str">
            <v>180304.400029</v>
          </cell>
          <cell r="B1117">
            <v>400029</v>
          </cell>
          <cell r="C1117" t="str">
            <v>DESPESA - INSS S/ 13°</v>
          </cell>
          <cell r="D1117">
            <v>180304</v>
          </cell>
          <cell r="E1117" t="str">
            <v>ADMINISTRAÇÃO E APOIO À EQUIPAMENTOS</v>
          </cell>
          <cell r="F1117" t="str">
            <v>9.2.1</v>
          </cell>
          <cell r="G1117" t="str">
            <v>Pessoal - área meio</v>
          </cell>
        </row>
        <row r="1118">
          <cell r="A1118" t="str">
            <v>180304.400030</v>
          </cell>
          <cell r="B1118">
            <v>400030</v>
          </cell>
          <cell r="C1118" t="str">
            <v>DESPESA - FGTS S/ 13°</v>
          </cell>
          <cell r="D1118">
            <v>180304</v>
          </cell>
          <cell r="E1118" t="str">
            <v>ADMINISTRAÇÃO E APOIO À EQUIPAMENTOS</v>
          </cell>
          <cell r="F1118" t="str">
            <v>9.2.1</v>
          </cell>
          <cell r="G1118" t="str">
            <v>Pessoal - área meio</v>
          </cell>
        </row>
        <row r="1119">
          <cell r="A1119" t="str">
            <v>180304.400178</v>
          </cell>
          <cell r="B1119">
            <v>400178</v>
          </cell>
          <cell r="C1119" t="str">
            <v>UNIFORMES</v>
          </cell>
          <cell r="D1119">
            <v>180304</v>
          </cell>
          <cell r="E1119" t="str">
            <v>ADMINISTRAÇÃO E APOIO À EQUIPAMENTOS</v>
          </cell>
          <cell r="F1119" t="str">
            <v>9.2.1</v>
          </cell>
          <cell r="G1119" t="str">
            <v>Pessoal - área meio</v>
          </cell>
        </row>
        <row r="1120">
          <cell r="A1120" t="str">
            <v>180304.400179</v>
          </cell>
          <cell r="B1120">
            <v>400179</v>
          </cell>
          <cell r="C1120" t="str">
            <v>ESTAGIARIOS E APRENDIZES</v>
          </cell>
          <cell r="D1120">
            <v>180304</v>
          </cell>
          <cell r="E1120" t="str">
            <v>ADMINISTRAÇÃO E APOIO À EQUIPAMENTOS</v>
          </cell>
          <cell r="F1120" t="str">
            <v>9.2.1</v>
          </cell>
          <cell r="G1120" t="str">
            <v>Pessoal - área meio</v>
          </cell>
        </row>
        <row r="1121">
          <cell r="A1121" t="str">
            <v>180304.400180</v>
          </cell>
          <cell r="B1121">
            <v>400180</v>
          </cell>
          <cell r="C1121" t="str">
            <v>OUTRAS DESPESAS COM PESSOAL</v>
          </cell>
          <cell r="D1121">
            <v>180304</v>
          </cell>
          <cell r="E1121" t="str">
            <v>ADMINISTRAÇÃO E APOIO À EQUIPAMENTOS</v>
          </cell>
          <cell r="F1121" t="str">
            <v>9.2.1</v>
          </cell>
          <cell r="G1121" t="str">
            <v>Pessoal - área meio</v>
          </cell>
        </row>
        <row r="1122">
          <cell r="A1122" t="str">
            <v>190101.400003</v>
          </cell>
          <cell r="B1122">
            <v>400003</v>
          </cell>
          <cell r="C1122" t="str">
            <v>SALÁRIOS E ORDENADOS</v>
          </cell>
          <cell r="D1122">
            <v>190101</v>
          </cell>
          <cell r="E1122" t="str">
            <v>ATIVIDADES CULTURAIS</v>
          </cell>
          <cell r="F1122" t="str">
            <v>9.2.2</v>
          </cell>
          <cell r="G1122" t="str">
            <v>Pessoal - área fim</v>
          </cell>
        </row>
        <row r="1123">
          <cell r="A1123" t="str">
            <v>190101.400004</v>
          </cell>
          <cell r="B1123">
            <v>400004</v>
          </cell>
          <cell r="C1123" t="str">
            <v>HORAS EXTRAS</v>
          </cell>
          <cell r="D1123">
            <v>190101</v>
          </cell>
          <cell r="E1123" t="str">
            <v>ATIVIDADES CULTURAIS</v>
          </cell>
          <cell r="F1123" t="str">
            <v>9.2.2</v>
          </cell>
          <cell r="G1123" t="str">
            <v>Pessoal - área fim</v>
          </cell>
        </row>
        <row r="1124">
          <cell r="A1124" t="str">
            <v>190101.400005</v>
          </cell>
          <cell r="B1124">
            <v>400005</v>
          </cell>
          <cell r="C1124" t="str">
            <v>DÉCIMO TERCEIRO SALÁRIO</v>
          </cell>
          <cell r="D1124">
            <v>190101</v>
          </cell>
          <cell r="E1124" t="str">
            <v>ATIVIDADES CULTURAIS</v>
          </cell>
          <cell r="F1124" t="str">
            <v>9.2.2</v>
          </cell>
          <cell r="G1124" t="str">
            <v>Pessoal - área fim</v>
          </cell>
        </row>
        <row r="1125">
          <cell r="A1125" t="str">
            <v>190101.400006</v>
          </cell>
          <cell r="B1125">
            <v>400006</v>
          </cell>
          <cell r="C1125" t="str">
            <v>FÉRIAS</v>
          </cell>
          <cell r="D1125">
            <v>190101</v>
          </cell>
          <cell r="E1125" t="str">
            <v>ATIVIDADES CULTURAIS</v>
          </cell>
          <cell r="F1125" t="str">
            <v>9.2.2</v>
          </cell>
          <cell r="G1125" t="str">
            <v>Pessoal - área fim</v>
          </cell>
        </row>
        <row r="1126">
          <cell r="A1126" t="str">
            <v>190101.400007</v>
          </cell>
          <cell r="B1126">
            <v>400007</v>
          </cell>
          <cell r="C1126" t="str">
            <v>DESCANSO SEMANAL REMUNERADO</v>
          </cell>
          <cell r="D1126">
            <v>190101</v>
          </cell>
          <cell r="E1126" t="str">
            <v>ATIVIDADES CULTURAIS</v>
          </cell>
          <cell r="F1126" t="str">
            <v>9.2.2</v>
          </cell>
          <cell r="G1126" t="str">
            <v>Pessoal - área fim</v>
          </cell>
        </row>
        <row r="1127">
          <cell r="A1127" t="str">
            <v>190101.400010</v>
          </cell>
          <cell r="B1127">
            <v>400010</v>
          </cell>
          <cell r="C1127" t="str">
            <v>AJUDA DE CUSTO</v>
          </cell>
          <cell r="D1127">
            <v>190101</v>
          </cell>
          <cell r="E1127" t="str">
            <v>ATIVIDADES CULTURAIS</v>
          </cell>
          <cell r="F1127" t="str">
            <v>9.2.2</v>
          </cell>
          <cell r="G1127" t="str">
            <v>Pessoal - área fim</v>
          </cell>
        </row>
        <row r="1128">
          <cell r="A1128" t="str">
            <v>190101.400011</v>
          </cell>
          <cell r="B1128">
            <v>400011</v>
          </cell>
          <cell r="C1128" t="str">
            <v>BOLSA AUXÍLIO</v>
          </cell>
          <cell r="D1128">
            <v>190101</v>
          </cell>
          <cell r="E1128" t="str">
            <v>ATIVIDADES CULTURAIS</v>
          </cell>
          <cell r="F1128" t="str">
            <v>9.2.2</v>
          </cell>
          <cell r="G1128" t="str">
            <v>Pessoal - área fim</v>
          </cell>
        </row>
        <row r="1129">
          <cell r="A1129" t="str">
            <v>190101.400012</v>
          </cell>
          <cell r="B1129">
            <v>400012</v>
          </cell>
          <cell r="C1129" t="str">
            <v>INDENIZAÇÕES</v>
          </cell>
          <cell r="D1129">
            <v>190101</v>
          </cell>
          <cell r="E1129" t="str">
            <v>ATIVIDADES CULTURAIS</v>
          </cell>
          <cell r="F1129" t="str">
            <v>9.2.2</v>
          </cell>
          <cell r="G1129" t="str">
            <v>Pessoal - área fim</v>
          </cell>
        </row>
        <row r="1130">
          <cell r="A1130" t="str">
            <v>190101.400013</v>
          </cell>
          <cell r="B1130">
            <v>400013</v>
          </cell>
          <cell r="C1130" t="str">
            <v>SALÁRIOS - AJUSTES ENTRE CONTRATO DE GESTÃO</v>
          </cell>
          <cell r="D1130">
            <v>190101</v>
          </cell>
          <cell r="E1130" t="str">
            <v>ATIVIDADES CULTURAIS</v>
          </cell>
          <cell r="F1130" t="str">
            <v>9.2.2</v>
          </cell>
          <cell r="G1130" t="str">
            <v>Pessoal - área fim</v>
          </cell>
        </row>
        <row r="1131">
          <cell r="A1131" t="str">
            <v>190101.400202</v>
          </cell>
          <cell r="B1131">
            <v>400202</v>
          </cell>
          <cell r="C1131" t="str">
            <v>ADICIONAL NOTURNO</v>
          </cell>
          <cell r="D1131">
            <v>190101</v>
          </cell>
          <cell r="E1131" t="str">
            <v>ATIVIDADES CULTURAIS</v>
          </cell>
          <cell r="F1131" t="str">
            <v>9.2.2</v>
          </cell>
          <cell r="G1131" t="str">
            <v>Pessoal - área fim</v>
          </cell>
        </row>
        <row r="1132">
          <cell r="A1132" t="str">
            <v>190101.400203</v>
          </cell>
          <cell r="B1132">
            <v>400203</v>
          </cell>
          <cell r="C1132" t="str">
            <v>GRATIFICAÇOES</v>
          </cell>
          <cell r="D1132">
            <v>190101</v>
          </cell>
          <cell r="E1132" t="str">
            <v>ATIVIDADES CULTURAIS</v>
          </cell>
          <cell r="F1132" t="str">
            <v>9.2.2</v>
          </cell>
          <cell r="G1132" t="str">
            <v>Pessoal - área fim</v>
          </cell>
        </row>
        <row r="1133">
          <cell r="A1133" t="str">
            <v>190101.400219</v>
          </cell>
          <cell r="B1133">
            <v>400219</v>
          </cell>
          <cell r="C1133" t="str">
            <v>SALARIO MATERNIDADE</v>
          </cell>
          <cell r="D1133">
            <v>190101</v>
          </cell>
          <cell r="E1133" t="str">
            <v>ATIVIDADES CULTURAIS</v>
          </cell>
          <cell r="F1133" t="str">
            <v>9.2.2</v>
          </cell>
          <cell r="G1133" t="str">
            <v>Pessoal - área fim</v>
          </cell>
        </row>
        <row r="1134">
          <cell r="A1134" t="str">
            <v>190101.400220</v>
          </cell>
          <cell r="B1134">
            <v>400220</v>
          </cell>
          <cell r="C1134" t="str">
            <v>SALARIO FAMILIA</v>
          </cell>
          <cell r="D1134">
            <v>190101</v>
          </cell>
          <cell r="E1134" t="str">
            <v>ATIVIDADES CULTURAIS</v>
          </cell>
          <cell r="F1134" t="str">
            <v>9.2.2</v>
          </cell>
          <cell r="G1134" t="str">
            <v>Pessoal - área fim</v>
          </cell>
        </row>
        <row r="1135">
          <cell r="A1135" t="str">
            <v>190101.400221</v>
          </cell>
          <cell r="B1135">
            <v>400221</v>
          </cell>
          <cell r="C1135" t="str">
            <v>PENSAO ALIMENTICIA</v>
          </cell>
          <cell r="D1135">
            <v>190101</v>
          </cell>
          <cell r="E1135" t="str">
            <v>ATIVIDADES CULTURAIS</v>
          </cell>
          <cell r="F1135" t="str">
            <v>9.2.2</v>
          </cell>
          <cell r="G1135" t="str">
            <v>Pessoal - área fim</v>
          </cell>
        </row>
        <row r="1136">
          <cell r="A1136" t="str">
            <v>190101.400014</v>
          </cell>
          <cell r="B1136">
            <v>400014</v>
          </cell>
          <cell r="C1136" t="str">
            <v>ASSISTÊNCIA MÉDICA</v>
          </cell>
          <cell r="D1136">
            <v>190101</v>
          </cell>
          <cell r="E1136" t="str">
            <v>ATIVIDADES CULTURAIS</v>
          </cell>
          <cell r="F1136" t="str">
            <v>9.2.2</v>
          </cell>
          <cell r="G1136" t="str">
            <v>Pessoal - área fim</v>
          </cell>
        </row>
        <row r="1137">
          <cell r="A1137" t="str">
            <v>190101.400015</v>
          </cell>
          <cell r="B1137">
            <v>400015</v>
          </cell>
          <cell r="C1137" t="str">
            <v>ASSISTÊNCIA ODONTOLÓGICA</v>
          </cell>
          <cell r="D1137">
            <v>190101</v>
          </cell>
          <cell r="E1137" t="str">
            <v>ATIVIDADES CULTURAIS</v>
          </cell>
          <cell r="F1137" t="str">
            <v>9.2.2</v>
          </cell>
          <cell r="G1137" t="str">
            <v>Pessoal - área fim</v>
          </cell>
        </row>
        <row r="1138">
          <cell r="A1138" t="str">
            <v>190101.400016</v>
          </cell>
          <cell r="B1138">
            <v>400016</v>
          </cell>
          <cell r="C1138" t="str">
            <v>VALE REFEICAO</v>
          </cell>
          <cell r="D1138">
            <v>190101</v>
          </cell>
          <cell r="E1138" t="str">
            <v>ATIVIDADES CULTURAIS</v>
          </cell>
          <cell r="F1138" t="str">
            <v>9.2.2</v>
          </cell>
          <cell r="G1138" t="str">
            <v>Pessoal - área fim</v>
          </cell>
        </row>
        <row r="1139">
          <cell r="A1139" t="str">
            <v>190101.400017</v>
          </cell>
          <cell r="B1139">
            <v>400017</v>
          </cell>
          <cell r="C1139" t="str">
            <v>VALE TRANSPORTE</v>
          </cell>
          <cell r="D1139">
            <v>190101</v>
          </cell>
          <cell r="E1139" t="str">
            <v>ATIVIDADES CULTURAIS</v>
          </cell>
          <cell r="F1139" t="str">
            <v>9.2.2</v>
          </cell>
          <cell r="G1139" t="str">
            <v>Pessoal - área fim</v>
          </cell>
        </row>
        <row r="1140">
          <cell r="A1140" t="str">
            <v>190101.400175</v>
          </cell>
          <cell r="B1140">
            <v>400175</v>
          </cell>
          <cell r="C1140" t="str">
            <v>CURSOS E TREINAMENTOS</v>
          </cell>
          <cell r="D1140">
            <v>190101</v>
          </cell>
          <cell r="E1140" t="str">
            <v>ATIVIDADES CULTURAIS</v>
          </cell>
          <cell r="F1140" t="str">
            <v>9.2.2</v>
          </cell>
          <cell r="G1140" t="str">
            <v>Pessoal - área fim</v>
          </cell>
        </row>
        <row r="1141">
          <cell r="A1141" t="str">
            <v>190101.400176</v>
          </cell>
          <cell r="B1141">
            <v>400176</v>
          </cell>
          <cell r="C1141" t="str">
            <v>AUXILIO EDUCACAO</v>
          </cell>
          <cell r="D1141">
            <v>190101</v>
          </cell>
          <cell r="E1141" t="str">
            <v>ATIVIDADES CULTURAIS</v>
          </cell>
          <cell r="F1141" t="str">
            <v>9.2.2</v>
          </cell>
          <cell r="G1141" t="str">
            <v>Pessoal - área fim</v>
          </cell>
        </row>
        <row r="1142">
          <cell r="A1142" t="str">
            <v>190101.400020</v>
          </cell>
          <cell r="B1142">
            <v>400020</v>
          </cell>
          <cell r="C1142" t="str">
            <v>INSS</v>
          </cell>
          <cell r="D1142">
            <v>190101</v>
          </cell>
          <cell r="E1142" t="str">
            <v>ATIVIDADES CULTURAIS</v>
          </cell>
          <cell r="F1142" t="str">
            <v>9.2.2</v>
          </cell>
          <cell r="G1142" t="str">
            <v>Pessoal - área fim</v>
          </cell>
        </row>
        <row r="1143">
          <cell r="A1143" t="str">
            <v>190101.400021</v>
          </cell>
          <cell r="B1143">
            <v>400021</v>
          </cell>
          <cell r="C1143" t="str">
            <v>FGTS</v>
          </cell>
          <cell r="D1143">
            <v>190101</v>
          </cell>
          <cell r="E1143" t="str">
            <v>ATIVIDADES CULTURAIS</v>
          </cell>
          <cell r="F1143" t="str">
            <v>9.2.2</v>
          </cell>
          <cell r="G1143" t="str">
            <v>Pessoal - área fim</v>
          </cell>
        </row>
        <row r="1144">
          <cell r="A1144" t="str">
            <v>190101.400022</v>
          </cell>
          <cell r="B1144">
            <v>400022</v>
          </cell>
          <cell r="C1144" t="str">
            <v>PIS SOBRE FOLHA DE PAGAMENTO</v>
          </cell>
          <cell r="D1144">
            <v>190101</v>
          </cell>
          <cell r="E1144" t="str">
            <v>ATIVIDADES CULTURAIS</v>
          </cell>
          <cell r="F1144" t="str">
            <v>9.2.2</v>
          </cell>
          <cell r="G1144" t="str">
            <v>Pessoal - área fim</v>
          </cell>
        </row>
        <row r="1145">
          <cell r="A1145" t="str">
            <v>190101.400024</v>
          </cell>
          <cell r="B1145">
            <v>400024</v>
          </cell>
          <cell r="C1145" t="str">
            <v>CONTRIBUIÇÃO SOCIAL RESCISÓRIA</v>
          </cell>
          <cell r="D1145">
            <v>190101</v>
          </cell>
          <cell r="E1145" t="str">
            <v>ATIVIDADES CULTURAIS</v>
          </cell>
          <cell r="F1145" t="str">
            <v>9.2.2</v>
          </cell>
          <cell r="G1145" t="str">
            <v>Pessoal - área fim</v>
          </cell>
        </row>
        <row r="1146">
          <cell r="A1146" t="str">
            <v>190101.400177</v>
          </cell>
          <cell r="B1146">
            <v>400177</v>
          </cell>
          <cell r="C1146" t="str">
            <v>INSS SOBRE AUTONOMOS</v>
          </cell>
          <cell r="D1146">
            <v>190101</v>
          </cell>
          <cell r="E1146" t="str">
            <v>ATIVIDADES CULTURAIS</v>
          </cell>
          <cell r="F1146" t="str">
            <v>9.2.2</v>
          </cell>
          <cell r="G1146" t="str">
            <v>Pessoal - área fim</v>
          </cell>
        </row>
        <row r="1147">
          <cell r="A1147" t="str">
            <v>190101.400214</v>
          </cell>
          <cell r="B1147">
            <v>400214</v>
          </cell>
          <cell r="C1147" t="str">
            <v>CONTRIBUICAO SINDICAL/ ASSISTENCIAL/ CONFEDERATIVA</v>
          </cell>
          <cell r="D1147">
            <v>190101</v>
          </cell>
          <cell r="E1147" t="str">
            <v>ATIVIDADES CULTURAIS</v>
          </cell>
          <cell r="F1147" t="str">
            <v>9.2.2</v>
          </cell>
          <cell r="G1147" t="str">
            <v>Pessoal - área fim</v>
          </cell>
        </row>
        <row r="1148">
          <cell r="A1148" t="str">
            <v>190101.400025</v>
          </cell>
          <cell r="B1148">
            <v>400025</v>
          </cell>
          <cell r="C1148" t="str">
            <v>DESPESA - FÉRIAS</v>
          </cell>
          <cell r="D1148">
            <v>190101</v>
          </cell>
          <cell r="E1148" t="str">
            <v>ATIVIDADES CULTURAIS</v>
          </cell>
          <cell r="F1148" t="str">
            <v>9.2.2</v>
          </cell>
          <cell r="G1148" t="str">
            <v>Pessoal - área fim</v>
          </cell>
        </row>
        <row r="1149">
          <cell r="A1149" t="str">
            <v>190101.400026</v>
          </cell>
          <cell r="B1149">
            <v>400026</v>
          </cell>
          <cell r="C1149" t="str">
            <v>DESPESA - INSS S/ FÉRIAS</v>
          </cell>
          <cell r="D1149">
            <v>190101</v>
          </cell>
          <cell r="E1149" t="str">
            <v>ATIVIDADES CULTURAIS</v>
          </cell>
          <cell r="F1149" t="str">
            <v>9.2.2</v>
          </cell>
          <cell r="G1149" t="str">
            <v>Pessoal - área fim</v>
          </cell>
        </row>
        <row r="1150">
          <cell r="A1150" t="str">
            <v>190101.400027</v>
          </cell>
          <cell r="B1150">
            <v>400027</v>
          </cell>
          <cell r="C1150" t="str">
            <v>DESPESA - FGTS S/ FÉRIAS</v>
          </cell>
          <cell r="D1150">
            <v>190101</v>
          </cell>
          <cell r="E1150" t="str">
            <v>ATIVIDADES CULTURAIS</v>
          </cell>
          <cell r="F1150" t="str">
            <v>9.2.2</v>
          </cell>
          <cell r="G1150" t="str">
            <v>Pessoal - área fim</v>
          </cell>
        </row>
        <row r="1151">
          <cell r="A1151" t="str">
            <v>190101.400028</v>
          </cell>
          <cell r="B1151">
            <v>400028</v>
          </cell>
          <cell r="C1151" t="str">
            <v>DESPESA - 13° SALÁRIO</v>
          </cell>
          <cell r="D1151">
            <v>190101</v>
          </cell>
          <cell r="E1151" t="str">
            <v>ATIVIDADES CULTURAIS</v>
          </cell>
          <cell r="F1151" t="str">
            <v>9.2.2</v>
          </cell>
          <cell r="G1151" t="str">
            <v>Pessoal - área fim</v>
          </cell>
        </row>
        <row r="1152">
          <cell r="A1152" t="str">
            <v>190101.400029</v>
          </cell>
          <cell r="B1152">
            <v>400029</v>
          </cell>
          <cell r="C1152" t="str">
            <v>DESPESA - INSS S/ 13°</v>
          </cell>
          <cell r="D1152">
            <v>190101</v>
          </cell>
          <cell r="E1152" t="str">
            <v>ATIVIDADES CULTURAIS</v>
          </cell>
          <cell r="F1152" t="str">
            <v>9.2.2</v>
          </cell>
          <cell r="G1152" t="str">
            <v>Pessoal - área fim</v>
          </cell>
        </row>
        <row r="1153">
          <cell r="A1153" t="str">
            <v>190101.400030</v>
          </cell>
          <cell r="B1153">
            <v>400030</v>
          </cell>
          <cell r="C1153" t="str">
            <v>DESPESA - FGTS S/ 13°</v>
          </cell>
          <cell r="D1153">
            <v>190101</v>
          </cell>
          <cell r="E1153" t="str">
            <v>ATIVIDADES CULTURAIS</v>
          </cell>
          <cell r="F1153" t="str">
            <v>9.2.2</v>
          </cell>
          <cell r="G1153" t="str">
            <v>Pessoal - área fim</v>
          </cell>
        </row>
        <row r="1154">
          <cell r="A1154" t="str">
            <v>190101.400178</v>
          </cell>
          <cell r="B1154">
            <v>400178</v>
          </cell>
          <cell r="C1154" t="str">
            <v>UNIFORMES</v>
          </cell>
          <cell r="D1154">
            <v>190101</v>
          </cell>
          <cell r="E1154" t="str">
            <v>ATIVIDADES CULTURAIS</v>
          </cell>
          <cell r="F1154" t="str">
            <v>9.2.2</v>
          </cell>
          <cell r="G1154" t="str">
            <v>Pessoal - área fim</v>
          </cell>
        </row>
        <row r="1155">
          <cell r="A1155" t="str">
            <v>190101.400179</v>
          </cell>
          <cell r="B1155">
            <v>400179</v>
          </cell>
          <cell r="C1155" t="str">
            <v>ESTAGIARIOS E APRENDIZES</v>
          </cell>
          <cell r="D1155">
            <v>190101</v>
          </cell>
          <cell r="E1155" t="str">
            <v>ATIVIDADES CULTURAIS</v>
          </cell>
          <cell r="F1155" t="str">
            <v>9.2.2</v>
          </cell>
          <cell r="G1155" t="str">
            <v>Pessoal - área fim</v>
          </cell>
        </row>
        <row r="1156">
          <cell r="A1156" t="str">
            <v>190101.400180</v>
          </cell>
          <cell r="B1156">
            <v>400180</v>
          </cell>
          <cell r="C1156" t="str">
            <v>OUTRAS DESPESAS COM PESSOAL</v>
          </cell>
          <cell r="D1156">
            <v>190101</v>
          </cell>
          <cell r="E1156" t="str">
            <v>ATIVIDADES CULTURAIS</v>
          </cell>
          <cell r="F1156" t="str">
            <v>9.2.2</v>
          </cell>
          <cell r="G1156" t="str">
            <v>Pessoal - área fim</v>
          </cell>
        </row>
        <row r="1157">
          <cell r="A1157" t="str">
            <v>190102.400003</v>
          </cell>
          <cell r="B1157">
            <v>400003</v>
          </cell>
          <cell r="C1157" t="str">
            <v>SALÁRIOS E ORDENADOS</v>
          </cell>
          <cell r="D1157">
            <v>190102</v>
          </cell>
          <cell r="E1157" t="str">
            <v>EXPOSIÇÃO PERMANENTE</v>
          </cell>
          <cell r="F1157" t="str">
            <v>9.2.2</v>
          </cell>
          <cell r="G1157" t="str">
            <v>Pessoal - área fim</v>
          </cell>
        </row>
        <row r="1158">
          <cell r="A1158" t="str">
            <v>190102.400004</v>
          </cell>
          <cell r="B1158">
            <v>400004</v>
          </cell>
          <cell r="C1158" t="str">
            <v>HORAS EXTRAS</v>
          </cell>
          <cell r="D1158">
            <v>190102</v>
          </cell>
          <cell r="E1158" t="str">
            <v>EXPOSIÇÃO PERMANENTE</v>
          </cell>
          <cell r="F1158" t="str">
            <v>9.2.2</v>
          </cell>
          <cell r="G1158" t="str">
            <v>Pessoal - área fim</v>
          </cell>
        </row>
        <row r="1159">
          <cell r="A1159" t="str">
            <v>190102.400005</v>
          </cell>
          <cell r="B1159">
            <v>400005</v>
          </cell>
          <cell r="C1159" t="str">
            <v>DÉCIMO TERCEIRO SALÁRIO</v>
          </cell>
          <cell r="D1159">
            <v>190102</v>
          </cell>
          <cell r="E1159" t="str">
            <v>EXPOSIÇÃO PERMANENTE</v>
          </cell>
          <cell r="F1159" t="str">
            <v>9.2.2</v>
          </cell>
          <cell r="G1159" t="str">
            <v>Pessoal - área fim</v>
          </cell>
        </row>
        <row r="1160">
          <cell r="A1160" t="str">
            <v>190102.400006</v>
          </cell>
          <cell r="B1160">
            <v>400006</v>
          </cell>
          <cell r="C1160" t="str">
            <v>FÉRIAS</v>
          </cell>
          <cell r="D1160">
            <v>190102</v>
          </cell>
          <cell r="E1160" t="str">
            <v>EXPOSIÇÃO PERMANENTE</v>
          </cell>
          <cell r="F1160" t="str">
            <v>9.2.2</v>
          </cell>
          <cell r="G1160" t="str">
            <v>Pessoal - área fim</v>
          </cell>
        </row>
        <row r="1161">
          <cell r="A1161" t="str">
            <v>190102.400007</v>
          </cell>
          <cell r="B1161">
            <v>400007</v>
          </cell>
          <cell r="C1161" t="str">
            <v>DESCANSO SEMANAL REMUNERADO</v>
          </cell>
          <cell r="D1161">
            <v>190102</v>
          </cell>
          <cell r="E1161" t="str">
            <v>EXPOSIÇÃO PERMANENTE</v>
          </cell>
          <cell r="F1161" t="str">
            <v>9.2.2</v>
          </cell>
          <cell r="G1161" t="str">
            <v>Pessoal - área fim</v>
          </cell>
        </row>
        <row r="1162">
          <cell r="A1162" t="str">
            <v>190102.400010</v>
          </cell>
          <cell r="B1162">
            <v>400010</v>
          </cell>
          <cell r="C1162" t="str">
            <v>AJUDA DE CUSTO</v>
          </cell>
          <cell r="D1162">
            <v>190102</v>
          </cell>
          <cell r="E1162" t="str">
            <v>EXPOSIÇÃO PERMANENTE</v>
          </cell>
          <cell r="F1162" t="str">
            <v>9.2.2</v>
          </cell>
          <cell r="G1162" t="str">
            <v>Pessoal - área fim</v>
          </cell>
        </row>
        <row r="1163">
          <cell r="A1163" t="str">
            <v>190102.400011</v>
          </cell>
          <cell r="B1163">
            <v>400011</v>
          </cell>
          <cell r="C1163" t="str">
            <v>BOLSA AUXÍLIO</v>
          </cell>
          <cell r="D1163">
            <v>190102</v>
          </cell>
          <cell r="E1163" t="str">
            <v>EXPOSIÇÃO PERMANENTE</v>
          </cell>
          <cell r="F1163" t="str">
            <v>9.2.2</v>
          </cell>
          <cell r="G1163" t="str">
            <v>Pessoal - área fim</v>
          </cell>
        </row>
        <row r="1164">
          <cell r="A1164" t="str">
            <v>190102.400012</v>
          </cell>
          <cell r="B1164">
            <v>400012</v>
          </cell>
          <cell r="C1164" t="str">
            <v>INDENIZAÇÕES</v>
          </cell>
          <cell r="D1164">
            <v>190102</v>
          </cell>
          <cell r="E1164" t="str">
            <v>EXPOSIÇÃO PERMANENTE</v>
          </cell>
          <cell r="F1164" t="str">
            <v>9.2.2</v>
          </cell>
          <cell r="G1164" t="str">
            <v>Pessoal - área fim</v>
          </cell>
        </row>
        <row r="1165">
          <cell r="A1165" t="str">
            <v>190102.400013</v>
          </cell>
          <cell r="B1165">
            <v>400013</v>
          </cell>
          <cell r="C1165" t="str">
            <v>SALÁRIOS - AJUSTES ENTRE CONTRATO DE GESTÃO</v>
          </cell>
          <cell r="D1165">
            <v>190102</v>
          </cell>
          <cell r="E1165" t="str">
            <v>EXPOSIÇÃO PERMANENTE</v>
          </cell>
          <cell r="F1165" t="str">
            <v>9.2.2</v>
          </cell>
          <cell r="G1165" t="str">
            <v>Pessoal - área fim</v>
          </cell>
        </row>
        <row r="1166">
          <cell r="A1166" t="str">
            <v>190102.400202</v>
          </cell>
          <cell r="B1166">
            <v>400202</v>
          </cell>
          <cell r="C1166" t="str">
            <v>ADICIONAL NOTURNO</v>
          </cell>
          <cell r="D1166">
            <v>190102</v>
          </cell>
          <cell r="E1166" t="str">
            <v>EXPOSIÇÃO PERMANENTE</v>
          </cell>
          <cell r="F1166" t="str">
            <v>9.2.2</v>
          </cell>
          <cell r="G1166" t="str">
            <v>Pessoal - área fim</v>
          </cell>
        </row>
        <row r="1167">
          <cell r="A1167" t="str">
            <v>190102.400203</v>
          </cell>
          <cell r="B1167">
            <v>400203</v>
          </cell>
          <cell r="C1167" t="str">
            <v>GRATIFICAÇOES</v>
          </cell>
          <cell r="D1167">
            <v>190102</v>
          </cell>
          <cell r="E1167" t="str">
            <v>EXPOSIÇÃO PERMANENTE</v>
          </cell>
          <cell r="F1167" t="str">
            <v>9.2.2</v>
          </cell>
          <cell r="G1167" t="str">
            <v>Pessoal - área fim</v>
          </cell>
        </row>
        <row r="1168">
          <cell r="A1168" t="str">
            <v>190102.400219</v>
          </cell>
          <cell r="B1168">
            <v>400219</v>
          </cell>
          <cell r="C1168" t="str">
            <v>SALARIO MATERNIDADE</v>
          </cell>
          <cell r="D1168">
            <v>190102</v>
          </cell>
          <cell r="E1168" t="str">
            <v>EXPOSIÇÃO PERMANENTE</v>
          </cell>
          <cell r="F1168" t="str">
            <v>9.2.2</v>
          </cell>
          <cell r="G1168" t="str">
            <v>Pessoal - área fim</v>
          </cell>
        </row>
        <row r="1169">
          <cell r="A1169" t="str">
            <v>190102.400220</v>
          </cell>
          <cell r="B1169">
            <v>400220</v>
          </cell>
          <cell r="C1169" t="str">
            <v>SALARIO FAMILIA</v>
          </cell>
          <cell r="D1169">
            <v>190102</v>
          </cell>
          <cell r="E1169" t="str">
            <v>EXPOSIÇÃO PERMANENTE</v>
          </cell>
          <cell r="F1169" t="str">
            <v>9.2.2</v>
          </cell>
          <cell r="G1169" t="str">
            <v>Pessoal - área fim</v>
          </cell>
        </row>
        <row r="1170">
          <cell r="A1170" t="str">
            <v>190102.400221</v>
          </cell>
          <cell r="B1170">
            <v>400221</v>
          </cell>
          <cell r="C1170" t="str">
            <v>PENSAO ALIMENTICIA</v>
          </cell>
          <cell r="D1170">
            <v>190102</v>
          </cell>
          <cell r="E1170" t="str">
            <v>EXPOSIÇÃO PERMANENTE</v>
          </cell>
          <cell r="F1170" t="str">
            <v>9.2.2</v>
          </cell>
          <cell r="G1170" t="str">
            <v>Pessoal - área fim</v>
          </cell>
        </row>
        <row r="1171">
          <cell r="A1171" t="str">
            <v>190102.400014</v>
          </cell>
          <cell r="B1171">
            <v>400014</v>
          </cell>
          <cell r="C1171" t="str">
            <v>ASSISTÊNCIA MÉDICA</v>
          </cell>
          <cell r="D1171">
            <v>190102</v>
          </cell>
          <cell r="E1171" t="str">
            <v>EXPOSIÇÃO PERMANENTE</v>
          </cell>
          <cell r="F1171" t="str">
            <v>9.2.2</v>
          </cell>
          <cell r="G1171" t="str">
            <v>Pessoal - área fim</v>
          </cell>
        </row>
        <row r="1172">
          <cell r="A1172" t="str">
            <v>190102.400015</v>
          </cell>
          <cell r="B1172">
            <v>400015</v>
          </cell>
          <cell r="C1172" t="str">
            <v>ASSISTÊNCIA ODONTOLÓGICA</v>
          </cell>
          <cell r="D1172">
            <v>190102</v>
          </cell>
          <cell r="E1172" t="str">
            <v>EXPOSIÇÃO PERMANENTE</v>
          </cell>
          <cell r="F1172" t="str">
            <v>9.2.2</v>
          </cell>
          <cell r="G1172" t="str">
            <v>Pessoal - área fim</v>
          </cell>
        </row>
        <row r="1173">
          <cell r="A1173" t="str">
            <v>190102.400016</v>
          </cell>
          <cell r="B1173">
            <v>400016</v>
          </cell>
          <cell r="C1173" t="str">
            <v>VALE REFEICAO</v>
          </cell>
          <cell r="D1173">
            <v>190102</v>
          </cell>
          <cell r="E1173" t="str">
            <v>EXPOSIÇÃO PERMANENTE</v>
          </cell>
          <cell r="F1173" t="str">
            <v>9.2.2</v>
          </cell>
          <cell r="G1173" t="str">
            <v>Pessoal - área fim</v>
          </cell>
        </row>
        <row r="1174">
          <cell r="A1174" t="str">
            <v>190102.400017</v>
          </cell>
          <cell r="B1174">
            <v>400017</v>
          </cell>
          <cell r="C1174" t="str">
            <v>VALE TRANSPORTE</v>
          </cell>
          <cell r="D1174">
            <v>190102</v>
          </cell>
          <cell r="E1174" t="str">
            <v>EXPOSIÇÃO PERMANENTE</v>
          </cell>
          <cell r="F1174" t="str">
            <v>9.2.2</v>
          </cell>
          <cell r="G1174" t="str">
            <v>Pessoal - área fim</v>
          </cell>
        </row>
        <row r="1175">
          <cell r="A1175" t="str">
            <v>190102.400175</v>
          </cell>
          <cell r="B1175">
            <v>400175</v>
          </cell>
          <cell r="C1175" t="str">
            <v>CURSOS E TREINAMENTOS</v>
          </cell>
          <cell r="D1175">
            <v>190102</v>
          </cell>
          <cell r="E1175" t="str">
            <v>EXPOSIÇÃO PERMANENTE</v>
          </cell>
          <cell r="F1175" t="str">
            <v>9.2.2</v>
          </cell>
          <cell r="G1175" t="str">
            <v>Pessoal - área fim</v>
          </cell>
        </row>
        <row r="1176">
          <cell r="A1176" t="str">
            <v>190102.400176</v>
          </cell>
          <cell r="B1176">
            <v>400176</v>
          </cell>
          <cell r="C1176" t="str">
            <v>AUXILIO EDUCACAO</v>
          </cell>
          <cell r="D1176">
            <v>190102</v>
          </cell>
          <cell r="E1176" t="str">
            <v>EXPOSIÇÃO PERMANENTE</v>
          </cell>
          <cell r="F1176" t="str">
            <v>9.2.2</v>
          </cell>
          <cell r="G1176" t="str">
            <v>Pessoal - área fim</v>
          </cell>
        </row>
        <row r="1177">
          <cell r="A1177" t="str">
            <v>190102.400020</v>
          </cell>
          <cell r="B1177">
            <v>400020</v>
          </cell>
          <cell r="C1177" t="str">
            <v>INSS</v>
          </cell>
          <cell r="D1177">
            <v>190102</v>
          </cell>
          <cell r="E1177" t="str">
            <v>EXPOSIÇÃO PERMANENTE</v>
          </cell>
          <cell r="F1177" t="str">
            <v>9.2.2</v>
          </cell>
          <cell r="G1177" t="str">
            <v>Pessoal - área fim</v>
          </cell>
        </row>
        <row r="1178">
          <cell r="A1178" t="str">
            <v>190102.400021</v>
          </cell>
          <cell r="B1178">
            <v>400021</v>
          </cell>
          <cell r="C1178" t="str">
            <v>FGTS</v>
          </cell>
          <cell r="D1178">
            <v>190102</v>
          </cell>
          <cell r="E1178" t="str">
            <v>EXPOSIÇÃO PERMANENTE</v>
          </cell>
          <cell r="F1178" t="str">
            <v>9.2.2</v>
          </cell>
          <cell r="G1178" t="str">
            <v>Pessoal - área fim</v>
          </cell>
        </row>
        <row r="1179">
          <cell r="A1179" t="str">
            <v>190102.400022</v>
          </cell>
          <cell r="B1179">
            <v>400022</v>
          </cell>
          <cell r="C1179" t="str">
            <v>PIS SOBRE FOLHA DE PAGAMENTO</v>
          </cell>
          <cell r="D1179">
            <v>190102</v>
          </cell>
          <cell r="E1179" t="str">
            <v>EXPOSIÇÃO PERMANENTE</v>
          </cell>
          <cell r="F1179" t="str">
            <v>9.2.2</v>
          </cell>
          <cell r="G1179" t="str">
            <v>Pessoal - área fim</v>
          </cell>
        </row>
        <row r="1180">
          <cell r="A1180" t="str">
            <v>190102.400024</v>
          </cell>
          <cell r="B1180">
            <v>400024</v>
          </cell>
          <cell r="C1180" t="str">
            <v>CONTRIBUIÇÃO SOCIAL RESCISÓRIA</v>
          </cell>
          <cell r="D1180">
            <v>190102</v>
          </cell>
          <cell r="E1180" t="str">
            <v>EXPOSIÇÃO PERMANENTE</v>
          </cell>
          <cell r="F1180" t="str">
            <v>9.2.2</v>
          </cell>
          <cell r="G1180" t="str">
            <v>Pessoal - área fim</v>
          </cell>
        </row>
        <row r="1181">
          <cell r="A1181" t="str">
            <v>190102.400177</v>
          </cell>
          <cell r="B1181">
            <v>400177</v>
          </cell>
          <cell r="C1181" t="str">
            <v>INSS SOBRE AUTONOMOS</v>
          </cell>
          <cell r="D1181">
            <v>190102</v>
          </cell>
          <cell r="E1181" t="str">
            <v>EXPOSIÇÃO PERMANENTE</v>
          </cell>
          <cell r="F1181" t="str">
            <v>9.2.2</v>
          </cell>
          <cell r="G1181" t="str">
            <v>Pessoal - área fim</v>
          </cell>
        </row>
        <row r="1182">
          <cell r="A1182" t="str">
            <v>190102.400214</v>
          </cell>
          <cell r="B1182">
            <v>400214</v>
          </cell>
          <cell r="C1182" t="str">
            <v>CONTRIBUICAO SINDICAL/ ASSISTENCIAL/ CONFEDERATIVA</v>
          </cell>
          <cell r="D1182">
            <v>190102</v>
          </cell>
          <cell r="E1182" t="str">
            <v>EXPOSIÇÃO PERMANENTE</v>
          </cell>
          <cell r="F1182" t="str">
            <v>9.2.2</v>
          </cell>
          <cell r="G1182" t="str">
            <v>Pessoal - área fim</v>
          </cell>
        </row>
        <row r="1183">
          <cell r="A1183" t="str">
            <v>190102.400025</v>
          </cell>
          <cell r="B1183">
            <v>400025</v>
          </cell>
          <cell r="C1183" t="str">
            <v>DESPESA - FÉRIAS</v>
          </cell>
          <cell r="D1183">
            <v>190102</v>
          </cell>
          <cell r="E1183" t="str">
            <v>EXPOSIÇÃO PERMANENTE</v>
          </cell>
          <cell r="F1183" t="str">
            <v>9.2.2</v>
          </cell>
          <cell r="G1183" t="str">
            <v>Pessoal - área fim</v>
          </cell>
        </row>
        <row r="1184">
          <cell r="A1184" t="str">
            <v>190102.400026</v>
          </cell>
          <cell r="B1184">
            <v>400026</v>
          </cell>
          <cell r="C1184" t="str">
            <v>DESPESA - INSS S/ FÉRIAS</v>
          </cell>
          <cell r="D1184">
            <v>190102</v>
          </cell>
          <cell r="E1184" t="str">
            <v>EXPOSIÇÃO PERMANENTE</v>
          </cell>
          <cell r="F1184" t="str">
            <v>9.2.2</v>
          </cell>
          <cell r="G1184" t="str">
            <v>Pessoal - área fim</v>
          </cell>
        </row>
        <row r="1185">
          <cell r="A1185" t="str">
            <v>190102.400027</v>
          </cell>
          <cell r="B1185">
            <v>400027</v>
          </cell>
          <cell r="C1185" t="str">
            <v>DESPESA - FGTS S/ FÉRIAS</v>
          </cell>
          <cell r="D1185">
            <v>190102</v>
          </cell>
          <cell r="E1185" t="str">
            <v>EXPOSIÇÃO PERMANENTE</v>
          </cell>
          <cell r="F1185" t="str">
            <v>9.2.2</v>
          </cell>
          <cell r="G1185" t="str">
            <v>Pessoal - área fim</v>
          </cell>
        </row>
        <row r="1186">
          <cell r="A1186" t="str">
            <v>190102.400028</v>
          </cell>
          <cell r="B1186">
            <v>400028</v>
          </cell>
          <cell r="C1186" t="str">
            <v>DESPESA - 13° SALÁRIO</v>
          </cell>
          <cell r="D1186">
            <v>190102</v>
          </cell>
          <cell r="E1186" t="str">
            <v>EXPOSIÇÃO PERMANENTE</v>
          </cell>
          <cell r="F1186" t="str">
            <v>9.2.2</v>
          </cell>
          <cell r="G1186" t="str">
            <v>Pessoal - área fim</v>
          </cell>
        </row>
        <row r="1187">
          <cell r="A1187" t="str">
            <v>190102.400029</v>
          </cell>
          <cell r="B1187">
            <v>400029</v>
          </cell>
          <cell r="C1187" t="str">
            <v>DESPESA - INSS S/ 13°</v>
          </cell>
          <cell r="D1187">
            <v>190102</v>
          </cell>
          <cell r="E1187" t="str">
            <v>EXPOSIÇÃO PERMANENTE</v>
          </cell>
          <cell r="F1187" t="str">
            <v>9.2.2</v>
          </cell>
          <cell r="G1187" t="str">
            <v>Pessoal - área fim</v>
          </cell>
        </row>
        <row r="1188">
          <cell r="A1188" t="str">
            <v>190102.400030</v>
          </cell>
          <cell r="B1188">
            <v>400030</v>
          </cell>
          <cell r="C1188" t="str">
            <v>DESPESA - FGTS S/ 13°</v>
          </cell>
          <cell r="D1188">
            <v>190102</v>
          </cell>
          <cell r="E1188" t="str">
            <v>EXPOSIÇÃO PERMANENTE</v>
          </cell>
          <cell r="F1188" t="str">
            <v>9.2.2</v>
          </cell>
          <cell r="G1188" t="str">
            <v>Pessoal - área fim</v>
          </cell>
        </row>
        <row r="1189">
          <cell r="A1189" t="str">
            <v>190102.400178</v>
          </cell>
          <cell r="B1189">
            <v>400178</v>
          </cell>
          <cell r="C1189" t="str">
            <v>UNIFORMES</v>
          </cell>
          <cell r="D1189">
            <v>190102</v>
          </cell>
          <cell r="E1189" t="str">
            <v>EXPOSIÇÃO PERMANENTE</v>
          </cell>
          <cell r="F1189" t="str">
            <v>9.2.2</v>
          </cell>
          <cell r="G1189" t="str">
            <v>Pessoal - área fim</v>
          </cell>
        </row>
        <row r="1190">
          <cell r="A1190" t="str">
            <v>190102.400179</v>
          </cell>
          <cell r="B1190">
            <v>400179</v>
          </cell>
          <cell r="C1190" t="str">
            <v>ESTAGIARIOS E APRENDIZES</v>
          </cell>
          <cell r="D1190">
            <v>190102</v>
          </cell>
          <cell r="E1190" t="str">
            <v>EXPOSIÇÃO PERMANENTE</v>
          </cell>
          <cell r="F1190" t="str">
            <v>9.2.2</v>
          </cell>
          <cell r="G1190" t="str">
            <v>Pessoal - área fim</v>
          </cell>
        </row>
        <row r="1191">
          <cell r="A1191" t="str">
            <v>190102.400180</v>
          </cell>
          <cell r="B1191">
            <v>400180</v>
          </cell>
          <cell r="C1191" t="str">
            <v>OUTRAS DESPESAS COM PESSOAL</v>
          </cell>
          <cell r="D1191">
            <v>190102</v>
          </cell>
          <cell r="E1191" t="str">
            <v>EXPOSIÇÃO PERMANENTE</v>
          </cell>
          <cell r="F1191" t="str">
            <v>9.2.2</v>
          </cell>
          <cell r="G1191" t="str">
            <v>Pessoal - área fim</v>
          </cell>
        </row>
        <row r="1192">
          <cell r="A1192" t="str">
            <v>190103.400003</v>
          </cell>
          <cell r="B1192">
            <v>400003</v>
          </cell>
          <cell r="C1192" t="str">
            <v>SALÁRIOS E ORDENADOS</v>
          </cell>
          <cell r="D1192">
            <v>190103</v>
          </cell>
          <cell r="E1192" t="str">
            <v>ESPAÇO DA PALAVRA (BIBLIOTECA CIRCULANTE)</v>
          </cell>
          <cell r="F1192" t="str">
            <v>9.2.2</v>
          </cell>
          <cell r="G1192" t="str">
            <v>Pessoal - área fim</v>
          </cell>
        </row>
        <row r="1193">
          <cell r="A1193" t="str">
            <v>190103.400004</v>
          </cell>
          <cell r="B1193">
            <v>400004</v>
          </cell>
          <cell r="C1193" t="str">
            <v>HORAS EXTRAS</v>
          </cell>
          <cell r="D1193">
            <v>190103</v>
          </cell>
          <cell r="E1193" t="str">
            <v>ESPAÇO DA PALAVRA (BIBLIOTECA CIRCULANTE)</v>
          </cell>
          <cell r="F1193" t="str">
            <v>9.2.2</v>
          </cell>
          <cell r="G1193" t="str">
            <v>Pessoal - área fim</v>
          </cell>
        </row>
        <row r="1194">
          <cell r="A1194" t="str">
            <v>190103.400005</v>
          </cell>
          <cell r="B1194">
            <v>400005</v>
          </cell>
          <cell r="C1194" t="str">
            <v>DÉCIMO TERCEIRO SALÁRIO</v>
          </cell>
          <cell r="D1194">
            <v>190103</v>
          </cell>
          <cell r="E1194" t="str">
            <v>ESPAÇO DA PALAVRA (BIBLIOTECA CIRCULANTE)</v>
          </cell>
          <cell r="F1194" t="str">
            <v>9.2.2</v>
          </cell>
          <cell r="G1194" t="str">
            <v>Pessoal - área fim</v>
          </cell>
        </row>
        <row r="1195">
          <cell r="A1195" t="str">
            <v>190103.400006</v>
          </cell>
          <cell r="B1195">
            <v>400006</v>
          </cell>
          <cell r="C1195" t="str">
            <v>FÉRIAS</v>
          </cell>
          <cell r="D1195">
            <v>190103</v>
          </cell>
          <cell r="E1195" t="str">
            <v>ESPAÇO DA PALAVRA (BIBLIOTECA CIRCULANTE)</v>
          </cell>
          <cell r="F1195" t="str">
            <v>9.2.2</v>
          </cell>
          <cell r="G1195" t="str">
            <v>Pessoal - área fim</v>
          </cell>
        </row>
        <row r="1196">
          <cell r="A1196" t="str">
            <v>190103.400007</v>
          </cell>
          <cell r="B1196">
            <v>400007</v>
          </cell>
          <cell r="C1196" t="str">
            <v>DESCANSO SEMANAL REMUNERADO</v>
          </cell>
          <cell r="D1196">
            <v>190103</v>
          </cell>
          <cell r="E1196" t="str">
            <v>ESPAÇO DA PALAVRA (BIBLIOTECA CIRCULANTE)</v>
          </cell>
          <cell r="F1196" t="str">
            <v>9.2.2</v>
          </cell>
          <cell r="G1196" t="str">
            <v>Pessoal - área fim</v>
          </cell>
        </row>
        <row r="1197">
          <cell r="A1197" t="str">
            <v>190103.400010</v>
          </cell>
          <cell r="B1197">
            <v>400010</v>
          </cell>
          <cell r="C1197" t="str">
            <v>AJUDA DE CUSTO</v>
          </cell>
          <cell r="D1197">
            <v>190103</v>
          </cell>
          <cell r="E1197" t="str">
            <v>ESPAÇO DA PALAVRA (BIBLIOTECA CIRCULANTE)</v>
          </cell>
          <cell r="F1197" t="str">
            <v>9.2.2</v>
          </cell>
          <cell r="G1197" t="str">
            <v>Pessoal - área fim</v>
          </cell>
        </row>
        <row r="1198">
          <cell r="A1198" t="str">
            <v>190103.400011</v>
          </cell>
          <cell r="B1198">
            <v>400011</v>
          </cell>
          <cell r="C1198" t="str">
            <v>BOLSA AUXÍLIO</v>
          </cell>
          <cell r="D1198">
            <v>190103</v>
          </cell>
          <cell r="E1198" t="str">
            <v>ESPAÇO DA PALAVRA (BIBLIOTECA CIRCULANTE)</v>
          </cell>
          <cell r="F1198" t="str">
            <v>9.2.2</v>
          </cell>
          <cell r="G1198" t="str">
            <v>Pessoal - área fim</v>
          </cell>
        </row>
        <row r="1199">
          <cell r="A1199" t="str">
            <v>190103.400012</v>
          </cell>
          <cell r="B1199">
            <v>400012</v>
          </cell>
          <cell r="C1199" t="str">
            <v>INDENIZAÇÕES</v>
          </cell>
          <cell r="D1199">
            <v>190103</v>
          </cell>
          <cell r="E1199" t="str">
            <v>ESPAÇO DA PALAVRA (BIBLIOTECA CIRCULANTE)</v>
          </cell>
          <cell r="F1199" t="str">
            <v>9.2.2</v>
          </cell>
          <cell r="G1199" t="str">
            <v>Pessoal - área fim</v>
          </cell>
        </row>
        <row r="1200">
          <cell r="A1200" t="str">
            <v>190103.400013</v>
          </cell>
          <cell r="B1200">
            <v>400013</v>
          </cell>
          <cell r="C1200" t="str">
            <v>SALÁRIOS - AJUSTES ENTRE CONTRATO DE GESTÃO</v>
          </cell>
          <cell r="D1200">
            <v>190103</v>
          </cell>
          <cell r="E1200" t="str">
            <v>ESPAÇO DA PALAVRA (BIBLIOTECA CIRCULANTE)</v>
          </cell>
          <cell r="F1200" t="str">
            <v>9.2.2</v>
          </cell>
          <cell r="G1200" t="str">
            <v>Pessoal - área fim</v>
          </cell>
        </row>
        <row r="1201">
          <cell r="A1201" t="str">
            <v>190103.400202</v>
          </cell>
          <cell r="B1201">
            <v>400202</v>
          </cell>
          <cell r="C1201" t="str">
            <v>ADICIONAL NOTURNO</v>
          </cell>
          <cell r="D1201">
            <v>190103</v>
          </cell>
          <cell r="E1201" t="str">
            <v>ESPAÇO DA PALAVRA (BIBLIOTECA CIRCULANTE)</v>
          </cell>
          <cell r="F1201" t="str">
            <v>9.2.2</v>
          </cell>
          <cell r="G1201" t="str">
            <v>Pessoal - área fim</v>
          </cell>
        </row>
        <row r="1202">
          <cell r="A1202" t="str">
            <v>190103.400203</v>
          </cell>
          <cell r="B1202">
            <v>400203</v>
          </cell>
          <cell r="C1202" t="str">
            <v>GRATIFICAÇOES</v>
          </cell>
          <cell r="D1202">
            <v>190103</v>
          </cell>
          <cell r="E1202" t="str">
            <v>ESPAÇO DA PALAVRA (BIBLIOTECA CIRCULANTE)</v>
          </cell>
          <cell r="F1202" t="str">
            <v>9.2.2</v>
          </cell>
          <cell r="G1202" t="str">
            <v>Pessoal - área fim</v>
          </cell>
        </row>
        <row r="1203">
          <cell r="A1203" t="str">
            <v>190103.400219</v>
          </cell>
          <cell r="B1203">
            <v>400219</v>
          </cell>
          <cell r="C1203" t="str">
            <v>SALARIO MATERNIDADE</v>
          </cell>
          <cell r="D1203">
            <v>190103</v>
          </cell>
          <cell r="E1203" t="str">
            <v>ESPAÇO DA PALAVRA (BIBLIOTECA CIRCULANTE)</v>
          </cell>
          <cell r="F1203" t="str">
            <v>9.2.2</v>
          </cell>
          <cell r="G1203" t="str">
            <v>Pessoal - área fim</v>
          </cell>
        </row>
        <row r="1204">
          <cell r="A1204" t="str">
            <v>190103.400220</v>
          </cell>
          <cell r="B1204">
            <v>400220</v>
          </cell>
          <cell r="C1204" t="str">
            <v>SALARIO FAMILIA</v>
          </cell>
          <cell r="D1204">
            <v>190103</v>
          </cell>
          <cell r="E1204" t="str">
            <v>ESPAÇO DA PALAVRA (BIBLIOTECA CIRCULANTE)</v>
          </cell>
          <cell r="F1204" t="str">
            <v>9.2.2</v>
          </cell>
          <cell r="G1204" t="str">
            <v>Pessoal - área fim</v>
          </cell>
        </row>
        <row r="1205">
          <cell r="A1205" t="str">
            <v>190103.400221</v>
          </cell>
          <cell r="B1205">
            <v>400221</v>
          </cell>
          <cell r="C1205" t="str">
            <v>PENSAO ALIMENTICIA</v>
          </cell>
          <cell r="D1205">
            <v>190103</v>
          </cell>
          <cell r="E1205" t="str">
            <v>ESPAÇO DA PALAVRA (BIBLIOTECA CIRCULANTE)</v>
          </cell>
          <cell r="F1205" t="str">
            <v>9.2.2</v>
          </cell>
          <cell r="G1205" t="str">
            <v>Pessoal - área fim</v>
          </cell>
        </row>
        <row r="1206">
          <cell r="A1206" t="str">
            <v>190103.400014</v>
          </cell>
          <cell r="B1206">
            <v>400014</v>
          </cell>
          <cell r="C1206" t="str">
            <v>ASSISTÊNCIA MÉDICA</v>
          </cell>
          <cell r="D1206">
            <v>190103</v>
          </cell>
          <cell r="E1206" t="str">
            <v>ESPAÇO DA PALAVRA (BIBLIOTECA CIRCULANTE)</v>
          </cell>
          <cell r="F1206" t="str">
            <v>9.2.2</v>
          </cell>
          <cell r="G1206" t="str">
            <v>Pessoal - área fim</v>
          </cell>
        </row>
        <row r="1207">
          <cell r="A1207" t="str">
            <v>190103.400015</v>
          </cell>
          <cell r="B1207">
            <v>400015</v>
          </cell>
          <cell r="C1207" t="str">
            <v>ASSISTÊNCIA ODONTOLÓGICA</v>
          </cell>
          <cell r="D1207">
            <v>190103</v>
          </cell>
          <cell r="E1207" t="str">
            <v>ESPAÇO DA PALAVRA (BIBLIOTECA CIRCULANTE)</v>
          </cell>
          <cell r="F1207" t="str">
            <v>9.2.2</v>
          </cell>
          <cell r="G1207" t="str">
            <v>Pessoal - área fim</v>
          </cell>
        </row>
        <row r="1208">
          <cell r="A1208" t="str">
            <v>190103.400016</v>
          </cell>
          <cell r="B1208">
            <v>400016</v>
          </cell>
          <cell r="C1208" t="str">
            <v>VALE REFEICAO</v>
          </cell>
          <cell r="D1208">
            <v>190103</v>
          </cell>
          <cell r="E1208" t="str">
            <v>ESPAÇO DA PALAVRA (BIBLIOTECA CIRCULANTE)</v>
          </cell>
          <cell r="F1208" t="str">
            <v>9.2.2</v>
          </cell>
          <cell r="G1208" t="str">
            <v>Pessoal - área fim</v>
          </cell>
        </row>
        <row r="1209">
          <cell r="A1209" t="str">
            <v>190103.400017</v>
          </cell>
          <cell r="B1209">
            <v>400017</v>
          </cell>
          <cell r="C1209" t="str">
            <v>VALE TRANSPORTE</v>
          </cell>
          <cell r="D1209">
            <v>190103</v>
          </cell>
          <cell r="E1209" t="str">
            <v>ESPAÇO DA PALAVRA (BIBLIOTECA CIRCULANTE)</v>
          </cell>
          <cell r="F1209" t="str">
            <v>9.2.2</v>
          </cell>
          <cell r="G1209" t="str">
            <v>Pessoal - área fim</v>
          </cell>
        </row>
        <row r="1210">
          <cell r="A1210" t="str">
            <v>190103.400175</v>
          </cell>
          <cell r="B1210">
            <v>400175</v>
          </cell>
          <cell r="C1210" t="str">
            <v>CURSOS E TREINAMENTOS</v>
          </cell>
          <cell r="D1210">
            <v>190103</v>
          </cell>
          <cell r="E1210" t="str">
            <v>ESPAÇO DA PALAVRA (BIBLIOTECA CIRCULANTE)</v>
          </cell>
          <cell r="F1210" t="str">
            <v>9.2.2</v>
          </cell>
          <cell r="G1210" t="str">
            <v>Pessoal - área fim</v>
          </cell>
        </row>
        <row r="1211">
          <cell r="A1211" t="str">
            <v>190103.400176</v>
          </cell>
          <cell r="B1211">
            <v>400176</v>
          </cell>
          <cell r="C1211" t="str">
            <v>AUXILIO EDUCACAO</v>
          </cell>
          <cell r="D1211">
            <v>190103</v>
          </cell>
          <cell r="E1211" t="str">
            <v>ESPAÇO DA PALAVRA (BIBLIOTECA CIRCULANTE)</v>
          </cell>
          <cell r="F1211" t="str">
            <v>9.2.2</v>
          </cell>
          <cell r="G1211" t="str">
            <v>Pessoal - área fim</v>
          </cell>
        </row>
        <row r="1212">
          <cell r="A1212" t="str">
            <v>190103.400020</v>
          </cell>
          <cell r="B1212">
            <v>400020</v>
          </cell>
          <cell r="C1212" t="str">
            <v>INSS</v>
          </cell>
          <cell r="D1212">
            <v>190103</v>
          </cell>
          <cell r="E1212" t="str">
            <v>ESPAÇO DA PALAVRA (BIBLIOTECA CIRCULANTE)</v>
          </cell>
          <cell r="F1212" t="str">
            <v>9.2.2</v>
          </cell>
          <cell r="G1212" t="str">
            <v>Pessoal - área fim</v>
          </cell>
        </row>
        <row r="1213">
          <cell r="A1213" t="str">
            <v>190103.400021</v>
          </cell>
          <cell r="B1213">
            <v>400021</v>
          </cell>
          <cell r="C1213" t="str">
            <v>FGTS</v>
          </cell>
          <cell r="D1213">
            <v>190103</v>
          </cell>
          <cell r="E1213" t="str">
            <v>ESPAÇO DA PALAVRA (BIBLIOTECA CIRCULANTE)</v>
          </cell>
          <cell r="F1213" t="str">
            <v>9.2.2</v>
          </cell>
          <cell r="G1213" t="str">
            <v>Pessoal - área fim</v>
          </cell>
        </row>
        <row r="1214">
          <cell r="A1214" t="str">
            <v>190103.400022</v>
          </cell>
          <cell r="B1214">
            <v>400022</v>
          </cell>
          <cell r="C1214" t="str">
            <v>PIS SOBRE FOLHA DE PAGAMENTO</v>
          </cell>
          <cell r="D1214">
            <v>190103</v>
          </cell>
          <cell r="E1214" t="str">
            <v>ESPAÇO DA PALAVRA (BIBLIOTECA CIRCULANTE)</v>
          </cell>
          <cell r="F1214" t="str">
            <v>9.2.2</v>
          </cell>
          <cell r="G1214" t="str">
            <v>Pessoal - área fim</v>
          </cell>
        </row>
        <row r="1215">
          <cell r="A1215" t="str">
            <v>190103.400024</v>
          </cell>
          <cell r="B1215">
            <v>400024</v>
          </cell>
          <cell r="C1215" t="str">
            <v>CONTRIBUIÇÃO SOCIAL RESCISÓRIA</v>
          </cell>
          <cell r="D1215">
            <v>190103</v>
          </cell>
          <cell r="E1215" t="str">
            <v>ESPAÇO DA PALAVRA (BIBLIOTECA CIRCULANTE)</v>
          </cell>
          <cell r="F1215" t="str">
            <v>9.2.2</v>
          </cell>
          <cell r="G1215" t="str">
            <v>Pessoal - área fim</v>
          </cell>
        </row>
        <row r="1216">
          <cell r="A1216" t="str">
            <v>190103.400177</v>
          </cell>
          <cell r="B1216">
            <v>400177</v>
          </cell>
          <cell r="C1216" t="str">
            <v>INSS SOBRE AUTONOMOS</v>
          </cell>
          <cell r="D1216">
            <v>190103</v>
          </cell>
          <cell r="E1216" t="str">
            <v>ESPAÇO DA PALAVRA (BIBLIOTECA CIRCULANTE)</v>
          </cell>
          <cell r="F1216" t="str">
            <v>9.2.2</v>
          </cell>
          <cell r="G1216" t="str">
            <v>Pessoal - área fim</v>
          </cell>
        </row>
        <row r="1217">
          <cell r="A1217" t="str">
            <v>190103.400214</v>
          </cell>
          <cell r="B1217">
            <v>400214</v>
          </cell>
          <cell r="C1217" t="str">
            <v>CONTRIBUICAO SINDICAL/ ASSISTENCIAL/ CONFEDERATIVA</v>
          </cell>
          <cell r="D1217">
            <v>190103</v>
          </cell>
          <cell r="E1217" t="str">
            <v>ESPAÇO DA PALAVRA (BIBLIOTECA CIRCULANTE)</v>
          </cell>
          <cell r="F1217" t="str">
            <v>9.2.2</v>
          </cell>
          <cell r="G1217" t="str">
            <v>Pessoal - área fim</v>
          </cell>
        </row>
        <row r="1218">
          <cell r="A1218" t="str">
            <v>190103.400025</v>
          </cell>
          <cell r="B1218">
            <v>400025</v>
          </cell>
          <cell r="C1218" t="str">
            <v>DESPESA - FÉRIAS</v>
          </cell>
          <cell r="D1218">
            <v>190103</v>
          </cell>
          <cell r="E1218" t="str">
            <v>ESPAÇO DA PALAVRA (BIBLIOTECA CIRCULANTE)</v>
          </cell>
          <cell r="F1218" t="str">
            <v>9.2.2</v>
          </cell>
          <cell r="G1218" t="str">
            <v>Pessoal - área fim</v>
          </cell>
        </row>
        <row r="1219">
          <cell r="A1219" t="str">
            <v>190103.400026</v>
          </cell>
          <cell r="B1219">
            <v>400026</v>
          </cell>
          <cell r="C1219" t="str">
            <v>DESPESA - INSS S/ FÉRIAS</v>
          </cell>
          <cell r="D1219">
            <v>190103</v>
          </cell>
          <cell r="E1219" t="str">
            <v>ESPAÇO DA PALAVRA (BIBLIOTECA CIRCULANTE)</v>
          </cell>
          <cell r="F1219" t="str">
            <v>9.2.2</v>
          </cell>
          <cell r="G1219" t="str">
            <v>Pessoal - área fim</v>
          </cell>
        </row>
        <row r="1220">
          <cell r="A1220" t="str">
            <v>190103.400027</v>
          </cell>
          <cell r="B1220">
            <v>400027</v>
          </cell>
          <cell r="C1220" t="str">
            <v>DESPESA - FGTS S/ FÉRIAS</v>
          </cell>
          <cell r="D1220">
            <v>190103</v>
          </cell>
          <cell r="E1220" t="str">
            <v>ESPAÇO DA PALAVRA (BIBLIOTECA CIRCULANTE)</v>
          </cell>
          <cell r="F1220" t="str">
            <v>9.2.2</v>
          </cell>
          <cell r="G1220" t="str">
            <v>Pessoal - área fim</v>
          </cell>
        </row>
        <row r="1221">
          <cell r="A1221" t="str">
            <v>190103.400028</v>
          </cell>
          <cell r="B1221">
            <v>400028</v>
          </cell>
          <cell r="C1221" t="str">
            <v>DESPESA - 13° SALÁRIO</v>
          </cell>
          <cell r="D1221">
            <v>190103</v>
          </cell>
          <cell r="E1221" t="str">
            <v>ESPAÇO DA PALAVRA (BIBLIOTECA CIRCULANTE)</v>
          </cell>
          <cell r="F1221" t="str">
            <v>9.2.2</v>
          </cell>
          <cell r="G1221" t="str">
            <v>Pessoal - área fim</v>
          </cell>
        </row>
        <row r="1222">
          <cell r="A1222" t="str">
            <v>190103.400029</v>
          </cell>
          <cell r="B1222">
            <v>400029</v>
          </cell>
          <cell r="C1222" t="str">
            <v>DESPESA - INSS S/ 13°</v>
          </cell>
          <cell r="D1222">
            <v>190103</v>
          </cell>
          <cell r="E1222" t="str">
            <v>ESPAÇO DA PALAVRA (BIBLIOTECA CIRCULANTE)</v>
          </cell>
          <cell r="F1222" t="str">
            <v>9.2.2</v>
          </cell>
          <cell r="G1222" t="str">
            <v>Pessoal - área fim</v>
          </cell>
        </row>
        <row r="1223">
          <cell r="A1223" t="str">
            <v>190103.400030</v>
          </cell>
          <cell r="B1223">
            <v>400030</v>
          </cell>
          <cell r="C1223" t="str">
            <v>DESPESA - FGTS S/ 13°</v>
          </cell>
          <cell r="D1223">
            <v>190103</v>
          </cell>
          <cell r="E1223" t="str">
            <v>ESPAÇO DA PALAVRA (BIBLIOTECA CIRCULANTE)</v>
          </cell>
          <cell r="F1223" t="str">
            <v>9.2.2</v>
          </cell>
          <cell r="G1223" t="str">
            <v>Pessoal - área fim</v>
          </cell>
        </row>
        <row r="1224">
          <cell r="A1224" t="str">
            <v>190103.400178</v>
          </cell>
          <cell r="B1224">
            <v>400178</v>
          </cell>
          <cell r="C1224" t="str">
            <v>UNIFORMES</v>
          </cell>
          <cell r="D1224">
            <v>190103</v>
          </cell>
          <cell r="E1224" t="str">
            <v>ESPAÇO DA PALAVRA (BIBLIOTECA CIRCULANTE)</v>
          </cell>
          <cell r="F1224" t="str">
            <v>9.2.2</v>
          </cell>
          <cell r="G1224" t="str">
            <v>Pessoal - área fim</v>
          </cell>
        </row>
        <row r="1225">
          <cell r="A1225" t="str">
            <v>190103.400179</v>
          </cell>
          <cell r="B1225">
            <v>400179</v>
          </cell>
          <cell r="C1225" t="str">
            <v>ESTAGIARIOS E APRENDIZES</v>
          </cell>
          <cell r="D1225">
            <v>190103</v>
          </cell>
          <cell r="E1225" t="str">
            <v>ESPAÇO DA PALAVRA (BIBLIOTECA CIRCULANTE)</v>
          </cell>
          <cell r="F1225" t="str">
            <v>9.2.2</v>
          </cell>
          <cell r="G1225" t="str">
            <v>Pessoal - área fim</v>
          </cell>
        </row>
        <row r="1226">
          <cell r="A1226" t="str">
            <v>190103.400180</v>
          </cell>
          <cell r="B1226">
            <v>400180</v>
          </cell>
          <cell r="C1226" t="str">
            <v>OUTRAS DESPESAS COM PESSOAL</v>
          </cell>
          <cell r="D1226">
            <v>190103</v>
          </cell>
          <cell r="E1226" t="str">
            <v>ESPAÇO DA PALAVRA (BIBLIOTECA CIRCULANTE)</v>
          </cell>
          <cell r="F1226" t="str">
            <v>9.2.2</v>
          </cell>
          <cell r="G1226" t="str">
            <v>Pessoal - área fim</v>
          </cell>
        </row>
        <row r="1227">
          <cell r="A1227" t="str">
            <v>190104.400003</v>
          </cell>
          <cell r="B1227">
            <v>400003</v>
          </cell>
          <cell r="C1227" t="str">
            <v>SALÁRIOS E ORDENADOS</v>
          </cell>
          <cell r="D1227">
            <v>190104</v>
          </cell>
          <cell r="E1227" t="str">
            <v>ACERVO HAROLDO DE CAMPOS</v>
          </cell>
          <cell r="F1227" t="str">
            <v>9.2.2</v>
          </cell>
          <cell r="G1227" t="str">
            <v>Pessoal - área fim</v>
          </cell>
        </row>
        <row r="1228">
          <cell r="A1228" t="str">
            <v>190104.400004</v>
          </cell>
          <cell r="B1228">
            <v>400004</v>
          </cell>
          <cell r="C1228" t="str">
            <v>HORAS EXTRAS</v>
          </cell>
          <cell r="D1228">
            <v>190104</v>
          </cell>
          <cell r="E1228" t="str">
            <v>ACERVO HAROLDO DE CAMPOS</v>
          </cell>
          <cell r="F1228" t="str">
            <v>9.2.2</v>
          </cell>
          <cell r="G1228" t="str">
            <v>Pessoal - área fim</v>
          </cell>
        </row>
        <row r="1229">
          <cell r="A1229" t="str">
            <v>190104.400005</v>
          </cell>
          <cell r="B1229">
            <v>400005</v>
          </cell>
          <cell r="C1229" t="str">
            <v>DÉCIMO TERCEIRO SALÁRIO</v>
          </cell>
          <cell r="D1229">
            <v>190104</v>
          </cell>
          <cell r="E1229" t="str">
            <v>ACERVO HAROLDO DE CAMPOS</v>
          </cell>
          <cell r="F1229" t="str">
            <v>9.2.2</v>
          </cell>
          <cell r="G1229" t="str">
            <v>Pessoal - área fim</v>
          </cell>
        </row>
        <row r="1230">
          <cell r="A1230" t="str">
            <v>190104.400006</v>
          </cell>
          <cell r="B1230">
            <v>400006</v>
          </cell>
          <cell r="C1230" t="str">
            <v>FÉRIAS</v>
          </cell>
          <cell r="D1230">
            <v>190104</v>
          </cell>
          <cell r="E1230" t="str">
            <v>ACERVO HAROLDO DE CAMPOS</v>
          </cell>
          <cell r="F1230" t="str">
            <v>9.2.2</v>
          </cell>
          <cell r="G1230" t="str">
            <v>Pessoal - área fim</v>
          </cell>
        </row>
        <row r="1231">
          <cell r="A1231" t="str">
            <v>190104.400007</v>
          </cell>
          <cell r="B1231">
            <v>400007</v>
          </cell>
          <cell r="C1231" t="str">
            <v>DESCANSO SEMANAL REMUNERADO</v>
          </cell>
          <cell r="D1231">
            <v>190104</v>
          </cell>
          <cell r="E1231" t="str">
            <v>ACERVO HAROLDO DE CAMPOS</v>
          </cell>
          <cell r="F1231" t="str">
            <v>9.2.2</v>
          </cell>
          <cell r="G1231" t="str">
            <v>Pessoal - área fim</v>
          </cell>
        </row>
        <row r="1232">
          <cell r="A1232" t="str">
            <v>190104.400010</v>
          </cell>
          <cell r="B1232">
            <v>400010</v>
          </cell>
          <cell r="C1232" t="str">
            <v>AJUDA DE CUSTO</v>
          </cell>
          <cell r="D1232">
            <v>190104</v>
          </cell>
          <cell r="E1232" t="str">
            <v>ACERVO HAROLDO DE CAMPOS</v>
          </cell>
          <cell r="F1232" t="str">
            <v>9.2.2</v>
          </cell>
          <cell r="G1232" t="str">
            <v>Pessoal - área fim</v>
          </cell>
        </row>
        <row r="1233">
          <cell r="A1233" t="str">
            <v>190104.400011</v>
          </cell>
          <cell r="B1233">
            <v>400011</v>
          </cell>
          <cell r="C1233" t="str">
            <v>BOLSA AUXÍLIO</v>
          </cell>
          <cell r="D1233">
            <v>190104</v>
          </cell>
          <cell r="E1233" t="str">
            <v>ACERVO HAROLDO DE CAMPOS</v>
          </cell>
          <cell r="F1233" t="str">
            <v>9.2.2</v>
          </cell>
          <cell r="G1233" t="str">
            <v>Pessoal - área fim</v>
          </cell>
        </row>
        <row r="1234">
          <cell r="A1234" t="str">
            <v>190104.400012</v>
          </cell>
          <cell r="B1234">
            <v>400012</v>
          </cell>
          <cell r="C1234" t="str">
            <v>INDENIZAÇÕES</v>
          </cell>
          <cell r="D1234">
            <v>190104</v>
          </cell>
          <cell r="E1234" t="str">
            <v>ACERVO HAROLDO DE CAMPOS</v>
          </cell>
          <cell r="F1234" t="str">
            <v>9.2.2</v>
          </cell>
          <cell r="G1234" t="str">
            <v>Pessoal - área fim</v>
          </cell>
        </row>
        <row r="1235">
          <cell r="A1235" t="str">
            <v>190104.400013</v>
          </cell>
          <cell r="B1235">
            <v>400013</v>
          </cell>
          <cell r="C1235" t="str">
            <v>SALÁRIOS - AJUSTES ENTRE CONTRATO DE GESTÃO</v>
          </cell>
          <cell r="D1235">
            <v>190104</v>
          </cell>
          <cell r="E1235" t="str">
            <v>ACERVO HAROLDO DE CAMPOS</v>
          </cell>
          <cell r="F1235" t="str">
            <v>9.2.2</v>
          </cell>
          <cell r="G1235" t="str">
            <v>Pessoal - área fim</v>
          </cell>
        </row>
        <row r="1236">
          <cell r="A1236" t="str">
            <v>190104.400202</v>
          </cell>
          <cell r="B1236">
            <v>400202</v>
          </cell>
          <cell r="C1236" t="str">
            <v>ADICIONAL NOTURNO</v>
          </cell>
          <cell r="D1236">
            <v>190104</v>
          </cell>
          <cell r="E1236" t="str">
            <v>ACERVO HAROLDO DE CAMPOS</v>
          </cell>
          <cell r="F1236" t="str">
            <v>9.2.2</v>
          </cell>
          <cell r="G1236" t="str">
            <v>Pessoal - área fim</v>
          </cell>
        </row>
        <row r="1237">
          <cell r="A1237" t="str">
            <v>190104.400203</v>
          </cell>
          <cell r="B1237">
            <v>400203</v>
          </cell>
          <cell r="C1237" t="str">
            <v>GRATIFICAÇOES</v>
          </cell>
          <cell r="D1237">
            <v>190104</v>
          </cell>
          <cell r="E1237" t="str">
            <v>ACERVO HAROLDO DE CAMPOS</v>
          </cell>
          <cell r="F1237" t="str">
            <v>9.2.2</v>
          </cell>
          <cell r="G1237" t="str">
            <v>Pessoal - área fim</v>
          </cell>
        </row>
        <row r="1238">
          <cell r="A1238" t="str">
            <v>190104.400219</v>
          </cell>
          <cell r="B1238">
            <v>400219</v>
          </cell>
          <cell r="C1238" t="str">
            <v>SALARIO MATERNIDADE</v>
          </cell>
          <cell r="D1238">
            <v>190104</v>
          </cell>
          <cell r="E1238" t="str">
            <v>ACERVO HAROLDO DE CAMPOS</v>
          </cell>
          <cell r="F1238" t="str">
            <v>9.2.2</v>
          </cell>
          <cell r="G1238" t="str">
            <v>Pessoal - área fim</v>
          </cell>
        </row>
        <row r="1239">
          <cell r="A1239" t="str">
            <v>190104.400220</v>
          </cell>
          <cell r="B1239">
            <v>400220</v>
          </cell>
          <cell r="C1239" t="str">
            <v>SALARIO FAMILIA</v>
          </cell>
          <cell r="D1239">
            <v>190104</v>
          </cell>
          <cell r="E1239" t="str">
            <v>ACERVO HAROLDO DE CAMPOS</v>
          </cell>
          <cell r="F1239" t="str">
            <v>9.2.2</v>
          </cell>
          <cell r="G1239" t="str">
            <v>Pessoal - área fim</v>
          </cell>
        </row>
        <row r="1240">
          <cell r="A1240" t="str">
            <v>190104.400221</v>
          </cell>
          <cell r="B1240">
            <v>400221</v>
          </cell>
          <cell r="C1240" t="str">
            <v>PENSAO ALIMENTICIA</v>
          </cell>
          <cell r="D1240">
            <v>190104</v>
          </cell>
          <cell r="E1240" t="str">
            <v>ACERVO HAROLDO DE CAMPOS</v>
          </cell>
          <cell r="F1240" t="str">
            <v>9.2.2</v>
          </cell>
          <cell r="G1240" t="str">
            <v>Pessoal - área fim</v>
          </cell>
        </row>
        <row r="1241">
          <cell r="A1241" t="str">
            <v>190104.400014</v>
          </cell>
          <cell r="B1241">
            <v>400014</v>
          </cell>
          <cell r="C1241" t="str">
            <v>ASSISTÊNCIA MÉDICA</v>
          </cell>
          <cell r="D1241">
            <v>190104</v>
          </cell>
          <cell r="E1241" t="str">
            <v>ACERVO HAROLDO DE CAMPOS</v>
          </cell>
          <cell r="F1241" t="str">
            <v>9.2.2</v>
          </cell>
          <cell r="G1241" t="str">
            <v>Pessoal - área fim</v>
          </cell>
        </row>
        <row r="1242">
          <cell r="A1242" t="str">
            <v>190104.400015</v>
          </cell>
          <cell r="B1242">
            <v>400015</v>
          </cell>
          <cell r="C1242" t="str">
            <v>ASSISTÊNCIA ODONTOLÓGICA</v>
          </cell>
          <cell r="D1242">
            <v>190104</v>
          </cell>
          <cell r="E1242" t="str">
            <v>ACERVO HAROLDO DE CAMPOS</v>
          </cell>
          <cell r="F1242" t="str">
            <v>9.2.2</v>
          </cell>
          <cell r="G1242" t="str">
            <v>Pessoal - área fim</v>
          </cell>
        </row>
        <row r="1243">
          <cell r="A1243" t="str">
            <v>190104.400016</v>
          </cell>
          <cell r="B1243">
            <v>400016</v>
          </cell>
          <cell r="C1243" t="str">
            <v>VALE REFEICAO</v>
          </cell>
          <cell r="D1243">
            <v>190104</v>
          </cell>
          <cell r="E1243" t="str">
            <v>ACERVO HAROLDO DE CAMPOS</v>
          </cell>
          <cell r="F1243" t="str">
            <v>9.2.2</v>
          </cell>
          <cell r="G1243" t="str">
            <v>Pessoal - área fim</v>
          </cell>
        </row>
        <row r="1244">
          <cell r="A1244" t="str">
            <v>190104.400017</v>
          </cell>
          <cell r="B1244">
            <v>400017</v>
          </cell>
          <cell r="C1244" t="str">
            <v>VALE TRANSPORTE</v>
          </cell>
          <cell r="D1244">
            <v>190104</v>
          </cell>
          <cell r="E1244" t="str">
            <v>ACERVO HAROLDO DE CAMPOS</v>
          </cell>
          <cell r="F1244" t="str">
            <v>9.2.2</v>
          </cell>
          <cell r="G1244" t="str">
            <v>Pessoal - área fim</v>
          </cell>
        </row>
        <row r="1245">
          <cell r="A1245" t="str">
            <v>190104.400175</v>
          </cell>
          <cell r="B1245">
            <v>400175</v>
          </cell>
          <cell r="C1245" t="str">
            <v>CURSOS E TREINAMENTOS</v>
          </cell>
          <cell r="D1245">
            <v>190104</v>
          </cell>
          <cell r="E1245" t="str">
            <v>ACERVO HAROLDO DE CAMPOS</v>
          </cell>
          <cell r="F1245" t="str">
            <v>9.2.2</v>
          </cell>
          <cell r="G1245" t="str">
            <v>Pessoal - área fim</v>
          </cell>
        </row>
        <row r="1246">
          <cell r="A1246" t="str">
            <v>190104.400176</v>
          </cell>
          <cell r="B1246">
            <v>400176</v>
          </cell>
          <cell r="C1246" t="str">
            <v>AUXILIO EDUCACAO</v>
          </cell>
          <cell r="D1246">
            <v>190104</v>
          </cell>
          <cell r="E1246" t="str">
            <v>ACERVO HAROLDO DE CAMPOS</v>
          </cell>
          <cell r="F1246" t="str">
            <v>9.2.2</v>
          </cell>
          <cell r="G1246" t="str">
            <v>Pessoal - área fim</v>
          </cell>
        </row>
        <row r="1247">
          <cell r="A1247" t="str">
            <v>190104.400020</v>
          </cell>
          <cell r="B1247">
            <v>400020</v>
          </cell>
          <cell r="C1247" t="str">
            <v>INSS</v>
          </cell>
          <cell r="D1247">
            <v>190104</v>
          </cell>
          <cell r="E1247" t="str">
            <v>ACERVO HAROLDO DE CAMPOS</v>
          </cell>
          <cell r="F1247" t="str">
            <v>9.2.2</v>
          </cell>
          <cell r="G1247" t="str">
            <v>Pessoal - área fim</v>
          </cell>
        </row>
        <row r="1248">
          <cell r="A1248" t="str">
            <v>190104.400021</v>
          </cell>
          <cell r="B1248">
            <v>400021</v>
          </cell>
          <cell r="C1248" t="str">
            <v>FGTS</v>
          </cell>
          <cell r="D1248">
            <v>190104</v>
          </cell>
          <cell r="E1248" t="str">
            <v>ACERVO HAROLDO DE CAMPOS</v>
          </cell>
          <cell r="F1248" t="str">
            <v>9.2.2</v>
          </cell>
          <cell r="G1248" t="str">
            <v>Pessoal - área fim</v>
          </cell>
        </row>
        <row r="1249">
          <cell r="A1249" t="str">
            <v>190104.400022</v>
          </cell>
          <cell r="B1249">
            <v>400022</v>
          </cell>
          <cell r="C1249" t="str">
            <v>PIS SOBRE FOLHA DE PAGAMENTO</v>
          </cell>
          <cell r="D1249">
            <v>190104</v>
          </cell>
          <cell r="E1249" t="str">
            <v>ACERVO HAROLDO DE CAMPOS</v>
          </cell>
          <cell r="F1249" t="str">
            <v>9.2.2</v>
          </cell>
          <cell r="G1249" t="str">
            <v>Pessoal - área fim</v>
          </cell>
        </row>
        <row r="1250">
          <cell r="A1250" t="str">
            <v>190104.400024</v>
          </cell>
          <cell r="B1250">
            <v>400024</v>
          </cell>
          <cell r="C1250" t="str">
            <v>CONTRIBUIÇÃO SOCIAL RESCISÓRIA</v>
          </cell>
          <cell r="D1250">
            <v>190104</v>
          </cell>
          <cell r="E1250" t="str">
            <v>ACERVO HAROLDO DE CAMPOS</v>
          </cell>
          <cell r="F1250" t="str">
            <v>9.2.2</v>
          </cell>
          <cell r="G1250" t="str">
            <v>Pessoal - área fim</v>
          </cell>
        </row>
        <row r="1251">
          <cell r="A1251" t="str">
            <v>190104.400177</v>
          </cell>
          <cell r="B1251">
            <v>400177</v>
          </cell>
          <cell r="C1251" t="str">
            <v>INSS SOBRE AUTONOMOS</v>
          </cell>
          <cell r="D1251">
            <v>190104</v>
          </cell>
          <cell r="E1251" t="str">
            <v>ACERVO HAROLDO DE CAMPOS</v>
          </cell>
          <cell r="F1251" t="str">
            <v>9.2.2</v>
          </cell>
          <cell r="G1251" t="str">
            <v>Pessoal - área fim</v>
          </cell>
        </row>
        <row r="1252">
          <cell r="A1252" t="str">
            <v>190104.400214</v>
          </cell>
          <cell r="B1252">
            <v>400214</v>
          </cell>
          <cell r="C1252" t="str">
            <v>CONTRIBUICAO SINDICAL/ ASSISTENCIAL/ CONFEDERATIVA</v>
          </cell>
          <cell r="D1252">
            <v>190104</v>
          </cell>
          <cell r="E1252" t="str">
            <v>ACERVO HAROLDO DE CAMPOS</v>
          </cell>
          <cell r="F1252" t="str">
            <v>9.2.2</v>
          </cell>
          <cell r="G1252" t="str">
            <v>Pessoal - área fim</v>
          </cell>
        </row>
        <row r="1253">
          <cell r="A1253" t="str">
            <v>190104.400025</v>
          </cell>
          <cell r="B1253">
            <v>400025</v>
          </cell>
          <cell r="C1253" t="str">
            <v>DESPESA - FÉRIAS</v>
          </cell>
          <cell r="D1253">
            <v>190104</v>
          </cell>
          <cell r="E1253" t="str">
            <v>ACERVO HAROLDO DE CAMPOS</v>
          </cell>
          <cell r="F1253" t="str">
            <v>9.2.2</v>
          </cell>
          <cell r="G1253" t="str">
            <v>Pessoal - área fim</v>
          </cell>
        </row>
        <row r="1254">
          <cell r="A1254" t="str">
            <v>190104.400026</v>
          </cell>
          <cell r="B1254">
            <v>400026</v>
          </cell>
          <cell r="C1254" t="str">
            <v>DESPESA - INSS S/ FÉRIAS</v>
          </cell>
          <cell r="D1254">
            <v>190104</v>
          </cell>
          <cell r="E1254" t="str">
            <v>ACERVO HAROLDO DE CAMPOS</v>
          </cell>
          <cell r="F1254" t="str">
            <v>9.2.2</v>
          </cell>
          <cell r="G1254" t="str">
            <v>Pessoal - área fim</v>
          </cell>
        </row>
        <row r="1255">
          <cell r="A1255" t="str">
            <v>190104.400027</v>
          </cell>
          <cell r="B1255">
            <v>400027</v>
          </cell>
          <cell r="C1255" t="str">
            <v>DESPESA - FGTS S/ FÉRIAS</v>
          </cell>
          <cell r="D1255">
            <v>190104</v>
          </cell>
          <cell r="E1255" t="str">
            <v>ACERVO HAROLDO DE CAMPOS</v>
          </cell>
          <cell r="F1255" t="str">
            <v>9.2.2</v>
          </cell>
          <cell r="G1255" t="str">
            <v>Pessoal - área fim</v>
          </cell>
        </row>
        <row r="1256">
          <cell r="A1256" t="str">
            <v>190104.400028</v>
          </cell>
          <cell r="B1256">
            <v>400028</v>
          </cell>
          <cell r="C1256" t="str">
            <v>DESPESA - 13° SALÁRIO</v>
          </cell>
          <cell r="D1256">
            <v>190104</v>
          </cell>
          <cell r="E1256" t="str">
            <v>ACERVO HAROLDO DE CAMPOS</v>
          </cell>
          <cell r="F1256" t="str">
            <v>9.2.2</v>
          </cell>
          <cell r="G1256" t="str">
            <v>Pessoal - área fim</v>
          </cell>
        </row>
        <row r="1257">
          <cell r="A1257" t="str">
            <v>190104.400029</v>
          </cell>
          <cell r="B1257">
            <v>400029</v>
          </cell>
          <cell r="C1257" t="str">
            <v>DESPESA - INSS S/ 13°</v>
          </cell>
          <cell r="D1257">
            <v>190104</v>
          </cell>
          <cell r="E1257" t="str">
            <v>ACERVO HAROLDO DE CAMPOS</v>
          </cell>
          <cell r="F1257" t="str">
            <v>9.2.2</v>
          </cell>
          <cell r="G1257" t="str">
            <v>Pessoal - área fim</v>
          </cell>
        </row>
        <row r="1258">
          <cell r="A1258" t="str">
            <v>190104.400030</v>
          </cell>
          <cell r="B1258">
            <v>400030</v>
          </cell>
          <cell r="C1258" t="str">
            <v>DESPESA - FGTS S/ 13°</v>
          </cell>
          <cell r="D1258">
            <v>190104</v>
          </cell>
          <cell r="E1258" t="str">
            <v>ACERVO HAROLDO DE CAMPOS</v>
          </cell>
          <cell r="F1258" t="str">
            <v>9.2.2</v>
          </cell>
          <cell r="G1258" t="str">
            <v>Pessoal - área fim</v>
          </cell>
        </row>
        <row r="1259">
          <cell r="A1259" t="str">
            <v>190104.400178</v>
          </cell>
          <cell r="B1259">
            <v>400178</v>
          </cell>
          <cell r="C1259" t="str">
            <v>UNIFORMES</v>
          </cell>
          <cell r="D1259">
            <v>190104</v>
          </cell>
          <cell r="E1259" t="str">
            <v>ACERVO HAROLDO DE CAMPOS</v>
          </cell>
          <cell r="F1259" t="str">
            <v>9.2.2</v>
          </cell>
          <cell r="G1259" t="str">
            <v>Pessoal - área fim</v>
          </cell>
        </row>
        <row r="1260">
          <cell r="A1260" t="str">
            <v>190104.400179</v>
          </cell>
          <cell r="B1260">
            <v>400179</v>
          </cell>
          <cell r="C1260" t="str">
            <v>ESTAGIARIOS E APRENDIZES</v>
          </cell>
          <cell r="D1260">
            <v>190104</v>
          </cell>
          <cell r="E1260" t="str">
            <v>ACERVO HAROLDO DE CAMPOS</v>
          </cell>
          <cell r="F1260" t="str">
            <v>9.2.2</v>
          </cell>
          <cell r="G1260" t="str">
            <v>Pessoal - área fim</v>
          </cell>
        </row>
        <row r="1261">
          <cell r="A1261" t="str">
            <v>190104.400180</v>
          </cell>
          <cell r="B1261">
            <v>400180</v>
          </cell>
          <cell r="C1261" t="str">
            <v>OUTRAS DESPESAS COM PESSOAL</v>
          </cell>
          <cell r="D1261">
            <v>190104</v>
          </cell>
          <cell r="E1261" t="str">
            <v>ACERVO HAROLDO DE CAMPOS</v>
          </cell>
          <cell r="F1261" t="str">
            <v>9.2.2</v>
          </cell>
          <cell r="G1261" t="str">
            <v>Pessoal - área fim</v>
          </cell>
        </row>
        <row r="1262">
          <cell r="A1262" t="str">
            <v>190105.400003</v>
          </cell>
          <cell r="B1262">
            <v>400003</v>
          </cell>
          <cell r="C1262" t="str">
            <v>SALÁRIOS E ORDENADOS</v>
          </cell>
          <cell r="D1262">
            <v>190105</v>
          </cell>
          <cell r="E1262" t="str">
            <v>PRODUÇÃO</v>
          </cell>
          <cell r="F1262" t="str">
            <v>9.2.2</v>
          </cell>
          <cell r="G1262" t="str">
            <v>Pessoal - área fim</v>
          </cell>
        </row>
        <row r="1263">
          <cell r="A1263" t="str">
            <v>190105.400004</v>
          </cell>
          <cell r="B1263">
            <v>400004</v>
          </cell>
          <cell r="C1263" t="str">
            <v>HORAS EXTRAS</v>
          </cell>
          <cell r="D1263">
            <v>190105</v>
          </cell>
          <cell r="E1263" t="str">
            <v>PRODUÇÃO</v>
          </cell>
          <cell r="F1263" t="str">
            <v>9.2.2</v>
          </cell>
          <cell r="G1263" t="str">
            <v>Pessoal - área fim</v>
          </cell>
        </row>
        <row r="1264">
          <cell r="A1264" t="str">
            <v>190105.400005</v>
          </cell>
          <cell r="B1264">
            <v>400005</v>
          </cell>
          <cell r="C1264" t="str">
            <v>DÉCIMO TERCEIRO SALÁRIO</v>
          </cell>
          <cell r="D1264">
            <v>190105</v>
          </cell>
          <cell r="E1264" t="str">
            <v>PRODUÇÃO</v>
          </cell>
          <cell r="F1264" t="str">
            <v>9.2.2</v>
          </cell>
          <cell r="G1264" t="str">
            <v>Pessoal - área fim</v>
          </cell>
        </row>
        <row r="1265">
          <cell r="A1265" t="str">
            <v>190105.400006</v>
          </cell>
          <cell r="B1265">
            <v>400006</v>
          </cell>
          <cell r="C1265" t="str">
            <v>FÉRIAS</v>
          </cell>
          <cell r="D1265">
            <v>190105</v>
          </cell>
          <cell r="E1265" t="str">
            <v>PRODUÇÃO</v>
          </cell>
          <cell r="F1265" t="str">
            <v>9.2.2</v>
          </cell>
          <cell r="G1265" t="str">
            <v>Pessoal - área fim</v>
          </cell>
        </row>
        <row r="1266">
          <cell r="A1266" t="str">
            <v>190105.400007</v>
          </cell>
          <cell r="B1266">
            <v>400007</v>
          </cell>
          <cell r="C1266" t="str">
            <v>DESCANSO SEMANAL REMUNERADO</v>
          </cell>
          <cell r="D1266">
            <v>190105</v>
          </cell>
          <cell r="E1266" t="str">
            <v>PRODUÇÃO</v>
          </cell>
          <cell r="F1266" t="str">
            <v>9.2.2</v>
          </cell>
          <cell r="G1266" t="str">
            <v>Pessoal - área fim</v>
          </cell>
        </row>
        <row r="1267">
          <cell r="A1267" t="str">
            <v>190105.400010</v>
          </cell>
          <cell r="B1267">
            <v>400010</v>
          </cell>
          <cell r="C1267" t="str">
            <v>AJUDA DE CUSTO</v>
          </cell>
          <cell r="D1267">
            <v>190105</v>
          </cell>
          <cell r="E1267" t="str">
            <v>PRODUÇÃO</v>
          </cell>
          <cell r="F1267" t="str">
            <v>9.2.2</v>
          </cell>
          <cell r="G1267" t="str">
            <v>Pessoal - área fim</v>
          </cell>
        </row>
        <row r="1268">
          <cell r="A1268" t="str">
            <v>190105.400011</v>
          </cell>
          <cell r="B1268">
            <v>400011</v>
          </cell>
          <cell r="C1268" t="str">
            <v>BOLSA AUXÍLIO</v>
          </cell>
          <cell r="D1268">
            <v>190105</v>
          </cell>
          <cell r="E1268" t="str">
            <v>PRODUÇÃO</v>
          </cell>
          <cell r="F1268" t="str">
            <v>9.2.2</v>
          </cell>
          <cell r="G1268" t="str">
            <v>Pessoal - área fim</v>
          </cell>
        </row>
        <row r="1269">
          <cell r="A1269" t="str">
            <v>190105.400012</v>
          </cell>
          <cell r="B1269">
            <v>400012</v>
          </cell>
          <cell r="C1269" t="str">
            <v>INDENIZAÇÕES</v>
          </cell>
          <cell r="D1269">
            <v>190105</v>
          </cell>
          <cell r="E1269" t="str">
            <v>PRODUÇÃO</v>
          </cell>
          <cell r="F1269" t="str">
            <v>9.2.2</v>
          </cell>
          <cell r="G1269" t="str">
            <v>Pessoal - área fim</v>
          </cell>
        </row>
        <row r="1270">
          <cell r="A1270" t="str">
            <v>190105.400013</v>
          </cell>
          <cell r="B1270">
            <v>400013</v>
          </cell>
          <cell r="C1270" t="str">
            <v>SALÁRIOS - AJUSTES ENTRE CONTRATO DE GESTÃO</v>
          </cell>
          <cell r="D1270">
            <v>190105</v>
          </cell>
          <cell r="E1270" t="str">
            <v>PRODUÇÃO</v>
          </cell>
          <cell r="F1270" t="str">
            <v>9.2.2</v>
          </cell>
          <cell r="G1270" t="str">
            <v>Pessoal - área fim</v>
          </cell>
        </row>
        <row r="1271">
          <cell r="A1271" t="str">
            <v>190105.400202</v>
          </cell>
          <cell r="B1271">
            <v>400202</v>
          </cell>
          <cell r="C1271" t="str">
            <v>ADICIONAL NOTURNO</v>
          </cell>
          <cell r="D1271">
            <v>190105</v>
          </cell>
          <cell r="E1271" t="str">
            <v>PRODUÇÃO</v>
          </cell>
          <cell r="F1271" t="str">
            <v>9.2.2</v>
          </cell>
          <cell r="G1271" t="str">
            <v>Pessoal - área fim</v>
          </cell>
        </row>
        <row r="1272">
          <cell r="A1272" t="str">
            <v>190105.400203</v>
          </cell>
          <cell r="B1272">
            <v>400203</v>
          </cell>
          <cell r="C1272" t="str">
            <v>GRATIFICAÇOES</v>
          </cell>
          <cell r="D1272">
            <v>190105</v>
          </cell>
          <cell r="E1272" t="str">
            <v>PRODUÇÃO</v>
          </cell>
          <cell r="F1272" t="str">
            <v>9.2.2</v>
          </cell>
          <cell r="G1272" t="str">
            <v>Pessoal - área fim</v>
          </cell>
        </row>
        <row r="1273">
          <cell r="A1273" t="str">
            <v>190105.400219</v>
          </cell>
          <cell r="B1273">
            <v>400219</v>
          </cell>
          <cell r="C1273" t="str">
            <v>SALARIO MATERNIDADE</v>
          </cell>
          <cell r="D1273">
            <v>190105</v>
          </cell>
          <cell r="E1273" t="str">
            <v>PRODUÇÃO</v>
          </cell>
          <cell r="F1273" t="str">
            <v>9.2.2</v>
          </cell>
          <cell r="G1273" t="str">
            <v>Pessoal - área fim</v>
          </cell>
        </row>
        <row r="1274">
          <cell r="A1274" t="str">
            <v>190105.400220</v>
          </cell>
          <cell r="B1274">
            <v>400220</v>
          </cell>
          <cell r="C1274" t="str">
            <v>SALARIO FAMILIA</v>
          </cell>
          <cell r="D1274">
            <v>190105</v>
          </cell>
          <cell r="E1274" t="str">
            <v>PRODUÇÃO</v>
          </cell>
          <cell r="F1274" t="str">
            <v>9.2.2</v>
          </cell>
          <cell r="G1274" t="str">
            <v>Pessoal - área fim</v>
          </cell>
        </row>
        <row r="1275">
          <cell r="A1275" t="str">
            <v>190105.400221</v>
          </cell>
          <cell r="B1275">
            <v>400221</v>
          </cell>
          <cell r="C1275" t="str">
            <v>PENSAO ALIMENTICIA</v>
          </cell>
          <cell r="D1275">
            <v>190105</v>
          </cell>
          <cell r="E1275" t="str">
            <v>PRODUÇÃO</v>
          </cell>
          <cell r="F1275" t="str">
            <v>9.2.2</v>
          </cell>
          <cell r="G1275" t="str">
            <v>Pessoal - área fim</v>
          </cell>
        </row>
        <row r="1276">
          <cell r="A1276" t="str">
            <v>190105.400014</v>
          </cell>
          <cell r="B1276">
            <v>400014</v>
          </cell>
          <cell r="C1276" t="str">
            <v>ASSISTÊNCIA MÉDICA</v>
          </cell>
          <cell r="D1276">
            <v>190105</v>
          </cell>
          <cell r="E1276" t="str">
            <v>PRODUÇÃO</v>
          </cell>
          <cell r="F1276" t="str">
            <v>9.2.2</v>
          </cell>
          <cell r="G1276" t="str">
            <v>Pessoal - área fim</v>
          </cell>
        </row>
        <row r="1277">
          <cell r="A1277" t="str">
            <v>190105.400015</v>
          </cell>
          <cell r="B1277">
            <v>400015</v>
          </cell>
          <cell r="C1277" t="str">
            <v>ASSISTÊNCIA ODONTOLÓGICA</v>
          </cell>
          <cell r="D1277">
            <v>190105</v>
          </cell>
          <cell r="E1277" t="str">
            <v>PRODUÇÃO</v>
          </cell>
          <cell r="F1277" t="str">
            <v>9.2.2</v>
          </cell>
          <cell r="G1277" t="str">
            <v>Pessoal - área fim</v>
          </cell>
        </row>
        <row r="1278">
          <cell r="A1278" t="str">
            <v>190105.400016</v>
          </cell>
          <cell r="B1278">
            <v>400016</v>
          </cell>
          <cell r="C1278" t="str">
            <v>VALE REFEICAO</v>
          </cell>
          <cell r="D1278">
            <v>190105</v>
          </cell>
          <cell r="E1278" t="str">
            <v>PRODUÇÃO</v>
          </cell>
          <cell r="F1278" t="str">
            <v>9.2.2</v>
          </cell>
          <cell r="G1278" t="str">
            <v>Pessoal - área fim</v>
          </cell>
        </row>
        <row r="1279">
          <cell r="A1279" t="str">
            <v>190105.400017</v>
          </cell>
          <cell r="B1279">
            <v>400017</v>
          </cell>
          <cell r="C1279" t="str">
            <v>VALE TRANSPORTE</v>
          </cell>
          <cell r="D1279">
            <v>190105</v>
          </cell>
          <cell r="E1279" t="str">
            <v>PRODUÇÃO</v>
          </cell>
          <cell r="F1279" t="str">
            <v>9.2.2</v>
          </cell>
          <cell r="G1279" t="str">
            <v>Pessoal - área fim</v>
          </cell>
        </row>
        <row r="1280">
          <cell r="A1280" t="str">
            <v>190105.400175</v>
          </cell>
          <cell r="B1280">
            <v>400175</v>
          </cell>
          <cell r="C1280" t="str">
            <v>CURSOS E TREINAMENTOS</v>
          </cell>
          <cell r="D1280">
            <v>190105</v>
          </cell>
          <cell r="E1280" t="str">
            <v>PRODUÇÃO</v>
          </cell>
          <cell r="F1280" t="str">
            <v>9.2.2</v>
          </cell>
          <cell r="G1280" t="str">
            <v>Pessoal - área fim</v>
          </cell>
        </row>
        <row r="1281">
          <cell r="A1281" t="str">
            <v>190105.400176</v>
          </cell>
          <cell r="B1281">
            <v>400176</v>
          </cell>
          <cell r="C1281" t="str">
            <v>AUXILIO EDUCACAO</v>
          </cell>
          <cell r="D1281">
            <v>190105</v>
          </cell>
          <cell r="E1281" t="str">
            <v>PRODUÇÃO</v>
          </cell>
          <cell r="F1281" t="str">
            <v>9.2.2</v>
          </cell>
          <cell r="G1281" t="str">
            <v>Pessoal - área fim</v>
          </cell>
        </row>
        <row r="1282">
          <cell r="A1282" t="str">
            <v>190105.400020</v>
          </cell>
          <cell r="B1282">
            <v>400020</v>
          </cell>
          <cell r="C1282" t="str">
            <v>INSS</v>
          </cell>
          <cell r="D1282">
            <v>190105</v>
          </cell>
          <cell r="E1282" t="str">
            <v>PRODUÇÃO</v>
          </cell>
          <cell r="F1282" t="str">
            <v>9.2.2</v>
          </cell>
          <cell r="G1282" t="str">
            <v>Pessoal - área fim</v>
          </cell>
        </row>
        <row r="1283">
          <cell r="A1283" t="str">
            <v>190105.400021</v>
          </cell>
          <cell r="B1283">
            <v>400021</v>
          </cell>
          <cell r="C1283" t="str">
            <v>FGTS</v>
          </cell>
          <cell r="D1283">
            <v>190105</v>
          </cell>
          <cell r="E1283" t="str">
            <v>PRODUÇÃO</v>
          </cell>
          <cell r="F1283" t="str">
            <v>9.2.2</v>
          </cell>
          <cell r="G1283" t="str">
            <v>Pessoal - área fim</v>
          </cell>
        </row>
        <row r="1284">
          <cell r="A1284" t="str">
            <v>190105.400022</v>
          </cell>
          <cell r="B1284">
            <v>400022</v>
          </cell>
          <cell r="C1284" t="str">
            <v>PIS SOBRE FOLHA DE PAGAMENTO</v>
          </cell>
          <cell r="D1284">
            <v>190105</v>
          </cell>
          <cell r="E1284" t="str">
            <v>PRODUÇÃO</v>
          </cell>
          <cell r="F1284" t="str">
            <v>9.2.2</v>
          </cell>
          <cell r="G1284" t="str">
            <v>Pessoal - área fim</v>
          </cell>
        </row>
        <row r="1285">
          <cell r="A1285" t="str">
            <v>190105.400024</v>
          </cell>
          <cell r="B1285">
            <v>400024</v>
          </cell>
          <cell r="C1285" t="str">
            <v>CONTRIBUIÇÃO SOCIAL RESCISÓRIA</v>
          </cell>
          <cell r="D1285">
            <v>190105</v>
          </cell>
          <cell r="E1285" t="str">
            <v>PRODUÇÃO</v>
          </cell>
          <cell r="F1285" t="str">
            <v>9.2.2</v>
          </cell>
          <cell r="G1285" t="str">
            <v>Pessoal - área fim</v>
          </cell>
        </row>
        <row r="1286">
          <cell r="A1286" t="str">
            <v>190105.400177</v>
          </cell>
          <cell r="B1286">
            <v>400177</v>
          </cell>
          <cell r="C1286" t="str">
            <v>INSS SOBRE AUTONOMOS</v>
          </cell>
          <cell r="D1286">
            <v>190105</v>
          </cell>
          <cell r="E1286" t="str">
            <v>PRODUÇÃO</v>
          </cell>
          <cell r="F1286" t="str">
            <v>9.2.2</v>
          </cell>
          <cell r="G1286" t="str">
            <v>Pessoal - área fim</v>
          </cell>
        </row>
        <row r="1287">
          <cell r="A1287" t="str">
            <v>190105.400214</v>
          </cell>
          <cell r="B1287">
            <v>400214</v>
          </cell>
          <cell r="C1287" t="str">
            <v>CONTRIBUICAO SINDICAL/ ASSISTENCIAL/ CONFEDERATIVA</v>
          </cell>
          <cell r="D1287">
            <v>190105</v>
          </cell>
          <cell r="E1287" t="str">
            <v>PRODUÇÃO</v>
          </cell>
          <cell r="F1287" t="str">
            <v>9.2.2</v>
          </cell>
          <cell r="G1287" t="str">
            <v>Pessoal - área fim</v>
          </cell>
        </row>
        <row r="1288">
          <cell r="A1288" t="str">
            <v>190105.400025</v>
          </cell>
          <cell r="B1288">
            <v>400025</v>
          </cell>
          <cell r="C1288" t="str">
            <v>DESPESA - FÉRIAS</v>
          </cell>
          <cell r="D1288">
            <v>190105</v>
          </cell>
          <cell r="E1288" t="str">
            <v>PRODUÇÃO</v>
          </cell>
          <cell r="F1288" t="str">
            <v>9.2.2</v>
          </cell>
          <cell r="G1288" t="str">
            <v>Pessoal - área fim</v>
          </cell>
        </row>
        <row r="1289">
          <cell r="A1289" t="str">
            <v>190105.400026</v>
          </cell>
          <cell r="B1289">
            <v>400026</v>
          </cell>
          <cell r="C1289" t="str">
            <v>DESPESA - INSS S/ FÉRIAS</v>
          </cell>
          <cell r="D1289">
            <v>190105</v>
          </cell>
          <cell r="E1289" t="str">
            <v>PRODUÇÃO</v>
          </cell>
          <cell r="F1289" t="str">
            <v>9.2.2</v>
          </cell>
          <cell r="G1289" t="str">
            <v>Pessoal - área fim</v>
          </cell>
        </row>
        <row r="1290">
          <cell r="A1290" t="str">
            <v>190105.400027</v>
          </cell>
          <cell r="B1290">
            <v>400027</v>
          </cell>
          <cell r="C1290" t="str">
            <v>DESPESA - FGTS S/ FÉRIAS</v>
          </cell>
          <cell r="D1290">
            <v>190105</v>
          </cell>
          <cell r="E1290" t="str">
            <v>PRODUÇÃO</v>
          </cell>
          <cell r="F1290" t="str">
            <v>9.2.2</v>
          </cell>
          <cell r="G1290" t="str">
            <v>Pessoal - área fim</v>
          </cell>
        </row>
        <row r="1291">
          <cell r="A1291" t="str">
            <v>190105.400028</v>
          </cell>
          <cell r="B1291">
            <v>400028</v>
          </cell>
          <cell r="C1291" t="str">
            <v>DESPESA - 13° SALÁRIO</v>
          </cell>
          <cell r="D1291">
            <v>190105</v>
          </cell>
          <cell r="E1291" t="str">
            <v>PRODUÇÃO</v>
          </cell>
          <cell r="F1291" t="str">
            <v>9.2.2</v>
          </cell>
          <cell r="G1291" t="str">
            <v>Pessoal - área fim</v>
          </cell>
        </row>
        <row r="1292">
          <cell r="A1292" t="str">
            <v>190105.400029</v>
          </cell>
          <cell r="B1292">
            <v>400029</v>
          </cell>
          <cell r="C1292" t="str">
            <v>DESPESA - INSS S/ 13°</v>
          </cell>
          <cell r="D1292">
            <v>190105</v>
          </cell>
          <cell r="E1292" t="str">
            <v>PRODUÇÃO</v>
          </cell>
          <cell r="F1292" t="str">
            <v>9.2.2</v>
          </cell>
          <cell r="G1292" t="str">
            <v>Pessoal - área fim</v>
          </cell>
        </row>
        <row r="1293">
          <cell r="A1293" t="str">
            <v>190105.400030</v>
          </cell>
          <cell r="B1293">
            <v>400030</v>
          </cell>
          <cell r="C1293" t="str">
            <v>DESPESA - FGTS S/ 13°</v>
          </cell>
          <cell r="D1293">
            <v>190105</v>
          </cell>
          <cell r="E1293" t="str">
            <v>PRODUÇÃO</v>
          </cell>
          <cell r="F1293" t="str">
            <v>9.2.2</v>
          </cell>
          <cell r="G1293" t="str">
            <v>Pessoal - área fim</v>
          </cell>
        </row>
        <row r="1294">
          <cell r="A1294" t="str">
            <v>190105.400178</v>
          </cell>
          <cell r="B1294">
            <v>400178</v>
          </cell>
          <cell r="C1294" t="str">
            <v>UNIFORMES</v>
          </cell>
          <cell r="D1294">
            <v>190105</v>
          </cell>
          <cell r="E1294" t="str">
            <v>PRODUÇÃO</v>
          </cell>
          <cell r="F1294" t="str">
            <v>9.2.2</v>
          </cell>
          <cell r="G1294" t="str">
            <v>Pessoal - área fim</v>
          </cell>
        </row>
        <row r="1295">
          <cell r="A1295" t="str">
            <v>190105.400179</v>
          </cell>
          <cell r="B1295">
            <v>400179</v>
          </cell>
          <cell r="C1295" t="str">
            <v>ESTAGIARIOS E APRENDIZES</v>
          </cell>
          <cell r="D1295">
            <v>190105</v>
          </cell>
          <cell r="E1295" t="str">
            <v>PRODUÇÃO</v>
          </cell>
          <cell r="F1295" t="str">
            <v>9.2.2</v>
          </cell>
          <cell r="G1295" t="str">
            <v>Pessoal - área fim</v>
          </cell>
        </row>
        <row r="1296">
          <cell r="A1296" t="str">
            <v>190105.400180</v>
          </cell>
          <cell r="B1296">
            <v>400180</v>
          </cell>
          <cell r="C1296" t="str">
            <v>OUTRAS DESPESAS COM PESSOAL</v>
          </cell>
          <cell r="D1296">
            <v>190105</v>
          </cell>
          <cell r="E1296" t="str">
            <v>PRODUÇÃO</v>
          </cell>
          <cell r="F1296" t="str">
            <v>9.2.2</v>
          </cell>
          <cell r="G1296" t="str">
            <v>Pessoal - área fim</v>
          </cell>
        </row>
        <row r="1297">
          <cell r="A1297" t="str">
            <v>190106.400003</v>
          </cell>
          <cell r="B1297">
            <v>400003</v>
          </cell>
          <cell r="C1297" t="str">
            <v>SALÁRIOS E ORDENADOS</v>
          </cell>
          <cell r="D1297">
            <v>190106</v>
          </cell>
          <cell r="E1297" t="str">
            <v>EXPOSIÇÃO TEMPORÁRIA</v>
          </cell>
          <cell r="F1297" t="str">
            <v>9.2.2</v>
          </cell>
          <cell r="G1297" t="str">
            <v>Pessoal - área fim</v>
          </cell>
        </row>
        <row r="1298">
          <cell r="A1298" t="str">
            <v>190106.400004</v>
          </cell>
          <cell r="B1298">
            <v>400004</v>
          </cell>
          <cell r="C1298" t="str">
            <v>HORAS EXTRAS</v>
          </cell>
          <cell r="D1298">
            <v>190106</v>
          </cell>
          <cell r="E1298" t="str">
            <v>EXPOSIÇÃO TEMPORÁRIA</v>
          </cell>
          <cell r="F1298" t="str">
            <v>9.2.2</v>
          </cell>
          <cell r="G1298" t="str">
            <v>Pessoal - área fim</v>
          </cell>
        </row>
        <row r="1299">
          <cell r="A1299" t="str">
            <v>190106.400005</v>
          </cell>
          <cell r="B1299">
            <v>400005</v>
          </cell>
          <cell r="C1299" t="str">
            <v>DÉCIMO TERCEIRO SALÁRIO</v>
          </cell>
          <cell r="D1299">
            <v>190106</v>
          </cell>
          <cell r="E1299" t="str">
            <v>EXPOSIÇÃO TEMPORÁRIA</v>
          </cell>
          <cell r="F1299" t="str">
            <v>9.2.2</v>
          </cell>
          <cell r="G1299" t="str">
            <v>Pessoal - área fim</v>
          </cell>
        </row>
        <row r="1300">
          <cell r="A1300" t="str">
            <v>190106.400006</v>
          </cell>
          <cell r="B1300">
            <v>400006</v>
          </cell>
          <cell r="C1300" t="str">
            <v>FÉRIAS</v>
          </cell>
          <cell r="D1300">
            <v>190106</v>
          </cell>
          <cell r="E1300" t="str">
            <v>EXPOSIÇÃO TEMPORÁRIA</v>
          </cell>
          <cell r="F1300" t="str">
            <v>9.2.2</v>
          </cell>
          <cell r="G1300" t="str">
            <v>Pessoal - área fim</v>
          </cell>
        </row>
        <row r="1301">
          <cell r="A1301" t="str">
            <v>190106.400007</v>
          </cell>
          <cell r="B1301">
            <v>400007</v>
          </cell>
          <cell r="C1301" t="str">
            <v>DESCANSO SEMANAL REMUNERADO</v>
          </cell>
          <cell r="D1301">
            <v>190106</v>
          </cell>
          <cell r="E1301" t="str">
            <v>EXPOSIÇÃO TEMPORÁRIA</v>
          </cell>
          <cell r="F1301" t="str">
            <v>9.2.2</v>
          </cell>
          <cell r="G1301" t="str">
            <v>Pessoal - área fim</v>
          </cell>
        </row>
        <row r="1302">
          <cell r="A1302" t="str">
            <v>190106.400010</v>
          </cell>
          <cell r="B1302">
            <v>400010</v>
          </cell>
          <cell r="C1302" t="str">
            <v>AJUDA DE CUSTO</v>
          </cell>
          <cell r="D1302">
            <v>190106</v>
          </cell>
          <cell r="E1302" t="str">
            <v>EXPOSIÇÃO TEMPORÁRIA</v>
          </cell>
          <cell r="F1302" t="str">
            <v>9.2.2</v>
          </cell>
          <cell r="G1302" t="str">
            <v>Pessoal - área fim</v>
          </cell>
        </row>
        <row r="1303">
          <cell r="A1303" t="str">
            <v>190106.400011</v>
          </cell>
          <cell r="B1303">
            <v>400011</v>
          </cell>
          <cell r="C1303" t="str">
            <v>BOLSA AUXÍLIO</v>
          </cell>
          <cell r="D1303">
            <v>190106</v>
          </cell>
          <cell r="E1303" t="str">
            <v>EXPOSIÇÃO TEMPORÁRIA</v>
          </cell>
          <cell r="F1303" t="str">
            <v>9.2.2</v>
          </cell>
          <cell r="G1303" t="str">
            <v>Pessoal - área fim</v>
          </cell>
        </row>
        <row r="1304">
          <cell r="A1304" t="str">
            <v>190106.400012</v>
          </cell>
          <cell r="B1304">
            <v>400012</v>
          </cell>
          <cell r="C1304" t="str">
            <v>INDENIZAÇÕES</v>
          </cell>
          <cell r="D1304">
            <v>190106</v>
          </cell>
          <cell r="E1304" t="str">
            <v>EXPOSIÇÃO TEMPORÁRIA</v>
          </cell>
          <cell r="F1304" t="str">
            <v>9.2.2</v>
          </cell>
          <cell r="G1304" t="str">
            <v>Pessoal - área fim</v>
          </cell>
        </row>
        <row r="1305">
          <cell r="A1305" t="str">
            <v>190106.400013</v>
          </cell>
          <cell r="B1305">
            <v>400013</v>
          </cell>
          <cell r="C1305" t="str">
            <v>SALÁRIOS - AJUSTES ENTRE CONTRATO DE GESTÃO</v>
          </cell>
          <cell r="D1305">
            <v>190106</v>
          </cell>
          <cell r="E1305" t="str">
            <v>EXPOSIÇÃO TEMPORÁRIA</v>
          </cell>
          <cell r="F1305" t="str">
            <v>9.2.2</v>
          </cell>
          <cell r="G1305" t="str">
            <v>Pessoal - área fim</v>
          </cell>
        </row>
        <row r="1306">
          <cell r="A1306" t="str">
            <v>190106.400202</v>
          </cell>
          <cell r="B1306">
            <v>400202</v>
          </cell>
          <cell r="C1306" t="str">
            <v>ADICIONAL NOTURNO</v>
          </cell>
          <cell r="D1306">
            <v>190106</v>
          </cell>
          <cell r="E1306" t="str">
            <v>EXPOSIÇÃO TEMPORÁRIA</v>
          </cell>
          <cell r="F1306" t="str">
            <v>9.2.2</v>
          </cell>
          <cell r="G1306" t="str">
            <v>Pessoal - área fim</v>
          </cell>
        </row>
        <row r="1307">
          <cell r="A1307" t="str">
            <v>190106.400203</v>
          </cell>
          <cell r="B1307">
            <v>400203</v>
          </cell>
          <cell r="C1307" t="str">
            <v>GRATIFICAÇOES</v>
          </cell>
          <cell r="D1307">
            <v>190106</v>
          </cell>
          <cell r="E1307" t="str">
            <v>EXPOSIÇÃO TEMPORÁRIA</v>
          </cell>
          <cell r="F1307" t="str">
            <v>9.2.2</v>
          </cell>
          <cell r="G1307" t="str">
            <v>Pessoal - área fim</v>
          </cell>
        </row>
        <row r="1308">
          <cell r="A1308" t="str">
            <v>190106.400219</v>
          </cell>
          <cell r="B1308">
            <v>400219</v>
          </cell>
          <cell r="C1308" t="str">
            <v>SALARIO MATERNIDADE</v>
          </cell>
          <cell r="D1308">
            <v>190106</v>
          </cell>
          <cell r="E1308" t="str">
            <v>EXPOSIÇÃO TEMPORÁRIA</v>
          </cell>
          <cell r="F1308" t="str">
            <v>9.2.2</v>
          </cell>
          <cell r="G1308" t="str">
            <v>Pessoal - área fim</v>
          </cell>
        </row>
        <row r="1309">
          <cell r="A1309" t="str">
            <v>190106.400220</v>
          </cell>
          <cell r="B1309">
            <v>400220</v>
          </cell>
          <cell r="C1309" t="str">
            <v>SALARIO FAMILIA</v>
          </cell>
          <cell r="D1309">
            <v>190106</v>
          </cell>
          <cell r="E1309" t="str">
            <v>EXPOSIÇÃO TEMPORÁRIA</v>
          </cell>
          <cell r="F1309" t="str">
            <v>9.2.2</v>
          </cell>
          <cell r="G1309" t="str">
            <v>Pessoal - área fim</v>
          </cell>
        </row>
        <row r="1310">
          <cell r="A1310" t="str">
            <v>190106.400221</v>
          </cell>
          <cell r="B1310">
            <v>400221</v>
          </cell>
          <cell r="C1310" t="str">
            <v>PENSAO ALIMENTICIA</v>
          </cell>
          <cell r="D1310">
            <v>190106</v>
          </cell>
          <cell r="E1310" t="str">
            <v>EXPOSIÇÃO TEMPORÁRIA</v>
          </cell>
          <cell r="F1310" t="str">
            <v>9.2.2</v>
          </cell>
          <cell r="G1310" t="str">
            <v>Pessoal - área fim</v>
          </cell>
        </row>
        <row r="1311">
          <cell r="A1311" t="str">
            <v>190106.400014</v>
          </cell>
          <cell r="B1311">
            <v>400014</v>
          </cell>
          <cell r="C1311" t="str">
            <v>ASSISTÊNCIA MÉDICA</v>
          </cell>
          <cell r="D1311">
            <v>190106</v>
          </cell>
          <cell r="E1311" t="str">
            <v>EXPOSIÇÃO TEMPORÁRIA</v>
          </cell>
          <cell r="F1311" t="str">
            <v>9.2.2</v>
          </cell>
          <cell r="G1311" t="str">
            <v>Pessoal - área fim</v>
          </cell>
        </row>
        <row r="1312">
          <cell r="A1312" t="str">
            <v>190106.400015</v>
          </cell>
          <cell r="B1312">
            <v>400015</v>
          </cell>
          <cell r="C1312" t="str">
            <v>ASSISTÊNCIA ODONTOLÓGICA</v>
          </cell>
          <cell r="D1312">
            <v>190106</v>
          </cell>
          <cell r="E1312" t="str">
            <v>EXPOSIÇÃO TEMPORÁRIA</v>
          </cell>
          <cell r="F1312" t="str">
            <v>9.2.2</v>
          </cell>
          <cell r="G1312" t="str">
            <v>Pessoal - área fim</v>
          </cell>
        </row>
        <row r="1313">
          <cell r="A1313" t="str">
            <v>190106.400016</v>
          </cell>
          <cell r="B1313">
            <v>400016</v>
          </cell>
          <cell r="C1313" t="str">
            <v>VALE REFEICAO</v>
          </cell>
          <cell r="D1313">
            <v>190106</v>
          </cell>
          <cell r="E1313" t="str">
            <v>EXPOSIÇÃO TEMPORÁRIA</v>
          </cell>
          <cell r="F1313" t="str">
            <v>9.2.2</v>
          </cell>
          <cell r="G1313" t="str">
            <v>Pessoal - área fim</v>
          </cell>
        </row>
        <row r="1314">
          <cell r="A1314" t="str">
            <v>190106.400017</v>
          </cell>
          <cell r="B1314">
            <v>400017</v>
          </cell>
          <cell r="C1314" t="str">
            <v>VALE TRANSPORTE</v>
          </cell>
          <cell r="D1314">
            <v>190106</v>
          </cell>
          <cell r="E1314" t="str">
            <v>EXPOSIÇÃO TEMPORÁRIA</v>
          </cell>
          <cell r="F1314" t="str">
            <v>9.2.2</v>
          </cell>
          <cell r="G1314" t="str">
            <v>Pessoal - área fim</v>
          </cell>
        </row>
        <row r="1315">
          <cell r="A1315" t="str">
            <v>190106.400175</v>
          </cell>
          <cell r="B1315">
            <v>400175</v>
          </cell>
          <cell r="C1315" t="str">
            <v>CURSOS E TREINAMENTOS</v>
          </cell>
          <cell r="D1315">
            <v>190106</v>
          </cell>
          <cell r="E1315" t="str">
            <v>EXPOSIÇÃO TEMPORÁRIA</v>
          </cell>
          <cell r="F1315" t="str">
            <v>9.2.2</v>
          </cell>
          <cell r="G1315" t="str">
            <v>Pessoal - área fim</v>
          </cell>
        </row>
        <row r="1316">
          <cell r="A1316" t="str">
            <v>190106.400176</v>
          </cell>
          <cell r="B1316">
            <v>400176</v>
          </cell>
          <cell r="C1316" t="str">
            <v>AUXILIO EDUCACAO</v>
          </cell>
          <cell r="D1316">
            <v>190106</v>
          </cell>
          <cell r="E1316" t="str">
            <v>EXPOSIÇÃO TEMPORÁRIA</v>
          </cell>
          <cell r="F1316" t="str">
            <v>9.2.2</v>
          </cell>
          <cell r="G1316" t="str">
            <v>Pessoal - área fim</v>
          </cell>
        </row>
        <row r="1317">
          <cell r="A1317" t="str">
            <v>190106.400020</v>
          </cell>
          <cell r="B1317">
            <v>400020</v>
          </cell>
          <cell r="C1317" t="str">
            <v>INSS</v>
          </cell>
          <cell r="D1317">
            <v>190106</v>
          </cell>
          <cell r="E1317" t="str">
            <v>EXPOSIÇÃO TEMPORÁRIA</v>
          </cell>
          <cell r="F1317" t="str">
            <v>9.2.2</v>
          </cell>
          <cell r="G1317" t="str">
            <v>Pessoal - área fim</v>
          </cell>
        </row>
        <row r="1318">
          <cell r="A1318" t="str">
            <v>190106.400021</v>
          </cell>
          <cell r="B1318">
            <v>400021</v>
          </cell>
          <cell r="C1318" t="str">
            <v>FGTS</v>
          </cell>
          <cell r="D1318">
            <v>190106</v>
          </cell>
          <cell r="E1318" t="str">
            <v>EXPOSIÇÃO TEMPORÁRIA</v>
          </cell>
          <cell r="F1318" t="str">
            <v>9.2.2</v>
          </cell>
          <cell r="G1318" t="str">
            <v>Pessoal - área fim</v>
          </cell>
        </row>
        <row r="1319">
          <cell r="A1319" t="str">
            <v>190106.400022</v>
          </cell>
          <cell r="B1319">
            <v>400022</v>
          </cell>
          <cell r="C1319" t="str">
            <v>PIS SOBRE FOLHA DE PAGAMENTO</v>
          </cell>
          <cell r="D1319">
            <v>190106</v>
          </cell>
          <cell r="E1319" t="str">
            <v>EXPOSIÇÃO TEMPORÁRIA</v>
          </cell>
          <cell r="F1319" t="str">
            <v>9.2.2</v>
          </cell>
          <cell r="G1319" t="str">
            <v>Pessoal - área fim</v>
          </cell>
        </row>
        <row r="1320">
          <cell r="A1320" t="str">
            <v>190106.400024</v>
          </cell>
          <cell r="B1320">
            <v>400024</v>
          </cell>
          <cell r="C1320" t="str">
            <v>CONTRIBUIÇÃO SOCIAL RESCISÓRIA</v>
          </cell>
          <cell r="D1320">
            <v>190106</v>
          </cell>
          <cell r="E1320" t="str">
            <v>EXPOSIÇÃO TEMPORÁRIA</v>
          </cell>
          <cell r="F1320" t="str">
            <v>9.2.2</v>
          </cell>
          <cell r="G1320" t="str">
            <v>Pessoal - área fim</v>
          </cell>
        </row>
        <row r="1321">
          <cell r="A1321" t="str">
            <v>190106.400177</v>
          </cell>
          <cell r="B1321">
            <v>400177</v>
          </cell>
          <cell r="C1321" t="str">
            <v>INSS SOBRE AUTONOMOS</v>
          </cell>
          <cell r="D1321">
            <v>190106</v>
          </cell>
          <cell r="E1321" t="str">
            <v>EXPOSIÇÃO TEMPORÁRIA</v>
          </cell>
          <cell r="F1321" t="str">
            <v>9.2.2</v>
          </cell>
          <cell r="G1321" t="str">
            <v>Pessoal - área fim</v>
          </cell>
        </row>
        <row r="1322">
          <cell r="A1322" t="str">
            <v>190106.400214</v>
          </cell>
          <cell r="B1322">
            <v>400214</v>
          </cell>
          <cell r="C1322" t="str">
            <v>CONTRIBUICAO SINDICAL/ ASSISTENCIAL/ CONFEDERATIVA</v>
          </cell>
          <cell r="D1322">
            <v>190106</v>
          </cell>
          <cell r="E1322" t="str">
            <v>EXPOSIÇÃO TEMPORÁRIA</v>
          </cell>
          <cell r="F1322" t="str">
            <v>9.2.2</v>
          </cell>
          <cell r="G1322" t="str">
            <v>Pessoal - área fim</v>
          </cell>
        </row>
        <row r="1323">
          <cell r="A1323" t="str">
            <v>190106.400025</v>
          </cell>
          <cell r="B1323">
            <v>400025</v>
          </cell>
          <cell r="C1323" t="str">
            <v>DESPESA - FÉRIAS</v>
          </cell>
          <cell r="D1323">
            <v>190106</v>
          </cell>
          <cell r="E1323" t="str">
            <v>EXPOSIÇÃO TEMPORÁRIA</v>
          </cell>
          <cell r="F1323" t="str">
            <v>9.2.2</v>
          </cell>
          <cell r="G1323" t="str">
            <v>Pessoal - área fim</v>
          </cell>
        </row>
        <row r="1324">
          <cell r="A1324" t="str">
            <v>190106.400026</v>
          </cell>
          <cell r="B1324">
            <v>400026</v>
          </cell>
          <cell r="C1324" t="str">
            <v>DESPESA - INSS S/ FÉRIAS</v>
          </cell>
          <cell r="D1324">
            <v>190106</v>
          </cell>
          <cell r="E1324" t="str">
            <v>EXPOSIÇÃO TEMPORÁRIA</v>
          </cell>
          <cell r="F1324" t="str">
            <v>9.2.2</v>
          </cell>
          <cell r="G1324" t="str">
            <v>Pessoal - área fim</v>
          </cell>
        </row>
        <row r="1325">
          <cell r="A1325" t="str">
            <v>190106.400027</v>
          </cell>
          <cell r="B1325">
            <v>400027</v>
          </cell>
          <cell r="C1325" t="str">
            <v>DESPESA - FGTS S/ FÉRIAS</v>
          </cell>
          <cell r="D1325">
            <v>190106</v>
          </cell>
          <cell r="E1325" t="str">
            <v>EXPOSIÇÃO TEMPORÁRIA</v>
          </cell>
          <cell r="F1325" t="str">
            <v>9.2.2</v>
          </cell>
          <cell r="G1325" t="str">
            <v>Pessoal - área fim</v>
          </cell>
        </row>
        <row r="1326">
          <cell r="A1326" t="str">
            <v>190106.400028</v>
          </cell>
          <cell r="B1326">
            <v>400028</v>
          </cell>
          <cell r="C1326" t="str">
            <v>DESPESA - 13° SALÁRIO</v>
          </cell>
          <cell r="D1326">
            <v>190106</v>
          </cell>
          <cell r="E1326" t="str">
            <v>EXPOSIÇÃO TEMPORÁRIA</v>
          </cell>
          <cell r="F1326" t="str">
            <v>9.2.2</v>
          </cell>
          <cell r="G1326" t="str">
            <v>Pessoal - área fim</v>
          </cell>
        </row>
        <row r="1327">
          <cell r="A1327" t="str">
            <v>190106.400029</v>
          </cell>
          <cell r="B1327">
            <v>400029</v>
          </cell>
          <cell r="C1327" t="str">
            <v>DESPESA - INSS S/ 13°</v>
          </cell>
          <cell r="D1327">
            <v>190106</v>
          </cell>
          <cell r="E1327" t="str">
            <v>EXPOSIÇÃO TEMPORÁRIA</v>
          </cell>
          <cell r="F1327" t="str">
            <v>9.2.2</v>
          </cell>
          <cell r="G1327" t="str">
            <v>Pessoal - área fim</v>
          </cell>
        </row>
        <row r="1328">
          <cell r="A1328" t="str">
            <v>190106.400030</v>
          </cell>
          <cell r="B1328">
            <v>400030</v>
          </cell>
          <cell r="C1328" t="str">
            <v>DESPESA - FGTS S/ 13°</v>
          </cell>
          <cell r="D1328">
            <v>190106</v>
          </cell>
          <cell r="E1328" t="str">
            <v>EXPOSIÇÃO TEMPORÁRIA</v>
          </cell>
          <cell r="F1328" t="str">
            <v>9.2.2</v>
          </cell>
          <cell r="G1328" t="str">
            <v>Pessoal - área fim</v>
          </cell>
        </row>
        <row r="1329">
          <cell r="A1329" t="str">
            <v>190106.400178</v>
          </cell>
          <cell r="B1329">
            <v>400178</v>
          </cell>
          <cell r="C1329" t="str">
            <v>UNIFORMES</v>
          </cell>
          <cell r="D1329">
            <v>190106</v>
          </cell>
          <cell r="E1329" t="str">
            <v>EXPOSIÇÃO TEMPORÁRIA</v>
          </cell>
          <cell r="F1329" t="str">
            <v>9.2.2</v>
          </cell>
          <cell r="G1329" t="str">
            <v>Pessoal - área fim</v>
          </cell>
        </row>
        <row r="1330">
          <cell r="A1330" t="str">
            <v>190106.400179</v>
          </cell>
          <cell r="B1330">
            <v>400179</v>
          </cell>
          <cell r="C1330" t="str">
            <v>ESTAGIARIOS E APRENDIZES</v>
          </cell>
          <cell r="D1330">
            <v>190106</v>
          </cell>
          <cell r="E1330" t="str">
            <v>EXPOSIÇÃO TEMPORÁRIA</v>
          </cell>
          <cell r="F1330" t="str">
            <v>9.2.2</v>
          </cell>
          <cell r="G1330" t="str">
            <v>Pessoal - área fim</v>
          </cell>
        </row>
        <row r="1331">
          <cell r="A1331" t="str">
            <v>190106.400180</v>
          </cell>
          <cell r="B1331">
            <v>400180</v>
          </cell>
          <cell r="C1331" t="str">
            <v>OUTRAS DESPESAS COM PESSOAL</v>
          </cell>
          <cell r="D1331">
            <v>190106</v>
          </cell>
          <cell r="E1331" t="str">
            <v>EXPOSIÇÃO TEMPORÁRIA</v>
          </cell>
          <cell r="F1331" t="str">
            <v>9.2.2</v>
          </cell>
          <cell r="G1331" t="str">
            <v>Pessoal - área fim</v>
          </cell>
        </row>
        <row r="1332">
          <cell r="A1332" t="str">
            <v>190201.400003</v>
          </cell>
          <cell r="B1332">
            <v>400003</v>
          </cell>
          <cell r="C1332" t="str">
            <v>SALÁRIOS E ORDENADOS</v>
          </cell>
          <cell r="D1332">
            <v>190201</v>
          </cell>
          <cell r="E1332" t="str">
            <v>VIRADA CULTURAL</v>
          </cell>
          <cell r="F1332" t="str">
            <v>9.2.2</v>
          </cell>
          <cell r="G1332" t="str">
            <v>Pessoal - área fim</v>
          </cell>
        </row>
        <row r="1333">
          <cell r="A1333" t="str">
            <v>190201.400004</v>
          </cell>
          <cell r="B1333">
            <v>400004</v>
          </cell>
          <cell r="C1333" t="str">
            <v>HORAS EXTRAS</v>
          </cell>
          <cell r="D1333">
            <v>190201</v>
          </cell>
          <cell r="E1333" t="str">
            <v>VIRADA CULTURAL</v>
          </cell>
          <cell r="F1333" t="str">
            <v>9.2.2</v>
          </cell>
          <cell r="G1333" t="str">
            <v>Pessoal - área fim</v>
          </cell>
        </row>
        <row r="1334">
          <cell r="A1334" t="str">
            <v>190201.400005</v>
          </cell>
          <cell r="B1334">
            <v>400005</v>
          </cell>
          <cell r="C1334" t="str">
            <v>DÉCIMO TERCEIRO SALÁRIO</v>
          </cell>
          <cell r="D1334">
            <v>190201</v>
          </cell>
          <cell r="E1334" t="str">
            <v>VIRADA CULTURAL</v>
          </cell>
          <cell r="F1334" t="str">
            <v>9.2.2</v>
          </cell>
          <cell r="G1334" t="str">
            <v>Pessoal - área fim</v>
          </cell>
        </row>
        <row r="1335">
          <cell r="A1335" t="str">
            <v>190201.400006</v>
          </cell>
          <cell r="B1335">
            <v>400006</v>
          </cell>
          <cell r="C1335" t="str">
            <v>FÉRIAS</v>
          </cell>
          <cell r="D1335">
            <v>190201</v>
          </cell>
          <cell r="E1335" t="str">
            <v>VIRADA CULTURAL</v>
          </cell>
          <cell r="F1335" t="str">
            <v>9.2.2</v>
          </cell>
          <cell r="G1335" t="str">
            <v>Pessoal - área fim</v>
          </cell>
        </row>
        <row r="1336">
          <cell r="A1336" t="str">
            <v>190201.400007</v>
          </cell>
          <cell r="B1336">
            <v>400007</v>
          </cell>
          <cell r="C1336" t="str">
            <v>DESCANSO SEMANAL REMUNERADO</v>
          </cell>
          <cell r="D1336">
            <v>190201</v>
          </cell>
          <cell r="E1336" t="str">
            <v>VIRADA CULTURAL</v>
          </cell>
          <cell r="F1336" t="str">
            <v>9.2.2</v>
          </cell>
          <cell r="G1336" t="str">
            <v>Pessoal - área fim</v>
          </cell>
        </row>
        <row r="1337">
          <cell r="A1337" t="str">
            <v>190201.400010</v>
          </cell>
          <cell r="B1337">
            <v>400010</v>
          </cell>
          <cell r="C1337" t="str">
            <v>AJUDA DE CUSTO</v>
          </cell>
          <cell r="D1337">
            <v>190201</v>
          </cell>
          <cell r="E1337" t="str">
            <v>VIRADA CULTURAL</v>
          </cell>
          <cell r="F1337" t="str">
            <v>9.2.2</v>
          </cell>
          <cell r="G1337" t="str">
            <v>Pessoal - área fim</v>
          </cell>
        </row>
        <row r="1338">
          <cell r="A1338" t="str">
            <v>190201.400011</v>
          </cell>
          <cell r="B1338">
            <v>400011</v>
          </cell>
          <cell r="C1338" t="str">
            <v>BOLSA AUXÍLIO</v>
          </cell>
          <cell r="D1338">
            <v>190201</v>
          </cell>
          <cell r="E1338" t="str">
            <v>VIRADA CULTURAL</v>
          </cell>
          <cell r="F1338" t="str">
            <v>9.2.2</v>
          </cell>
          <cell r="G1338" t="str">
            <v>Pessoal - área fim</v>
          </cell>
        </row>
        <row r="1339">
          <cell r="A1339" t="str">
            <v>190201.400012</v>
          </cell>
          <cell r="B1339">
            <v>400012</v>
          </cell>
          <cell r="C1339" t="str">
            <v>INDENIZAÇÕES</v>
          </cell>
          <cell r="D1339">
            <v>190201</v>
          </cell>
          <cell r="E1339" t="str">
            <v>VIRADA CULTURAL</v>
          </cell>
          <cell r="F1339" t="str">
            <v>9.2.2</v>
          </cell>
          <cell r="G1339" t="str">
            <v>Pessoal - área fim</v>
          </cell>
        </row>
        <row r="1340">
          <cell r="A1340" t="str">
            <v>190201.400013</v>
          </cell>
          <cell r="B1340">
            <v>400013</v>
          </cell>
          <cell r="C1340" t="str">
            <v>SALÁRIOS - AJUSTES ENTRE CONTRATO DE GESTÃO</v>
          </cell>
          <cell r="D1340">
            <v>190201</v>
          </cell>
          <cell r="E1340" t="str">
            <v>VIRADA CULTURAL</v>
          </cell>
          <cell r="F1340" t="str">
            <v>9.2.2</v>
          </cell>
          <cell r="G1340" t="str">
            <v>Pessoal - área fim</v>
          </cell>
        </row>
        <row r="1341">
          <cell r="A1341" t="str">
            <v>190201.400202</v>
          </cell>
          <cell r="B1341">
            <v>400202</v>
          </cell>
          <cell r="C1341" t="str">
            <v>ADICIONAL NOTURNO</v>
          </cell>
          <cell r="D1341">
            <v>190201</v>
          </cell>
          <cell r="E1341" t="str">
            <v>VIRADA CULTURAL</v>
          </cell>
          <cell r="F1341" t="str">
            <v>9.2.2</v>
          </cell>
          <cell r="G1341" t="str">
            <v>Pessoal - área fim</v>
          </cell>
        </row>
        <row r="1342">
          <cell r="A1342" t="str">
            <v>190201.400203</v>
          </cell>
          <cell r="B1342">
            <v>400203</v>
          </cell>
          <cell r="C1342" t="str">
            <v>GRATIFICAÇOES</v>
          </cell>
          <cell r="D1342">
            <v>190201</v>
          </cell>
          <cell r="E1342" t="str">
            <v>VIRADA CULTURAL</v>
          </cell>
          <cell r="F1342" t="str">
            <v>9.2.2</v>
          </cell>
          <cell r="G1342" t="str">
            <v>Pessoal - área fim</v>
          </cell>
        </row>
        <row r="1343">
          <cell r="A1343" t="str">
            <v>190201.400219</v>
          </cell>
          <cell r="B1343">
            <v>400219</v>
          </cell>
          <cell r="C1343" t="str">
            <v>SALARIO MATERNIDADE</v>
          </cell>
          <cell r="D1343">
            <v>190201</v>
          </cell>
          <cell r="E1343" t="str">
            <v>VIRADA CULTURAL</v>
          </cell>
          <cell r="F1343" t="str">
            <v>9.2.2</v>
          </cell>
          <cell r="G1343" t="str">
            <v>Pessoal - área fim</v>
          </cell>
        </row>
        <row r="1344">
          <cell r="A1344" t="str">
            <v>190201.400220</v>
          </cell>
          <cell r="B1344">
            <v>400220</v>
          </cell>
          <cell r="C1344" t="str">
            <v>SALARIO FAMILIA</v>
          </cell>
          <cell r="D1344">
            <v>190201</v>
          </cell>
          <cell r="E1344" t="str">
            <v>VIRADA CULTURAL</v>
          </cell>
          <cell r="F1344" t="str">
            <v>9.2.2</v>
          </cell>
          <cell r="G1344" t="str">
            <v>Pessoal - área fim</v>
          </cell>
        </row>
        <row r="1345">
          <cell r="A1345" t="str">
            <v>190201.400221</v>
          </cell>
          <cell r="B1345">
            <v>400221</v>
          </cell>
          <cell r="C1345" t="str">
            <v>PENSAO ALIMENTICIA</v>
          </cell>
          <cell r="D1345">
            <v>190201</v>
          </cell>
          <cell r="E1345" t="str">
            <v>VIRADA CULTURAL</v>
          </cell>
          <cell r="F1345" t="str">
            <v>9.2.2</v>
          </cell>
          <cell r="G1345" t="str">
            <v>Pessoal - área fim</v>
          </cell>
        </row>
        <row r="1346">
          <cell r="A1346" t="str">
            <v>190201.400014</v>
          </cell>
          <cell r="B1346">
            <v>400014</v>
          </cell>
          <cell r="C1346" t="str">
            <v>ASSISTÊNCIA MÉDICA</v>
          </cell>
          <cell r="D1346">
            <v>190201</v>
          </cell>
          <cell r="E1346" t="str">
            <v>VIRADA CULTURAL</v>
          </cell>
          <cell r="F1346" t="str">
            <v>9.2.2</v>
          </cell>
          <cell r="G1346" t="str">
            <v>Pessoal - área fim</v>
          </cell>
        </row>
        <row r="1347">
          <cell r="A1347" t="str">
            <v>190201.400015</v>
          </cell>
          <cell r="B1347">
            <v>400015</v>
          </cell>
          <cell r="C1347" t="str">
            <v>ASSISTÊNCIA ODONTOLÓGICA</v>
          </cell>
          <cell r="D1347">
            <v>190201</v>
          </cell>
          <cell r="E1347" t="str">
            <v>VIRADA CULTURAL</v>
          </cell>
          <cell r="F1347" t="str">
            <v>9.2.2</v>
          </cell>
          <cell r="G1347" t="str">
            <v>Pessoal - área fim</v>
          </cell>
        </row>
        <row r="1348">
          <cell r="A1348" t="str">
            <v>190201.400016</v>
          </cell>
          <cell r="B1348">
            <v>400016</v>
          </cell>
          <cell r="C1348" t="str">
            <v>VALE REFEICAO</v>
          </cell>
          <cell r="D1348">
            <v>190201</v>
          </cell>
          <cell r="E1348" t="str">
            <v>VIRADA CULTURAL</v>
          </cell>
          <cell r="F1348" t="str">
            <v>9.2.2</v>
          </cell>
          <cell r="G1348" t="str">
            <v>Pessoal - área fim</v>
          </cell>
        </row>
        <row r="1349">
          <cell r="A1349" t="str">
            <v>190201.400017</v>
          </cell>
          <cell r="B1349">
            <v>400017</v>
          </cell>
          <cell r="C1349" t="str">
            <v>VALE TRANSPORTE</v>
          </cell>
          <cell r="D1349">
            <v>190201</v>
          </cell>
          <cell r="E1349" t="str">
            <v>VIRADA CULTURAL</v>
          </cell>
          <cell r="F1349" t="str">
            <v>9.2.2</v>
          </cell>
          <cell r="G1349" t="str">
            <v>Pessoal - área fim</v>
          </cell>
        </row>
        <row r="1350">
          <cell r="A1350" t="str">
            <v>190201.400175</v>
          </cell>
          <cell r="B1350">
            <v>400175</v>
          </cell>
          <cell r="C1350" t="str">
            <v>CURSOS E TREINAMENTOS</v>
          </cell>
          <cell r="D1350">
            <v>190201</v>
          </cell>
          <cell r="E1350" t="str">
            <v>VIRADA CULTURAL</v>
          </cell>
          <cell r="F1350" t="str">
            <v>9.2.2</v>
          </cell>
          <cell r="G1350" t="str">
            <v>Pessoal - área fim</v>
          </cell>
        </row>
        <row r="1351">
          <cell r="A1351" t="str">
            <v>190201.400176</v>
          </cell>
          <cell r="B1351">
            <v>400176</v>
          </cell>
          <cell r="C1351" t="str">
            <v>AUXILIO EDUCACAO</v>
          </cell>
          <cell r="D1351">
            <v>190201</v>
          </cell>
          <cell r="E1351" t="str">
            <v>VIRADA CULTURAL</v>
          </cell>
          <cell r="F1351" t="str">
            <v>9.2.2</v>
          </cell>
          <cell r="G1351" t="str">
            <v>Pessoal - área fim</v>
          </cell>
        </row>
        <row r="1352">
          <cell r="A1352" t="str">
            <v>190201.400020</v>
          </cell>
          <cell r="B1352">
            <v>400020</v>
          </cell>
          <cell r="C1352" t="str">
            <v>INSS</v>
          </cell>
          <cell r="D1352">
            <v>190201</v>
          </cell>
          <cell r="E1352" t="str">
            <v>VIRADA CULTURAL</v>
          </cell>
          <cell r="F1352" t="str">
            <v>9.2.2</v>
          </cell>
          <cell r="G1352" t="str">
            <v>Pessoal - área fim</v>
          </cell>
        </row>
        <row r="1353">
          <cell r="A1353" t="str">
            <v>190201.400021</v>
          </cell>
          <cell r="B1353">
            <v>400021</v>
          </cell>
          <cell r="C1353" t="str">
            <v>FGTS</v>
          </cell>
          <cell r="D1353">
            <v>190201</v>
          </cell>
          <cell r="E1353" t="str">
            <v>VIRADA CULTURAL</v>
          </cell>
          <cell r="F1353" t="str">
            <v>9.2.2</v>
          </cell>
          <cell r="G1353" t="str">
            <v>Pessoal - área fim</v>
          </cell>
        </row>
        <row r="1354">
          <cell r="A1354" t="str">
            <v>190201.400022</v>
          </cell>
          <cell r="B1354">
            <v>400022</v>
          </cell>
          <cell r="C1354" t="str">
            <v>PIS SOBRE FOLHA DE PAGAMENTO</v>
          </cell>
          <cell r="D1354">
            <v>190201</v>
          </cell>
          <cell r="E1354" t="str">
            <v>VIRADA CULTURAL</v>
          </cell>
          <cell r="F1354" t="str">
            <v>9.2.2</v>
          </cell>
          <cell r="G1354" t="str">
            <v>Pessoal - área fim</v>
          </cell>
        </row>
        <row r="1355">
          <cell r="A1355" t="str">
            <v>190201.400024</v>
          </cell>
          <cell r="B1355">
            <v>400024</v>
          </cell>
          <cell r="C1355" t="str">
            <v>CONTRIBUIÇÃO SOCIAL RESCISÓRIA</v>
          </cell>
          <cell r="D1355">
            <v>190201</v>
          </cell>
          <cell r="E1355" t="str">
            <v>VIRADA CULTURAL</v>
          </cell>
          <cell r="F1355" t="str">
            <v>9.2.2</v>
          </cell>
          <cell r="G1355" t="str">
            <v>Pessoal - área fim</v>
          </cell>
        </row>
        <row r="1356">
          <cell r="A1356" t="str">
            <v>190201.400177</v>
          </cell>
          <cell r="B1356">
            <v>400177</v>
          </cell>
          <cell r="C1356" t="str">
            <v>INSS SOBRE AUTONOMOS</v>
          </cell>
          <cell r="D1356">
            <v>190201</v>
          </cell>
          <cell r="E1356" t="str">
            <v>VIRADA CULTURAL</v>
          </cell>
          <cell r="F1356" t="str">
            <v>9.2.2</v>
          </cell>
          <cell r="G1356" t="str">
            <v>Pessoal - área fim</v>
          </cell>
        </row>
        <row r="1357">
          <cell r="A1357" t="str">
            <v>190201.400214</v>
          </cell>
          <cell r="B1357">
            <v>400214</v>
          </cell>
          <cell r="C1357" t="str">
            <v>CONTRIBUICAO SINDICAL/ ASSISTENCIAL/ CONFEDERATIVA</v>
          </cell>
          <cell r="D1357">
            <v>190201</v>
          </cell>
          <cell r="E1357" t="str">
            <v>VIRADA CULTURAL</v>
          </cell>
          <cell r="F1357" t="str">
            <v>9.2.2</v>
          </cell>
          <cell r="G1357" t="str">
            <v>Pessoal - área fim</v>
          </cell>
        </row>
        <row r="1358">
          <cell r="A1358" t="str">
            <v>190201.400025</v>
          </cell>
          <cell r="B1358">
            <v>400025</v>
          </cell>
          <cell r="C1358" t="str">
            <v>DESPESA - FÉRIAS</v>
          </cell>
          <cell r="D1358">
            <v>190201</v>
          </cell>
          <cell r="E1358" t="str">
            <v>VIRADA CULTURAL</v>
          </cell>
          <cell r="F1358" t="str">
            <v>9.2.2</v>
          </cell>
          <cell r="G1358" t="str">
            <v>Pessoal - área fim</v>
          </cell>
        </row>
        <row r="1359">
          <cell r="A1359" t="str">
            <v>190201.400026</v>
          </cell>
          <cell r="B1359">
            <v>400026</v>
          </cell>
          <cell r="C1359" t="str">
            <v>DESPESA - INSS S/ FÉRIAS</v>
          </cell>
          <cell r="D1359">
            <v>190201</v>
          </cell>
          <cell r="E1359" t="str">
            <v>VIRADA CULTURAL</v>
          </cell>
          <cell r="F1359" t="str">
            <v>9.2.2</v>
          </cell>
          <cell r="G1359" t="str">
            <v>Pessoal - área fim</v>
          </cell>
        </row>
        <row r="1360">
          <cell r="A1360" t="str">
            <v>190201.400027</v>
          </cell>
          <cell r="B1360">
            <v>400027</v>
          </cell>
          <cell r="C1360" t="str">
            <v>DESPESA - FGTS S/ FÉRIAS</v>
          </cell>
          <cell r="D1360">
            <v>190201</v>
          </cell>
          <cell r="E1360" t="str">
            <v>VIRADA CULTURAL</v>
          </cell>
          <cell r="F1360" t="str">
            <v>9.2.2</v>
          </cell>
          <cell r="G1360" t="str">
            <v>Pessoal - área fim</v>
          </cell>
        </row>
        <row r="1361">
          <cell r="A1361" t="str">
            <v>190201.400028</v>
          </cell>
          <cell r="B1361">
            <v>400028</v>
          </cell>
          <cell r="C1361" t="str">
            <v>DESPESA - 13° SALÁRIO</v>
          </cell>
          <cell r="D1361">
            <v>190201</v>
          </cell>
          <cell r="E1361" t="str">
            <v>VIRADA CULTURAL</v>
          </cell>
          <cell r="F1361" t="str">
            <v>9.2.2</v>
          </cell>
          <cell r="G1361" t="str">
            <v>Pessoal - área fim</v>
          </cell>
        </row>
        <row r="1362">
          <cell r="A1362" t="str">
            <v>190201.400029</v>
          </cell>
          <cell r="B1362">
            <v>400029</v>
          </cell>
          <cell r="C1362" t="str">
            <v>DESPESA - INSS S/ 13°</v>
          </cell>
          <cell r="D1362">
            <v>190201</v>
          </cell>
          <cell r="E1362" t="str">
            <v>VIRADA CULTURAL</v>
          </cell>
          <cell r="F1362" t="str">
            <v>9.2.2</v>
          </cell>
          <cell r="G1362" t="str">
            <v>Pessoal - área fim</v>
          </cell>
        </row>
        <row r="1363">
          <cell r="A1363" t="str">
            <v>190201.400030</v>
          </cell>
          <cell r="B1363">
            <v>400030</v>
          </cell>
          <cell r="C1363" t="str">
            <v>DESPESA - FGTS S/ 13°</v>
          </cell>
          <cell r="D1363">
            <v>190201</v>
          </cell>
          <cell r="E1363" t="str">
            <v>VIRADA CULTURAL</v>
          </cell>
          <cell r="F1363" t="str">
            <v>9.2.2</v>
          </cell>
          <cell r="G1363" t="str">
            <v>Pessoal - área fim</v>
          </cell>
        </row>
        <row r="1364">
          <cell r="A1364" t="str">
            <v>190201.400178</v>
          </cell>
          <cell r="B1364">
            <v>400178</v>
          </cell>
          <cell r="C1364" t="str">
            <v>UNIFORMES</v>
          </cell>
          <cell r="D1364">
            <v>190201</v>
          </cell>
          <cell r="E1364" t="str">
            <v>VIRADA CULTURAL</v>
          </cell>
          <cell r="F1364" t="str">
            <v>9.2.2</v>
          </cell>
          <cell r="G1364" t="str">
            <v>Pessoal - área fim</v>
          </cell>
        </row>
        <row r="1365">
          <cell r="A1365" t="str">
            <v>190201.400179</v>
          </cell>
          <cell r="B1365">
            <v>400179</v>
          </cell>
          <cell r="C1365" t="str">
            <v>ESTAGIARIOS E APRENDIZES</v>
          </cell>
          <cell r="D1365">
            <v>190201</v>
          </cell>
          <cell r="E1365" t="str">
            <v>VIRADA CULTURAL</v>
          </cell>
          <cell r="F1365" t="str">
            <v>9.2.2</v>
          </cell>
          <cell r="G1365" t="str">
            <v>Pessoal - área fim</v>
          </cell>
        </row>
        <row r="1366">
          <cell r="A1366" t="str">
            <v>190201.400180</v>
          </cell>
          <cell r="B1366">
            <v>400180</v>
          </cell>
          <cell r="C1366" t="str">
            <v>OUTRAS DESPESAS COM PESSOAL</v>
          </cell>
          <cell r="D1366">
            <v>190201</v>
          </cell>
          <cell r="E1366" t="str">
            <v>VIRADA CULTURAL</v>
          </cell>
          <cell r="F1366" t="str">
            <v>9.2.2</v>
          </cell>
          <cell r="G1366" t="str">
            <v>Pessoal - área fim</v>
          </cell>
        </row>
        <row r="1367">
          <cell r="A1367" t="str">
            <v>190202.400003</v>
          </cell>
          <cell r="B1367">
            <v>400003</v>
          </cell>
          <cell r="C1367" t="str">
            <v>SALÁRIOS E ORDENADOS</v>
          </cell>
          <cell r="D1367">
            <v>190202</v>
          </cell>
          <cell r="E1367" t="str">
            <v>RAVE CULTURAL</v>
          </cell>
          <cell r="F1367" t="str">
            <v>9.2.2</v>
          </cell>
          <cell r="G1367" t="str">
            <v>Pessoal - área fim</v>
          </cell>
        </row>
        <row r="1368">
          <cell r="A1368" t="str">
            <v>190202.400004</v>
          </cell>
          <cell r="B1368">
            <v>400004</v>
          </cell>
          <cell r="C1368" t="str">
            <v>HORAS EXTRAS</v>
          </cell>
          <cell r="D1368">
            <v>190202</v>
          </cell>
          <cell r="E1368" t="str">
            <v>RAVE CULTURAL</v>
          </cell>
          <cell r="F1368" t="str">
            <v>9.2.2</v>
          </cell>
          <cell r="G1368" t="str">
            <v>Pessoal - área fim</v>
          </cell>
        </row>
        <row r="1369">
          <cell r="A1369" t="str">
            <v>190202.400005</v>
          </cell>
          <cell r="B1369">
            <v>400005</v>
          </cell>
          <cell r="C1369" t="str">
            <v>DÉCIMO TERCEIRO SALÁRIO</v>
          </cell>
          <cell r="D1369">
            <v>190202</v>
          </cell>
          <cell r="E1369" t="str">
            <v>RAVE CULTURAL</v>
          </cell>
          <cell r="F1369" t="str">
            <v>9.2.2</v>
          </cell>
          <cell r="G1369" t="str">
            <v>Pessoal - área fim</v>
          </cell>
        </row>
        <row r="1370">
          <cell r="A1370" t="str">
            <v>190202.400006</v>
          </cell>
          <cell r="B1370">
            <v>400006</v>
          </cell>
          <cell r="C1370" t="str">
            <v>FÉRIAS</v>
          </cell>
          <cell r="D1370">
            <v>190202</v>
          </cell>
          <cell r="E1370" t="str">
            <v>RAVE CULTURAL</v>
          </cell>
          <cell r="F1370" t="str">
            <v>9.2.2</v>
          </cell>
          <cell r="G1370" t="str">
            <v>Pessoal - área fim</v>
          </cell>
        </row>
        <row r="1371">
          <cell r="A1371" t="str">
            <v>190202.400007</v>
          </cell>
          <cell r="B1371">
            <v>400007</v>
          </cell>
          <cell r="C1371" t="str">
            <v>DESCANSO SEMANAL REMUNERADO</v>
          </cell>
          <cell r="D1371">
            <v>190202</v>
          </cell>
          <cell r="E1371" t="str">
            <v>RAVE CULTURAL</v>
          </cell>
          <cell r="F1371" t="str">
            <v>9.2.2</v>
          </cell>
          <cell r="G1371" t="str">
            <v>Pessoal - área fim</v>
          </cell>
        </row>
        <row r="1372">
          <cell r="A1372" t="str">
            <v>190202.400010</v>
          </cell>
          <cell r="B1372">
            <v>400010</v>
          </cell>
          <cell r="C1372" t="str">
            <v>AJUDA DE CUSTO</v>
          </cell>
          <cell r="D1372">
            <v>190202</v>
          </cell>
          <cell r="E1372" t="str">
            <v>RAVE CULTURAL</v>
          </cell>
          <cell r="F1372" t="str">
            <v>9.2.2</v>
          </cell>
          <cell r="G1372" t="str">
            <v>Pessoal - área fim</v>
          </cell>
        </row>
        <row r="1373">
          <cell r="A1373" t="str">
            <v>190202.400011</v>
          </cell>
          <cell r="B1373">
            <v>400011</v>
          </cell>
          <cell r="C1373" t="str">
            <v>BOLSA AUXÍLIO</v>
          </cell>
          <cell r="D1373">
            <v>190202</v>
          </cell>
          <cell r="E1373" t="str">
            <v>RAVE CULTURAL</v>
          </cell>
          <cell r="F1373" t="str">
            <v>9.2.2</v>
          </cell>
          <cell r="G1373" t="str">
            <v>Pessoal - área fim</v>
          </cell>
        </row>
        <row r="1374">
          <cell r="A1374" t="str">
            <v>190202.400012</v>
          </cell>
          <cell r="B1374">
            <v>400012</v>
          </cell>
          <cell r="C1374" t="str">
            <v>INDENIZAÇÕES</v>
          </cell>
          <cell r="D1374">
            <v>190202</v>
          </cell>
          <cell r="E1374" t="str">
            <v>RAVE CULTURAL</v>
          </cell>
          <cell r="F1374" t="str">
            <v>9.2.2</v>
          </cell>
          <cell r="G1374" t="str">
            <v>Pessoal - área fim</v>
          </cell>
        </row>
        <row r="1375">
          <cell r="A1375" t="str">
            <v>190202.400013</v>
          </cell>
          <cell r="B1375">
            <v>400013</v>
          </cell>
          <cell r="C1375" t="str">
            <v>SALÁRIOS - AJUSTES ENTRE CONTRATO DE GESTÃO</v>
          </cell>
          <cell r="D1375">
            <v>190202</v>
          </cell>
          <cell r="E1375" t="str">
            <v>RAVE CULTURAL</v>
          </cell>
          <cell r="F1375" t="str">
            <v>9.2.2</v>
          </cell>
          <cell r="G1375" t="str">
            <v>Pessoal - área fim</v>
          </cell>
        </row>
        <row r="1376">
          <cell r="A1376" t="str">
            <v>190202.400202</v>
          </cell>
          <cell r="B1376">
            <v>400202</v>
          </cell>
          <cell r="C1376" t="str">
            <v>ADICIONAL NOTURNO</v>
          </cell>
          <cell r="D1376">
            <v>190202</v>
          </cell>
          <cell r="E1376" t="str">
            <v>RAVE CULTURAL</v>
          </cell>
          <cell r="F1376" t="str">
            <v>9.2.2</v>
          </cell>
          <cell r="G1376" t="str">
            <v>Pessoal - área fim</v>
          </cell>
        </row>
        <row r="1377">
          <cell r="A1377" t="str">
            <v>190202.400203</v>
          </cell>
          <cell r="B1377">
            <v>400203</v>
          </cell>
          <cell r="C1377" t="str">
            <v>GRATIFICAÇOES</v>
          </cell>
          <cell r="D1377">
            <v>190202</v>
          </cell>
          <cell r="E1377" t="str">
            <v>RAVE CULTURAL</v>
          </cell>
          <cell r="F1377" t="str">
            <v>9.2.2</v>
          </cell>
          <cell r="G1377" t="str">
            <v>Pessoal - área fim</v>
          </cell>
        </row>
        <row r="1378">
          <cell r="A1378" t="str">
            <v>190202.400219</v>
          </cell>
          <cell r="B1378">
            <v>400219</v>
          </cell>
          <cell r="C1378" t="str">
            <v>SALARIO MATERNIDADE</v>
          </cell>
          <cell r="D1378">
            <v>190202</v>
          </cell>
          <cell r="E1378" t="str">
            <v>RAVE CULTURAL</v>
          </cell>
          <cell r="F1378" t="str">
            <v>9.2.2</v>
          </cell>
          <cell r="G1378" t="str">
            <v>Pessoal - área fim</v>
          </cell>
        </row>
        <row r="1379">
          <cell r="A1379" t="str">
            <v>190202.400220</v>
          </cell>
          <cell r="B1379">
            <v>400220</v>
          </cell>
          <cell r="C1379" t="str">
            <v>SALARIO FAMILIA</v>
          </cell>
          <cell r="D1379">
            <v>190202</v>
          </cell>
          <cell r="E1379" t="str">
            <v>RAVE CULTURAL</v>
          </cell>
          <cell r="F1379" t="str">
            <v>9.2.2</v>
          </cell>
          <cell r="G1379" t="str">
            <v>Pessoal - área fim</v>
          </cell>
        </row>
        <row r="1380">
          <cell r="A1380" t="str">
            <v>190202.400221</v>
          </cell>
          <cell r="B1380">
            <v>400221</v>
          </cell>
          <cell r="C1380" t="str">
            <v>PENSAO ALIMENTICIA</v>
          </cell>
          <cell r="D1380">
            <v>190202</v>
          </cell>
          <cell r="E1380" t="str">
            <v>RAVE CULTURAL</v>
          </cell>
          <cell r="F1380" t="str">
            <v>9.2.2</v>
          </cell>
          <cell r="G1380" t="str">
            <v>Pessoal - área fim</v>
          </cell>
        </row>
        <row r="1381">
          <cell r="A1381" t="str">
            <v>190202.400014</v>
          </cell>
          <cell r="B1381">
            <v>400014</v>
          </cell>
          <cell r="C1381" t="str">
            <v>ASSISTÊNCIA MÉDICA</v>
          </cell>
          <cell r="D1381">
            <v>190202</v>
          </cell>
          <cell r="E1381" t="str">
            <v>RAVE CULTURAL</v>
          </cell>
          <cell r="F1381" t="str">
            <v>9.2.2</v>
          </cell>
          <cell r="G1381" t="str">
            <v>Pessoal - área fim</v>
          </cell>
        </row>
        <row r="1382">
          <cell r="A1382" t="str">
            <v>190202.400015</v>
          </cell>
          <cell r="B1382">
            <v>400015</v>
          </cell>
          <cell r="C1382" t="str">
            <v>ASSISTÊNCIA ODONTOLÓGICA</v>
          </cell>
          <cell r="D1382">
            <v>190202</v>
          </cell>
          <cell r="E1382" t="str">
            <v>RAVE CULTURAL</v>
          </cell>
          <cell r="F1382" t="str">
            <v>9.2.2</v>
          </cell>
          <cell r="G1382" t="str">
            <v>Pessoal - área fim</v>
          </cell>
        </row>
        <row r="1383">
          <cell r="A1383" t="str">
            <v>190202.400016</v>
          </cell>
          <cell r="B1383">
            <v>400016</v>
          </cell>
          <cell r="C1383" t="str">
            <v>VALE REFEICAO</v>
          </cell>
          <cell r="D1383">
            <v>190202</v>
          </cell>
          <cell r="E1383" t="str">
            <v>RAVE CULTURAL</v>
          </cell>
          <cell r="F1383" t="str">
            <v>9.2.2</v>
          </cell>
          <cell r="G1383" t="str">
            <v>Pessoal - área fim</v>
          </cell>
        </row>
        <row r="1384">
          <cell r="A1384" t="str">
            <v>190202.400017</v>
          </cell>
          <cell r="B1384">
            <v>400017</v>
          </cell>
          <cell r="C1384" t="str">
            <v>VALE TRANSPORTE</v>
          </cell>
          <cell r="D1384">
            <v>190202</v>
          </cell>
          <cell r="E1384" t="str">
            <v>RAVE CULTURAL</v>
          </cell>
          <cell r="F1384" t="str">
            <v>9.2.2</v>
          </cell>
          <cell r="G1384" t="str">
            <v>Pessoal - área fim</v>
          </cell>
        </row>
        <row r="1385">
          <cell r="A1385" t="str">
            <v>190202.400175</v>
          </cell>
          <cell r="B1385">
            <v>400175</v>
          </cell>
          <cell r="C1385" t="str">
            <v>CURSOS E TREINAMENTOS</v>
          </cell>
          <cell r="D1385">
            <v>190202</v>
          </cell>
          <cell r="E1385" t="str">
            <v>RAVE CULTURAL</v>
          </cell>
          <cell r="F1385" t="str">
            <v>9.2.2</v>
          </cell>
          <cell r="G1385" t="str">
            <v>Pessoal - área fim</v>
          </cell>
        </row>
        <row r="1386">
          <cell r="A1386" t="str">
            <v>190202.400176</v>
          </cell>
          <cell r="B1386">
            <v>400176</v>
          </cell>
          <cell r="C1386" t="str">
            <v>AUXILIO EDUCACAO</v>
          </cell>
          <cell r="D1386">
            <v>190202</v>
          </cell>
          <cell r="E1386" t="str">
            <v>RAVE CULTURAL</v>
          </cell>
          <cell r="F1386" t="str">
            <v>9.2.2</v>
          </cell>
          <cell r="G1386" t="str">
            <v>Pessoal - área fim</v>
          </cell>
        </row>
        <row r="1387">
          <cell r="A1387" t="str">
            <v>190202.400020</v>
          </cell>
          <cell r="B1387">
            <v>400020</v>
          </cell>
          <cell r="C1387" t="str">
            <v>INSS</v>
          </cell>
          <cell r="D1387">
            <v>190202</v>
          </cell>
          <cell r="E1387" t="str">
            <v>RAVE CULTURAL</v>
          </cell>
          <cell r="F1387" t="str">
            <v>9.2.2</v>
          </cell>
          <cell r="G1387" t="str">
            <v>Pessoal - área fim</v>
          </cell>
        </row>
        <row r="1388">
          <cell r="A1388" t="str">
            <v>190202.400021</v>
          </cell>
          <cell r="B1388">
            <v>400021</v>
          </cell>
          <cell r="C1388" t="str">
            <v>FGTS</v>
          </cell>
          <cell r="D1388">
            <v>190202</v>
          </cell>
          <cell r="E1388" t="str">
            <v>RAVE CULTURAL</v>
          </cell>
          <cell r="F1388" t="str">
            <v>9.2.2</v>
          </cell>
          <cell r="G1388" t="str">
            <v>Pessoal - área fim</v>
          </cell>
        </row>
        <row r="1389">
          <cell r="A1389" t="str">
            <v>190202.400022</v>
          </cell>
          <cell r="B1389">
            <v>400022</v>
          </cell>
          <cell r="C1389" t="str">
            <v>PIS SOBRE FOLHA DE PAGAMENTO</v>
          </cell>
          <cell r="D1389">
            <v>190202</v>
          </cell>
          <cell r="E1389" t="str">
            <v>RAVE CULTURAL</v>
          </cell>
          <cell r="F1389" t="str">
            <v>9.2.2</v>
          </cell>
          <cell r="G1389" t="str">
            <v>Pessoal - área fim</v>
          </cell>
        </row>
        <row r="1390">
          <cell r="A1390" t="str">
            <v>190202.400024</v>
          </cell>
          <cell r="B1390">
            <v>400024</v>
          </cell>
          <cell r="C1390" t="str">
            <v>CONTRIBUIÇÃO SOCIAL RESCISÓRIA</v>
          </cell>
          <cell r="D1390">
            <v>190202</v>
          </cell>
          <cell r="E1390" t="str">
            <v>RAVE CULTURAL</v>
          </cell>
          <cell r="F1390" t="str">
            <v>9.2.2</v>
          </cell>
          <cell r="G1390" t="str">
            <v>Pessoal - área fim</v>
          </cell>
        </row>
        <row r="1391">
          <cell r="A1391" t="str">
            <v>190202.400177</v>
          </cell>
          <cell r="B1391">
            <v>400177</v>
          </cell>
          <cell r="C1391" t="str">
            <v>INSS SOBRE AUTONOMOS</v>
          </cell>
          <cell r="D1391">
            <v>190202</v>
          </cell>
          <cell r="E1391" t="str">
            <v>RAVE CULTURAL</v>
          </cell>
          <cell r="F1391" t="str">
            <v>9.2.2</v>
          </cell>
          <cell r="G1391" t="str">
            <v>Pessoal - área fim</v>
          </cell>
        </row>
        <row r="1392">
          <cell r="A1392" t="str">
            <v>190202.400214</v>
          </cell>
          <cell r="B1392">
            <v>400214</v>
          </cell>
          <cell r="C1392" t="str">
            <v>CONTRIBUICAO SINDICAL/ ASSISTENCIAL/ CONFEDERATIVA</v>
          </cell>
          <cell r="D1392">
            <v>190202</v>
          </cell>
          <cell r="E1392" t="str">
            <v>RAVE CULTURAL</v>
          </cell>
          <cell r="F1392" t="str">
            <v>9.2.2</v>
          </cell>
          <cell r="G1392" t="str">
            <v>Pessoal - área fim</v>
          </cell>
        </row>
        <row r="1393">
          <cell r="A1393" t="str">
            <v>190202.400025</v>
          </cell>
          <cell r="B1393">
            <v>400025</v>
          </cell>
          <cell r="C1393" t="str">
            <v>DESPESA - FÉRIAS</v>
          </cell>
          <cell r="D1393">
            <v>190202</v>
          </cell>
          <cell r="E1393" t="str">
            <v>RAVE CULTURAL</v>
          </cell>
          <cell r="F1393" t="str">
            <v>9.2.2</v>
          </cell>
          <cell r="G1393" t="str">
            <v>Pessoal - área fim</v>
          </cell>
        </row>
        <row r="1394">
          <cell r="A1394" t="str">
            <v>190202.400026</v>
          </cell>
          <cell r="B1394">
            <v>400026</v>
          </cell>
          <cell r="C1394" t="str">
            <v>DESPESA - INSS S/ FÉRIAS</v>
          </cell>
          <cell r="D1394">
            <v>190202</v>
          </cell>
          <cell r="E1394" t="str">
            <v>RAVE CULTURAL</v>
          </cell>
          <cell r="F1394" t="str">
            <v>9.2.2</v>
          </cell>
          <cell r="G1394" t="str">
            <v>Pessoal - área fim</v>
          </cell>
        </row>
        <row r="1395">
          <cell r="A1395" t="str">
            <v>190202.400027</v>
          </cell>
          <cell r="B1395">
            <v>400027</v>
          </cell>
          <cell r="C1395" t="str">
            <v>DESPESA - FGTS S/ FÉRIAS</v>
          </cell>
          <cell r="D1395">
            <v>190202</v>
          </cell>
          <cell r="E1395" t="str">
            <v>RAVE CULTURAL</v>
          </cell>
          <cell r="F1395" t="str">
            <v>9.2.2</v>
          </cell>
          <cell r="G1395" t="str">
            <v>Pessoal - área fim</v>
          </cell>
        </row>
        <row r="1396">
          <cell r="A1396" t="str">
            <v>190202.400028</v>
          </cell>
          <cell r="B1396">
            <v>400028</v>
          </cell>
          <cell r="C1396" t="str">
            <v>DESPESA - 13° SALÁRIO</v>
          </cell>
          <cell r="D1396">
            <v>190202</v>
          </cell>
          <cell r="E1396" t="str">
            <v>RAVE CULTURAL</v>
          </cell>
          <cell r="F1396" t="str">
            <v>9.2.2</v>
          </cell>
          <cell r="G1396" t="str">
            <v>Pessoal - área fim</v>
          </cell>
        </row>
        <row r="1397">
          <cell r="A1397" t="str">
            <v>190202.400029</v>
          </cell>
          <cell r="B1397">
            <v>400029</v>
          </cell>
          <cell r="C1397" t="str">
            <v>DESPESA - INSS S/ 13°</v>
          </cell>
          <cell r="D1397">
            <v>190202</v>
          </cell>
          <cell r="E1397" t="str">
            <v>RAVE CULTURAL</v>
          </cell>
          <cell r="F1397" t="str">
            <v>9.2.2</v>
          </cell>
          <cell r="G1397" t="str">
            <v>Pessoal - área fim</v>
          </cell>
        </row>
        <row r="1398">
          <cell r="A1398" t="str">
            <v>190202.400030</v>
          </cell>
          <cell r="B1398">
            <v>400030</v>
          </cell>
          <cell r="C1398" t="str">
            <v>DESPESA - FGTS S/ 13°</v>
          </cell>
          <cell r="D1398">
            <v>190202</v>
          </cell>
          <cell r="E1398" t="str">
            <v>RAVE CULTURAL</v>
          </cell>
          <cell r="F1398" t="str">
            <v>9.2.2</v>
          </cell>
          <cell r="G1398" t="str">
            <v>Pessoal - área fim</v>
          </cell>
        </row>
        <row r="1399">
          <cell r="A1399" t="str">
            <v>190202.400178</v>
          </cell>
          <cell r="B1399">
            <v>400178</v>
          </cell>
          <cell r="C1399" t="str">
            <v>UNIFORMES</v>
          </cell>
          <cell r="D1399">
            <v>190202</v>
          </cell>
          <cell r="E1399" t="str">
            <v>RAVE CULTURAL</v>
          </cell>
          <cell r="F1399" t="str">
            <v>9.2.2</v>
          </cell>
          <cell r="G1399" t="str">
            <v>Pessoal - área fim</v>
          </cell>
        </row>
        <row r="1400">
          <cell r="A1400" t="str">
            <v>190202.400179</v>
          </cell>
          <cell r="B1400">
            <v>400179</v>
          </cell>
          <cell r="C1400" t="str">
            <v>ESTAGIARIOS E APRENDIZES</v>
          </cell>
          <cell r="D1400">
            <v>190202</v>
          </cell>
          <cell r="E1400" t="str">
            <v>RAVE CULTURAL</v>
          </cell>
          <cell r="F1400" t="str">
            <v>9.2.2</v>
          </cell>
          <cell r="G1400" t="str">
            <v>Pessoal - área fim</v>
          </cell>
        </row>
        <row r="1401">
          <cell r="A1401" t="str">
            <v>190202.400180</v>
          </cell>
          <cell r="B1401">
            <v>400180</v>
          </cell>
          <cell r="C1401" t="str">
            <v>OUTRAS DESPESAS COM PESSOAL</v>
          </cell>
          <cell r="D1401">
            <v>190202</v>
          </cell>
          <cell r="E1401" t="str">
            <v>RAVE CULTURAL</v>
          </cell>
          <cell r="F1401" t="str">
            <v>9.2.2</v>
          </cell>
          <cell r="G1401" t="str">
            <v>Pessoal - área fim</v>
          </cell>
        </row>
        <row r="1402">
          <cell r="A1402" t="str">
            <v>190203.400003</v>
          </cell>
          <cell r="B1402">
            <v>400003</v>
          </cell>
          <cell r="C1402" t="str">
            <v>SALÁRIOS E ORDENADOS</v>
          </cell>
          <cell r="D1402">
            <v>190203</v>
          </cell>
          <cell r="E1402" t="str">
            <v>SIMPOESIA</v>
          </cell>
          <cell r="F1402" t="str">
            <v>9.2.2</v>
          </cell>
          <cell r="G1402" t="str">
            <v>Pessoal - área fim</v>
          </cell>
        </row>
        <row r="1403">
          <cell r="A1403" t="str">
            <v>190203.400004</v>
          </cell>
          <cell r="B1403">
            <v>400004</v>
          </cell>
          <cell r="C1403" t="str">
            <v>HORAS EXTRAS</v>
          </cell>
          <cell r="D1403">
            <v>190203</v>
          </cell>
          <cell r="E1403" t="str">
            <v>SIMPOESIA</v>
          </cell>
          <cell r="F1403" t="str">
            <v>9.2.2</v>
          </cell>
          <cell r="G1403" t="str">
            <v>Pessoal - área fim</v>
          </cell>
        </row>
        <row r="1404">
          <cell r="A1404" t="str">
            <v>190203.400005</v>
          </cell>
          <cell r="B1404">
            <v>400005</v>
          </cell>
          <cell r="C1404" t="str">
            <v>DÉCIMO TERCEIRO SALÁRIO</v>
          </cell>
          <cell r="D1404">
            <v>190203</v>
          </cell>
          <cell r="E1404" t="str">
            <v>SIMPOESIA</v>
          </cell>
          <cell r="F1404" t="str">
            <v>9.2.2</v>
          </cell>
          <cell r="G1404" t="str">
            <v>Pessoal - área fim</v>
          </cell>
        </row>
        <row r="1405">
          <cell r="A1405" t="str">
            <v>190203.400006</v>
          </cell>
          <cell r="B1405">
            <v>400006</v>
          </cell>
          <cell r="C1405" t="str">
            <v>FÉRIAS</v>
          </cell>
          <cell r="D1405">
            <v>190203</v>
          </cell>
          <cell r="E1405" t="str">
            <v>SIMPOESIA</v>
          </cell>
          <cell r="F1405" t="str">
            <v>9.2.2</v>
          </cell>
          <cell r="G1405" t="str">
            <v>Pessoal - área fim</v>
          </cell>
        </row>
        <row r="1406">
          <cell r="A1406" t="str">
            <v>190203.400007</v>
          </cell>
          <cell r="B1406">
            <v>400007</v>
          </cell>
          <cell r="C1406" t="str">
            <v>DESCANSO SEMANAL REMUNERADO</v>
          </cell>
          <cell r="D1406">
            <v>190203</v>
          </cell>
          <cell r="E1406" t="str">
            <v>SIMPOESIA</v>
          </cell>
          <cell r="F1406" t="str">
            <v>9.2.2</v>
          </cell>
          <cell r="G1406" t="str">
            <v>Pessoal - área fim</v>
          </cell>
        </row>
        <row r="1407">
          <cell r="A1407" t="str">
            <v>190203.400010</v>
          </cell>
          <cell r="B1407">
            <v>400010</v>
          </cell>
          <cell r="C1407" t="str">
            <v>AJUDA DE CUSTO</v>
          </cell>
          <cell r="D1407">
            <v>190203</v>
          </cell>
          <cell r="E1407" t="str">
            <v>SIMPOESIA</v>
          </cell>
          <cell r="F1407" t="str">
            <v>9.2.2</v>
          </cell>
          <cell r="G1407" t="str">
            <v>Pessoal - área fim</v>
          </cell>
        </row>
        <row r="1408">
          <cell r="A1408" t="str">
            <v>190203.400011</v>
          </cell>
          <cell r="B1408">
            <v>400011</v>
          </cell>
          <cell r="C1408" t="str">
            <v>BOLSA AUXÍLIO</v>
          </cell>
          <cell r="D1408">
            <v>190203</v>
          </cell>
          <cell r="E1408" t="str">
            <v>SIMPOESIA</v>
          </cell>
          <cell r="F1408" t="str">
            <v>9.2.2</v>
          </cell>
          <cell r="G1408" t="str">
            <v>Pessoal - área fim</v>
          </cell>
        </row>
        <row r="1409">
          <cell r="A1409" t="str">
            <v>190203.400012</v>
          </cell>
          <cell r="B1409">
            <v>400012</v>
          </cell>
          <cell r="C1409" t="str">
            <v>INDENIZAÇÕES</v>
          </cell>
          <cell r="D1409">
            <v>190203</v>
          </cell>
          <cell r="E1409" t="str">
            <v>SIMPOESIA</v>
          </cell>
          <cell r="F1409" t="str">
            <v>9.2.2</v>
          </cell>
          <cell r="G1409" t="str">
            <v>Pessoal - área fim</v>
          </cell>
        </row>
        <row r="1410">
          <cell r="A1410" t="str">
            <v>190203.400013</v>
          </cell>
          <cell r="B1410">
            <v>400013</v>
          </cell>
          <cell r="C1410" t="str">
            <v>SALÁRIOS - AJUSTES ENTRE CONTRATO DE GESTÃO</v>
          </cell>
          <cell r="D1410">
            <v>190203</v>
          </cell>
          <cell r="E1410" t="str">
            <v>SIMPOESIA</v>
          </cell>
          <cell r="F1410" t="str">
            <v>9.2.2</v>
          </cell>
          <cell r="G1410" t="str">
            <v>Pessoal - área fim</v>
          </cell>
        </row>
        <row r="1411">
          <cell r="A1411" t="str">
            <v>190203.400202</v>
          </cell>
          <cell r="B1411">
            <v>400202</v>
          </cell>
          <cell r="C1411" t="str">
            <v>ADICIONAL NOTURNO</v>
          </cell>
          <cell r="D1411">
            <v>190203</v>
          </cell>
          <cell r="E1411" t="str">
            <v>SIMPOESIA</v>
          </cell>
          <cell r="F1411" t="str">
            <v>9.2.2</v>
          </cell>
          <cell r="G1411" t="str">
            <v>Pessoal - área fim</v>
          </cell>
        </row>
        <row r="1412">
          <cell r="A1412" t="str">
            <v>190203.400203</v>
          </cell>
          <cell r="B1412">
            <v>400203</v>
          </cell>
          <cell r="C1412" t="str">
            <v>GRATIFICAÇOES</v>
          </cell>
          <cell r="D1412">
            <v>190203</v>
          </cell>
          <cell r="E1412" t="str">
            <v>SIMPOESIA</v>
          </cell>
          <cell r="F1412" t="str">
            <v>9.2.2</v>
          </cell>
          <cell r="G1412" t="str">
            <v>Pessoal - área fim</v>
          </cell>
        </row>
        <row r="1413">
          <cell r="A1413" t="str">
            <v>190203.400219</v>
          </cell>
          <cell r="B1413">
            <v>400219</v>
          </cell>
          <cell r="C1413" t="str">
            <v>SALARIO MATERNIDADE</v>
          </cell>
          <cell r="D1413">
            <v>190203</v>
          </cell>
          <cell r="E1413" t="str">
            <v>SIMPOESIA</v>
          </cell>
          <cell r="F1413" t="str">
            <v>9.2.2</v>
          </cell>
          <cell r="G1413" t="str">
            <v>Pessoal - área fim</v>
          </cell>
        </row>
        <row r="1414">
          <cell r="A1414" t="str">
            <v>190203.400220</v>
          </cell>
          <cell r="B1414">
            <v>400220</v>
          </cell>
          <cell r="C1414" t="str">
            <v>SALARIO FAMILIA</v>
          </cell>
          <cell r="D1414">
            <v>190203</v>
          </cell>
          <cell r="E1414" t="str">
            <v>SIMPOESIA</v>
          </cell>
          <cell r="F1414" t="str">
            <v>9.2.2</v>
          </cell>
          <cell r="G1414" t="str">
            <v>Pessoal - área fim</v>
          </cell>
        </row>
        <row r="1415">
          <cell r="A1415" t="str">
            <v>190203.400221</v>
          </cell>
          <cell r="B1415">
            <v>400221</v>
          </cell>
          <cell r="C1415" t="str">
            <v>PENSAO ALIMENTICIA</v>
          </cell>
          <cell r="D1415">
            <v>190203</v>
          </cell>
          <cell r="E1415" t="str">
            <v>SIMPOESIA</v>
          </cell>
          <cell r="F1415" t="str">
            <v>9.2.2</v>
          </cell>
          <cell r="G1415" t="str">
            <v>Pessoal - área fim</v>
          </cell>
        </row>
        <row r="1416">
          <cell r="A1416" t="str">
            <v>190203.400014</v>
          </cell>
          <cell r="B1416">
            <v>400014</v>
          </cell>
          <cell r="C1416" t="str">
            <v>ASSISTÊNCIA MÉDICA</v>
          </cell>
          <cell r="D1416">
            <v>190203</v>
          </cell>
          <cell r="E1416" t="str">
            <v>SIMPOESIA</v>
          </cell>
          <cell r="F1416" t="str">
            <v>9.2.2</v>
          </cell>
          <cell r="G1416" t="str">
            <v>Pessoal - área fim</v>
          </cell>
        </row>
        <row r="1417">
          <cell r="A1417" t="str">
            <v>190203.400015</v>
          </cell>
          <cell r="B1417">
            <v>400015</v>
          </cell>
          <cell r="C1417" t="str">
            <v>ASSISTÊNCIA ODONTOLÓGICA</v>
          </cell>
          <cell r="D1417">
            <v>190203</v>
          </cell>
          <cell r="E1417" t="str">
            <v>SIMPOESIA</v>
          </cell>
          <cell r="F1417" t="str">
            <v>9.2.2</v>
          </cell>
          <cell r="G1417" t="str">
            <v>Pessoal - área fim</v>
          </cell>
        </row>
        <row r="1418">
          <cell r="A1418" t="str">
            <v>190203.400016</v>
          </cell>
          <cell r="B1418">
            <v>400016</v>
          </cell>
          <cell r="C1418" t="str">
            <v>VALE REFEICAO</v>
          </cell>
          <cell r="D1418">
            <v>190203</v>
          </cell>
          <cell r="E1418" t="str">
            <v>SIMPOESIA</v>
          </cell>
          <cell r="F1418" t="str">
            <v>9.2.2</v>
          </cell>
          <cell r="G1418" t="str">
            <v>Pessoal - área fim</v>
          </cell>
        </row>
        <row r="1419">
          <cell r="A1419" t="str">
            <v>190203.400017</v>
          </cell>
          <cell r="B1419">
            <v>400017</v>
          </cell>
          <cell r="C1419" t="str">
            <v>VALE TRANSPORTE</v>
          </cell>
          <cell r="D1419">
            <v>190203</v>
          </cell>
          <cell r="E1419" t="str">
            <v>SIMPOESIA</v>
          </cell>
          <cell r="F1419" t="str">
            <v>9.2.2</v>
          </cell>
          <cell r="G1419" t="str">
            <v>Pessoal - área fim</v>
          </cell>
        </row>
        <row r="1420">
          <cell r="A1420" t="str">
            <v>190203.400175</v>
          </cell>
          <cell r="B1420">
            <v>400175</v>
          </cell>
          <cell r="C1420" t="str">
            <v>CURSOS E TREINAMENTOS</v>
          </cell>
          <cell r="D1420">
            <v>190203</v>
          </cell>
          <cell r="E1420" t="str">
            <v>SIMPOESIA</v>
          </cell>
          <cell r="F1420" t="str">
            <v>9.2.2</v>
          </cell>
          <cell r="G1420" t="str">
            <v>Pessoal - área fim</v>
          </cell>
        </row>
        <row r="1421">
          <cell r="A1421" t="str">
            <v>190203.400176</v>
          </cell>
          <cell r="B1421">
            <v>400176</v>
          </cell>
          <cell r="C1421" t="str">
            <v>AUXILIO EDUCACAO</v>
          </cell>
          <cell r="D1421">
            <v>190203</v>
          </cell>
          <cell r="E1421" t="str">
            <v>SIMPOESIA</v>
          </cell>
          <cell r="F1421" t="str">
            <v>9.2.2</v>
          </cell>
          <cell r="G1421" t="str">
            <v>Pessoal - área fim</v>
          </cell>
        </row>
        <row r="1422">
          <cell r="A1422" t="str">
            <v>190203.400020</v>
          </cell>
          <cell r="B1422">
            <v>400020</v>
          </cell>
          <cell r="C1422" t="str">
            <v>INSS</v>
          </cell>
          <cell r="D1422">
            <v>190203</v>
          </cell>
          <cell r="E1422" t="str">
            <v>SIMPOESIA</v>
          </cell>
          <cell r="F1422" t="str">
            <v>9.2.2</v>
          </cell>
          <cell r="G1422" t="str">
            <v>Pessoal - área fim</v>
          </cell>
        </row>
        <row r="1423">
          <cell r="A1423" t="str">
            <v>190203.400021</v>
          </cell>
          <cell r="B1423">
            <v>400021</v>
          </cell>
          <cell r="C1423" t="str">
            <v>FGTS</v>
          </cell>
          <cell r="D1423">
            <v>190203</v>
          </cell>
          <cell r="E1423" t="str">
            <v>SIMPOESIA</v>
          </cell>
          <cell r="F1423" t="str">
            <v>9.2.2</v>
          </cell>
          <cell r="G1423" t="str">
            <v>Pessoal - área fim</v>
          </cell>
        </row>
        <row r="1424">
          <cell r="A1424" t="str">
            <v>190203.400022</v>
          </cell>
          <cell r="B1424">
            <v>400022</v>
          </cell>
          <cell r="C1424" t="str">
            <v>PIS SOBRE FOLHA DE PAGAMENTO</v>
          </cell>
          <cell r="D1424">
            <v>190203</v>
          </cell>
          <cell r="E1424" t="str">
            <v>SIMPOESIA</v>
          </cell>
          <cell r="F1424" t="str">
            <v>9.2.2</v>
          </cell>
          <cell r="G1424" t="str">
            <v>Pessoal - área fim</v>
          </cell>
        </row>
        <row r="1425">
          <cell r="A1425" t="str">
            <v>190203.400024</v>
          </cell>
          <cell r="B1425">
            <v>400024</v>
          </cell>
          <cell r="C1425" t="str">
            <v>CONTRIBUIÇÃO SOCIAL RESCISÓRIA</v>
          </cell>
          <cell r="D1425">
            <v>190203</v>
          </cell>
          <cell r="E1425" t="str">
            <v>SIMPOESIA</v>
          </cell>
          <cell r="F1425" t="str">
            <v>9.2.2</v>
          </cell>
          <cell r="G1425" t="str">
            <v>Pessoal - área fim</v>
          </cell>
        </row>
        <row r="1426">
          <cell r="A1426" t="str">
            <v>190203.400177</v>
          </cell>
          <cell r="B1426">
            <v>400177</v>
          </cell>
          <cell r="C1426" t="str">
            <v>INSS SOBRE AUTONOMOS</v>
          </cell>
          <cell r="D1426">
            <v>190203</v>
          </cell>
          <cell r="E1426" t="str">
            <v>SIMPOESIA</v>
          </cell>
          <cell r="F1426" t="str">
            <v>9.2.2</v>
          </cell>
          <cell r="G1426" t="str">
            <v>Pessoal - área fim</v>
          </cell>
        </row>
        <row r="1427">
          <cell r="A1427" t="str">
            <v>190203.400214</v>
          </cell>
          <cell r="B1427">
            <v>400214</v>
          </cell>
          <cell r="C1427" t="str">
            <v>CONTRIBUICAO SINDICAL/ ASSISTENCIAL/ CONFEDERATIVA</v>
          </cell>
          <cell r="D1427">
            <v>190203</v>
          </cell>
          <cell r="E1427" t="str">
            <v>SIMPOESIA</v>
          </cell>
          <cell r="F1427" t="str">
            <v>9.2.2</v>
          </cell>
          <cell r="G1427" t="str">
            <v>Pessoal - área fim</v>
          </cell>
        </row>
        <row r="1428">
          <cell r="A1428" t="str">
            <v>190203.400025</v>
          </cell>
          <cell r="B1428">
            <v>400025</v>
          </cell>
          <cell r="C1428" t="str">
            <v>DESPESA - FÉRIAS</v>
          </cell>
          <cell r="D1428">
            <v>190203</v>
          </cell>
          <cell r="E1428" t="str">
            <v>SIMPOESIA</v>
          </cell>
          <cell r="F1428" t="str">
            <v>9.2.2</v>
          </cell>
          <cell r="G1428" t="str">
            <v>Pessoal - área fim</v>
          </cell>
        </row>
        <row r="1429">
          <cell r="A1429" t="str">
            <v>190203.400026</v>
          </cell>
          <cell r="B1429">
            <v>400026</v>
          </cell>
          <cell r="C1429" t="str">
            <v>DESPESA - INSS S/ FÉRIAS</v>
          </cell>
          <cell r="D1429">
            <v>190203</v>
          </cell>
          <cell r="E1429" t="str">
            <v>SIMPOESIA</v>
          </cell>
          <cell r="F1429" t="str">
            <v>9.2.2</v>
          </cell>
          <cell r="G1429" t="str">
            <v>Pessoal - área fim</v>
          </cell>
        </row>
        <row r="1430">
          <cell r="A1430" t="str">
            <v>190203.400027</v>
          </cell>
          <cell r="B1430">
            <v>400027</v>
          </cell>
          <cell r="C1430" t="str">
            <v>DESPESA - FGTS S/ FÉRIAS</v>
          </cell>
          <cell r="D1430">
            <v>190203</v>
          </cell>
          <cell r="E1430" t="str">
            <v>SIMPOESIA</v>
          </cell>
          <cell r="F1430" t="str">
            <v>9.2.2</v>
          </cell>
          <cell r="G1430" t="str">
            <v>Pessoal - área fim</v>
          </cell>
        </row>
        <row r="1431">
          <cell r="A1431" t="str">
            <v>190203.400028</v>
          </cell>
          <cell r="B1431">
            <v>400028</v>
          </cell>
          <cell r="C1431" t="str">
            <v>DESPESA - 13° SALÁRIO</v>
          </cell>
          <cell r="D1431">
            <v>190203</v>
          </cell>
          <cell r="E1431" t="str">
            <v>SIMPOESIA</v>
          </cell>
          <cell r="F1431" t="str">
            <v>9.2.2</v>
          </cell>
          <cell r="G1431" t="str">
            <v>Pessoal - área fim</v>
          </cell>
        </row>
        <row r="1432">
          <cell r="A1432" t="str">
            <v>190203.400029</v>
          </cell>
          <cell r="B1432">
            <v>400029</v>
          </cell>
          <cell r="C1432" t="str">
            <v>DESPESA - INSS S/ 13°</v>
          </cell>
          <cell r="D1432">
            <v>190203</v>
          </cell>
          <cell r="E1432" t="str">
            <v>SIMPOESIA</v>
          </cell>
          <cell r="F1432" t="str">
            <v>9.2.2</v>
          </cell>
          <cell r="G1432" t="str">
            <v>Pessoal - área fim</v>
          </cell>
        </row>
        <row r="1433">
          <cell r="A1433" t="str">
            <v>190203.400030</v>
          </cell>
          <cell r="B1433">
            <v>400030</v>
          </cell>
          <cell r="C1433" t="str">
            <v>DESPESA - FGTS S/ 13°</v>
          </cell>
          <cell r="D1433">
            <v>190203</v>
          </cell>
          <cell r="E1433" t="str">
            <v>SIMPOESIA</v>
          </cell>
          <cell r="F1433" t="str">
            <v>9.2.2</v>
          </cell>
          <cell r="G1433" t="str">
            <v>Pessoal - área fim</v>
          </cell>
        </row>
        <row r="1434">
          <cell r="A1434" t="str">
            <v>190203.400178</v>
          </cell>
          <cell r="B1434">
            <v>400178</v>
          </cell>
          <cell r="C1434" t="str">
            <v>UNIFORMES</v>
          </cell>
          <cell r="D1434">
            <v>190203</v>
          </cell>
          <cell r="E1434" t="str">
            <v>SIMPOESIA</v>
          </cell>
          <cell r="F1434" t="str">
            <v>9.2.2</v>
          </cell>
          <cell r="G1434" t="str">
            <v>Pessoal - área fim</v>
          </cell>
        </row>
        <row r="1435">
          <cell r="A1435" t="str">
            <v>190203.400179</v>
          </cell>
          <cell r="B1435">
            <v>400179</v>
          </cell>
          <cell r="C1435" t="str">
            <v>ESTAGIARIOS E APRENDIZES</v>
          </cell>
          <cell r="D1435">
            <v>190203</v>
          </cell>
          <cell r="E1435" t="str">
            <v>SIMPOESIA</v>
          </cell>
          <cell r="F1435" t="str">
            <v>9.2.2</v>
          </cell>
          <cell r="G1435" t="str">
            <v>Pessoal - área fim</v>
          </cell>
        </row>
        <row r="1436">
          <cell r="A1436" t="str">
            <v>190203.400180</v>
          </cell>
          <cell r="B1436">
            <v>400180</v>
          </cell>
          <cell r="C1436" t="str">
            <v>OUTRAS DESPESAS COM PESSOAL</v>
          </cell>
          <cell r="D1436">
            <v>190203</v>
          </cell>
          <cell r="E1436" t="str">
            <v>SIMPOESIA</v>
          </cell>
          <cell r="F1436" t="str">
            <v>9.2.2</v>
          </cell>
          <cell r="G1436" t="str">
            <v>Pessoal - área fim</v>
          </cell>
        </row>
        <row r="1437">
          <cell r="A1437" t="str">
            <v>190204.400003</v>
          </cell>
          <cell r="B1437">
            <v>400003</v>
          </cell>
          <cell r="C1437" t="str">
            <v>SALÁRIOS E ORDENADOS</v>
          </cell>
          <cell r="D1437">
            <v>190204</v>
          </cell>
          <cell r="E1437" t="str">
            <v>SAMPOEMAS</v>
          </cell>
          <cell r="F1437" t="str">
            <v>9.2.2</v>
          </cell>
          <cell r="G1437" t="str">
            <v>Pessoal - área fim</v>
          </cell>
        </row>
        <row r="1438">
          <cell r="A1438" t="str">
            <v>190204.400004</v>
          </cell>
          <cell r="B1438">
            <v>400004</v>
          </cell>
          <cell r="C1438" t="str">
            <v>HORAS EXTRAS</v>
          </cell>
          <cell r="D1438">
            <v>190204</v>
          </cell>
          <cell r="E1438" t="str">
            <v>SAMPOEMAS</v>
          </cell>
          <cell r="F1438" t="str">
            <v>9.2.2</v>
          </cell>
          <cell r="G1438" t="str">
            <v>Pessoal - área fim</v>
          </cell>
        </row>
        <row r="1439">
          <cell r="A1439" t="str">
            <v>190204.400005</v>
          </cell>
          <cell r="B1439">
            <v>400005</v>
          </cell>
          <cell r="C1439" t="str">
            <v>DÉCIMO TERCEIRO SALÁRIO</v>
          </cell>
          <cell r="D1439">
            <v>190204</v>
          </cell>
          <cell r="E1439" t="str">
            <v>SAMPOEMAS</v>
          </cell>
          <cell r="F1439" t="str">
            <v>9.2.2</v>
          </cell>
          <cell r="G1439" t="str">
            <v>Pessoal - área fim</v>
          </cell>
        </row>
        <row r="1440">
          <cell r="A1440" t="str">
            <v>190204.400006</v>
          </cell>
          <cell r="B1440">
            <v>400006</v>
          </cell>
          <cell r="C1440" t="str">
            <v>FÉRIAS</v>
          </cell>
          <cell r="D1440">
            <v>190204</v>
          </cell>
          <cell r="E1440" t="str">
            <v>SAMPOEMAS</v>
          </cell>
          <cell r="F1440" t="str">
            <v>9.2.2</v>
          </cell>
          <cell r="G1440" t="str">
            <v>Pessoal - área fim</v>
          </cell>
        </row>
        <row r="1441">
          <cell r="A1441" t="str">
            <v>190204.400007</v>
          </cell>
          <cell r="B1441">
            <v>400007</v>
          </cell>
          <cell r="C1441" t="str">
            <v>DESCANSO SEMANAL REMUNERADO</v>
          </cell>
          <cell r="D1441">
            <v>190204</v>
          </cell>
          <cell r="E1441" t="str">
            <v>SAMPOEMAS</v>
          </cell>
          <cell r="F1441" t="str">
            <v>9.2.2</v>
          </cell>
          <cell r="G1441" t="str">
            <v>Pessoal - área fim</v>
          </cell>
        </row>
        <row r="1442">
          <cell r="A1442" t="str">
            <v>190204.400010</v>
          </cell>
          <cell r="B1442">
            <v>400010</v>
          </cell>
          <cell r="C1442" t="str">
            <v>AJUDA DE CUSTO</v>
          </cell>
          <cell r="D1442">
            <v>190204</v>
          </cell>
          <cell r="E1442" t="str">
            <v>SAMPOEMAS</v>
          </cell>
          <cell r="F1442" t="str">
            <v>9.2.2</v>
          </cell>
          <cell r="G1442" t="str">
            <v>Pessoal - área fim</v>
          </cell>
        </row>
        <row r="1443">
          <cell r="A1443" t="str">
            <v>190204.400011</v>
          </cell>
          <cell r="B1443">
            <v>400011</v>
          </cell>
          <cell r="C1443" t="str">
            <v>BOLSA AUXÍLIO</v>
          </cell>
          <cell r="D1443">
            <v>190204</v>
          </cell>
          <cell r="E1443" t="str">
            <v>SAMPOEMAS</v>
          </cell>
          <cell r="F1443" t="str">
            <v>9.2.2</v>
          </cell>
          <cell r="G1443" t="str">
            <v>Pessoal - área fim</v>
          </cell>
        </row>
        <row r="1444">
          <cell r="A1444" t="str">
            <v>190204.400012</v>
          </cell>
          <cell r="B1444">
            <v>400012</v>
          </cell>
          <cell r="C1444" t="str">
            <v>INDENIZAÇÕES</v>
          </cell>
          <cell r="D1444">
            <v>190204</v>
          </cell>
          <cell r="E1444" t="str">
            <v>SAMPOEMAS</v>
          </cell>
          <cell r="F1444" t="str">
            <v>9.2.2</v>
          </cell>
          <cell r="G1444" t="str">
            <v>Pessoal - área fim</v>
          </cell>
        </row>
        <row r="1445">
          <cell r="A1445" t="str">
            <v>190204.400013</v>
          </cell>
          <cell r="B1445">
            <v>400013</v>
          </cell>
          <cell r="C1445" t="str">
            <v>SALÁRIOS - AJUSTES ENTRE CONTRATO DE GESTÃO</v>
          </cell>
          <cell r="D1445">
            <v>190204</v>
          </cell>
          <cell r="E1445" t="str">
            <v>SAMPOEMAS</v>
          </cell>
          <cell r="F1445" t="str">
            <v>9.2.2</v>
          </cell>
          <cell r="G1445" t="str">
            <v>Pessoal - área fim</v>
          </cell>
        </row>
        <row r="1446">
          <cell r="A1446" t="str">
            <v>190204.400202</v>
          </cell>
          <cell r="B1446">
            <v>400202</v>
          </cell>
          <cell r="C1446" t="str">
            <v>ADICIONAL NOTURNO</v>
          </cell>
          <cell r="D1446">
            <v>190204</v>
          </cell>
          <cell r="E1446" t="str">
            <v>SAMPOEMAS</v>
          </cell>
          <cell r="F1446" t="str">
            <v>9.2.2</v>
          </cell>
          <cell r="G1446" t="str">
            <v>Pessoal - área fim</v>
          </cell>
        </row>
        <row r="1447">
          <cell r="A1447" t="str">
            <v>190204.400203</v>
          </cell>
          <cell r="B1447">
            <v>400203</v>
          </cell>
          <cell r="C1447" t="str">
            <v>GRATIFICAÇOES</v>
          </cell>
          <cell r="D1447">
            <v>190204</v>
          </cell>
          <cell r="E1447" t="str">
            <v>SAMPOEMAS</v>
          </cell>
          <cell r="F1447" t="str">
            <v>9.2.2</v>
          </cell>
          <cell r="G1447" t="str">
            <v>Pessoal - área fim</v>
          </cell>
        </row>
        <row r="1448">
          <cell r="A1448" t="str">
            <v>190204.400219</v>
          </cell>
          <cell r="B1448">
            <v>400219</v>
          </cell>
          <cell r="C1448" t="str">
            <v>SALARIO MATERNIDADE</v>
          </cell>
          <cell r="D1448">
            <v>190204</v>
          </cell>
          <cell r="E1448" t="str">
            <v>SAMPOEMAS</v>
          </cell>
          <cell r="F1448" t="str">
            <v>9.2.2</v>
          </cell>
          <cell r="G1448" t="str">
            <v>Pessoal - área fim</v>
          </cell>
        </row>
        <row r="1449">
          <cell r="A1449" t="str">
            <v>190204.400220</v>
          </cell>
          <cell r="B1449">
            <v>400220</v>
          </cell>
          <cell r="C1449" t="str">
            <v>SALARIO FAMILIA</v>
          </cell>
          <cell r="D1449">
            <v>190204</v>
          </cell>
          <cell r="E1449" t="str">
            <v>SAMPOEMAS</v>
          </cell>
          <cell r="F1449" t="str">
            <v>9.2.2</v>
          </cell>
          <cell r="G1449" t="str">
            <v>Pessoal - área fim</v>
          </cell>
        </row>
        <row r="1450">
          <cell r="A1450" t="str">
            <v>190204.400221</v>
          </cell>
          <cell r="B1450">
            <v>400221</v>
          </cell>
          <cell r="C1450" t="str">
            <v>PENSAO ALIMENTICIA</v>
          </cell>
          <cell r="D1450">
            <v>190204</v>
          </cell>
          <cell r="E1450" t="str">
            <v>SAMPOEMAS</v>
          </cell>
          <cell r="F1450" t="str">
            <v>9.2.2</v>
          </cell>
          <cell r="G1450" t="str">
            <v>Pessoal - área fim</v>
          </cell>
        </row>
        <row r="1451">
          <cell r="A1451" t="str">
            <v>190204.400014</v>
          </cell>
          <cell r="B1451">
            <v>400014</v>
          </cell>
          <cell r="C1451" t="str">
            <v>ASSISTÊNCIA MÉDICA</v>
          </cell>
          <cell r="D1451">
            <v>190204</v>
          </cell>
          <cell r="E1451" t="str">
            <v>SAMPOEMAS</v>
          </cell>
          <cell r="F1451" t="str">
            <v>9.2.2</v>
          </cell>
          <cell r="G1451" t="str">
            <v>Pessoal - área fim</v>
          </cell>
        </row>
        <row r="1452">
          <cell r="A1452" t="str">
            <v>190204.400015</v>
          </cell>
          <cell r="B1452">
            <v>400015</v>
          </cell>
          <cell r="C1452" t="str">
            <v>ASSISTÊNCIA ODONTOLÓGICA</v>
          </cell>
          <cell r="D1452">
            <v>190204</v>
          </cell>
          <cell r="E1452" t="str">
            <v>SAMPOEMAS</v>
          </cell>
          <cell r="F1452" t="str">
            <v>9.2.2</v>
          </cell>
          <cell r="G1452" t="str">
            <v>Pessoal - área fim</v>
          </cell>
        </row>
        <row r="1453">
          <cell r="A1453" t="str">
            <v>190204.400016</v>
          </cell>
          <cell r="B1453">
            <v>400016</v>
          </cell>
          <cell r="C1453" t="str">
            <v>VALE REFEICAO</v>
          </cell>
          <cell r="D1453">
            <v>190204</v>
          </cell>
          <cell r="E1453" t="str">
            <v>SAMPOEMAS</v>
          </cell>
          <cell r="F1453" t="str">
            <v>9.2.2</v>
          </cell>
          <cell r="G1453" t="str">
            <v>Pessoal - área fim</v>
          </cell>
        </row>
        <row r="1454">
          <cell r="A1454" t="str">
            <v>190204.400017</v>
          </cell>
          <cell r="B1454">
            <v>400017</v>
          </cell>
          <cell r="C1454" t="str">
            <v>VALE TRANSPORTE</v>
          </cell>
          <cell r="D1454">
            <v>190204</v>
          </cell>
          <cell r="E1454" t="str">
            <v>SAMPOEMAS</v>
          </cell>
          <cell r="F1454" t="str">
            <v>9.2.2</v>
          </cell>
          <cell r="G1454" t="str">
            <v>Pessoal - área fim</v>
          </cell>
        </row>
        <row r="1455">
          <cell r="A1455" t="str">
            <v>190204.400175</v>
          </cell>
          <cell r="B1455">
            <v>400175</v>
          </cell>
          <cell r="C1455" t="str">
            <v>CURSOS E TREINAMENTOS</v>
          </cell>
          <cell r="D1455">
            <v>190204</v>
          </cell>
          <cell r="E1455" t="str">
            <v>SAMPOEMAS</v>
          </cell>
          <cell r="F1455" t="str">
            <v>9.2.2</v>
          </cell>
          <cell r="G1455" t="str">
            <v>Pessoal - área fim</v>
          </cell>
        </row>
        <row r="1456">
          <cell r="A1456" t="str">
            <v>190204.400176</v>
          </cell>
          <cell r="B1456">
            <v>400176</v>
          </cell>
          <cell r="C1456" t="str">
            <v>AUXILIO EDUCACAO</v>
          </cell>
          <cell r="D1456">
            <v>190204</v>
          </cell>
          <cell r="E1456" t="str">
            <v>SAMPOEMAS</v>
          </cell>
          <cell r="F1456" t="str">
            <v>9.2.2</v>
          </cell>
          <cell r="G1456" t="str">
            <v>Pessoal - área fim</v>
          </cell>
        </row>
        <row r="1457">
          <cell r="A1457" t="str">
            <v>190204.400020</v>
          </cell>
          <cell r="B1457">
            <v>400020</v>
          </cell>
          <cell r="C1457" t="str">
            <v>INSS</v>
          </cell>
          <cell r="D1457">
            <v>190204</v>
          </cell>
          <cell r="E1457" t="str">
            <v>SAMPOEMAS</v>
          </cell>
          <cell r="F1457" t="str">
            <v>9.2.2</v>
          </cell>
          <cell r="G1457" t="str">
            <v>Pessoal - área fim</v>
          </cell>
        </row>
        <row r="1458">
          <cell r="A1458" t="str">
            <v>190204.400021</v>
          </cell>
          <cell r="B1458">
            <v>400021</v>
          </cell>
          <cell r="C1458" t="str">
            <v>FGTS</v>
          </cell>
          <cell r="D1458">
            <v>190204</v>
          </cell>
          <cell r="E1458" t="str">
            <v>SAMPOEMAS</v>
          </cell>
          <cell r="F1458" t="str">
            <v>9.2.2</v>
          </cell>
          <cell r="G1458" t="str">
            <v>Pessoal - área fim</v>
          </cell>
        </row>
        <row r="1459">
          <cell r="A1459" t="str">
            <v>190204.400022</v>
          </cell>
          <cell r="B1459">
            <v>400022</v>
          </cell>
          <cell r="C1459" t="str">
            <v>PIS SOBRE FOLHA DE PAGAMENTO</v>
          </cell>
          <cell r="D1459">
            <v>190204</v>
          </cell>
          <cell r="E1459" t="str">
            <v>SAMPOEMAS</v>
          </cell>
          <cell r="F1459" t="str">
            <v>9.2.2</v>
          </cell>
          <cell r="G1459" t="str">
            <v>Pessoal - área fim</v>
          </cell>
        </row>
        <row r="1460">
          <cell r="A1460" t="str">
            <v>190204.400024</v>
          </cell>
          <cell r="B1460">
            <v>400024</v>
          </cell>
          <cell r="C1460" t="str">
            <v>CONTRIBUIÇÃO SOCIAL RESCISÓRIA</v>
          </cell>
          <cell r="D1460">
            <v>190204</v>
          </cell>
          <cell r="E1460" t="str">
            <v>SAMPOEMAS</v>
          </cell>
          <cell r="F1460" t="str">
            <v>9.2.2</v>
          </cell>
          <cell r="G1460" t="str">
            <v>Pessoal - área fim</v>
          </cell>
        </row>
        <row r="1461">
          <cell r="A1461" t="str">
            <v>190204.400177</v>
          </cell>
          <cell r="B1461">
            <v>400177</v>
          </cell>
          <cell r="C1461" t="str">
            <v>INSS SOBRE AUTONOMOS</v>
          </cell>
          <cell r="D1461">
            <v>190204</v>
          </cell>
          <cell r="E1461" t="str">
            <v>SAMPOEMAS</v>
          </cell>
          <cell r="F1461" t="str">
            <v>9.2.2</v>
          </cell>
          <cell r="G1461" t="str">
            <v>Pessoal - área fim</v>
          </cell>
        </row>
        <row r="1462">
          <cell r="A1462" t="str">
            <v>190204.400214</v>
          </cell>
          <cell r="B1462">
            <v>400214</v>
          </cell>
          <cell r="C1462" t="str">
            <v>CONTRIBUICAO SINDICAL/ ASSISTENCIAL/ CONFEDERATIVA</v>
          </cell>
          <cell r="D1462">
            <v>190204</v>
          </cell>
          <cell r="E1462" t="str">
            <v>SAMPOEMAS</v>
          </cell>
          <cell r="F1462" t="str">
            <v>9.2.2</v>
          </cell>
          <cell r="G1462" t="str">
            <v>Pessoal - área fim</v>
          </cell>
        </row>
        <row r="1463">
          <cell r="A1463" t="str">
            <v>190204.400025</v>
          </cell>
          <cell r="B1463">
            <v>400025</v>
          </cell>
          <cell r="C1463" t="str">
            <v>DESPESA - FÉRIAS</v>
          </cell>
          <cell r="D1463">
            <v>190204</v>
          </cell>
          <cell r="E1463" t="str">
            <v>SAMPOEMAS</v>
          </cell>
          <cell r="F1463" t="str">
            <v>9.2.2</v>
          </cell>
          <cell r="G1463" t="str">
            <v>Pessoal - área fim</v>
          </cell>
        </row>
        <row r="1464">
          <cell r="A1464" t="str">
            <v>190204.400026</v>
          </cell>
          <cell r="B1464">
            <v>400026</v>
          </cell>
          <cell r="C1464" t="str">
            <v>DESPESA - INSS S/ FÉRIAS</v>
          </cell>
          <cell r="D1464">
            <v>190204</v>
          </cell>
          <cell r="E1464" t="str">
            <v>SAMPOEMAS</v>
          </cell>
          <cell r="F1464" t="str">
            <v>9.2.2</v>
          </cell>
          <cell r="G1464" t="str">
            <v>Pessoal - área fim</v>
          </cell>
        </row>
        <row r="1465">
          <cell r="A1465" t="str">
            <v>190204.400027</v>
          </cell>
          <cell r="B1465">
            <v>400027</v>
          </cell>
          <cell r="C1465" t="str">
            <v>DESPESA - FGTS S/ FÉRIAS</v>
          </cell>
          <cell r="D1465">
            <v>190204</v>
          </cell>
          <cell r="E1465" t="str">
            <v>SAMPOEMAS</v>
          </cell>
          <cell r="F1465" t="str">
            <v>9.2.2</v>
          </cell>
          <cell r="G1465" t="str">
            <v>Pessoal - área fim</v>
          </cell>
        </row>
        <row r="1466">
          <cell r="A1466" t="str">
            <v>190204.400028</v>
          </cell>
          <cell r="B1466">
            <v>400028</v>
          </cell>
          <cell r="C1466" t="str">
            <v>DESPESA - 13° SALÁRIO</v>
          </cell>
          <cell r="D1466">
            <v>190204</v>
          </cell>
          <cell r="E1466" t="str">
            <v>SAMPOEMAS</v>
          </cell>
          <cell r="F1466" t="str">
            <v>9.2.2</v>
          </cell>
          <cell r="G1466" t="str">
            <v>Pessoal - área fim</v>
          </cell>
        </row>
        <row r="1467">
          <cell r="A1467" t="str">
            <v>190204.400029</v>
          </cell>
          <cell r="B1467">
            <v>400029</v>
          </cell>
          <cell r="C1467" t="str">
            <v>DESPESA - INSS S/ 13°</v>
          </cell>
          <cell r="D1467">
            <v>190204</v>
          </cell>
          <cell r="E1467" t="str">
            <v>SAMPOEMAS</v>
          </cell>
          <cell r="F1467" t="str">
            <v>9.2.2</v>
          </cell>
          <cell r="G1467" t="str">
            <v>Pessoal - área fim</v>
          </cell>
        </row>
        <row r="1468">
          <cell r="A1468" t="str">
            <v>190204.400030</v>
          </cell>
          <cell r="B1468">
            <v>400030</v>
          </cell>
          <cell r="C1468" t="str">
            <v>DESPESA - FGTS S/ 13°</v>
          </cell>
          <cell r="D1468">
            <v>190204</v>
          </cell>
          <cell r="E1468" t="str">
            <v>SAMPOEMAS</v>
          </cell>
          <cell r="F1468" t="str">
            <v>9.2.2</v>
          </cell>
          <cell r="G1468" t="str">
            <v>Pessoal - área fim</v>
          </cell>
        </row>
        <row r="1469">
          <cell r="A1469" t="str">
            <v>190204.400178</v>
          </cell>
          <cell r="B1469">
            <v>400178</v>
          </cell>
          <cell r="C1469" t="str">
            <v>UNIFORMES</v>
          </cell>
          <cell r="D1469">
            <v>190204</v>
          </cell>
          <cell r="E1469" t="str">
            <v>SAMPOEMAS</v>
          </cell>
          <cell r="F1469" t="str">
            <v>9.2.2</v>
          </cell>
          <cell r="G1469" t="str">
            <v>Pessoal - área fim</v>
          </cell>
        </row>
        <row r="1470">
          <cell r="A1470" t="str">
            <v>190204.400179</v>
          </cell>
          <cell r="B1470">
            <v>400179</v>
          </cell>
          <cell r="C1470" t="str">
            <v>ESTAGIARIOS E APRENDIZES</v>
          </cell>
          <cell r="D1470">
            <v>190204</v>
          </cell>
          <cell r="E1470" t="str">
            <v>SAMPOEMAS</v>
          </cell>
          <cell r="F1470" t="str">
            <v>9.2.2</v>
          </cell>
          <cell r="G1470" t="str">
            <v>Pessoal - área fim</v>
          </cell>
        </row>
        <row r="1471">
          <cell r="A1471" t="str">
            <v>190204.400180</v>
          </cell>
          <cell r="B1471">
            <v>400180</v>
          </cell>
          <cell r="C1471" t="str">
            <v>OUTRAS DESPESAS COM PESSOAL</v>
          </cell>
          <cell r="D1471">
            <v>190204</v>
          </cell>
          <cell r="E1471" t="str">
            <v>SAMPOEMAS</v>
          </cell>
          <cell r="F1471" t="str">
            <v>9.2.2</v>
          </cell>
          <cell r="G1471" t="str">
            <v>Pessoal - área fim</v>
          </cell>
        </row>
        <row r="1472">
          <cell r="A1472" t="str">
            <v>190205.400003</v>
          </cell>
          <cell r="B1472">
            <v>400003</v>
          </cell>
          <cell r="C1472" t="str">
            <v>SALÁRIOS E ORDENADOS</v>
          </cell>
          <cell r="D1472">
            <v>190205</v>
          </cell>
          <cell r="E1472" t="str">
            <v>DIA DA CONSCIÊNCIA NEGRA</v>
          </cell>
          <cell r="F1472" t="str">
            <v>9.2.2</v>
          </cell>
          <cell r="G1472" t="str">
            <v>Pessoal - área fim</v>
          </cell>
        </row>
        <row r="1473">
          <cell r="A1473" t="str">
            <v>190205.400004</v>
          </cell>
          <cell r="B1473">
            <v>400004</v>
          </cell>
          <cell r="C1473" t="str">
            <v>HORAS EXTRAS</v>
          </cell>
          <cell r="D1473">
            <v>190205</v>
          </cell>
          <cell r="E1473" t="str">
            <v>DIA DA CONSCIÊNCIA NEGRA</v>
          </cell>
          <cell r="F1473" t="str">
            <v>9.2.2</v>
          </cell>
          <cell r="G1473" t="str">
            <v>Pessoal - área fim</v>
          </cell>
        </row>
        <row r="1474">
          <cell r="A1474" t="str">
            <v>190205.400005</v>
          </cell>
          <cell r="B1474">
            <v>400005</v>
          </cell>
          <cell r="C1474" t="str">
            <v>DÉCIMO TERCEIRO SALÁRIO</v>
          </cell>
          <cell r="D1474">
            <v>190205</v>
          </cell>
          <cell r="E1474" t="str">
            <v>DIA DA CONSCIÊNCIA NEGRA</v>
          </cell>
          <cell r="F1474" t="str">
            <v>9.2.2</v>
          </cell>
          <cell r="G1474" t="str">
            <v>Pessoal - área fim</v>
          </cell>
        </row>
        <row r="1475">
          <cell r="A1475" t="str">
            <v>190205.400006</v>
          </cell>
          <cell r="B1475">
            <v>400006</v>
          </cell>
          <cell r="C1475" t="str">
            <v>FÉRIAS</v>
          </cell>
          <cell r="D1475">
            <v>190205</v>
          </cell>
          <cell r="E1475" t="str">
            <v>DIA DA CONSCIÊNCIA NEGRA</v>
          </cell>
          <cell r="F1475" t="str">
            <v>9.2.2</v>
          </cell>
          <cell r="G1475" t="str">
            <v>Pessoal - área fim</v>
          </cell>
        </row>
        <row r="1476">
          <cell r="A1476" t="str">
            <v>190205.400007</v>
          </cell>
          <cell r="B1476">
            <v>400007</v>
          </cell>
          <cell r="C1476" t="str">
            <v>DESCANSO SEMANAL REMUNERADO</v>
          </cell>
          <cell r="D1476">
            <v>190205</v>
          </cell>
          <cell r="E1476" t="str">
            <v>DIA DA CONSCIÊNCIA NEGRA</v>
          </cell>
          <cell r="F1476" t="str">
            <v>9.2.2</v>
          </cell>
          <cell r="G1476" t="str">
            <v>Pessoal - área fim</v>
          </cell>
        </row>
        <row r="1477">
          <cell r="A1477" t="str">
            <v>190205.400010</v>
          </cell>
          <cell r="B1477">
            <v>400010</v>
          </cell>
          <cell r="C1477" t="str">
            <v>AJUDA DE CUSTO</v>
          </cell>
          <cell r="D1477">
            <v>190205</v>
          </cell>
          <cell r="E1477" t="str">
            <v>DIA DA CONSCIÊNCIA NEGRA</v>
          </cell>
          <cell r="F1477" t="str">
            <v>9.2.2</v>
          </cell>
          <cell r="G1477" t="str">
            <v>Pessoal - área fim</v>
          </cell>
        </row>
        <row r="1478">
          <cell r="A1478" t="str">
            <v>190205.400011</v>
          </cell>
          <cell r="B1478">
            <v>400011</v>
          </cell>
          <cell r="C1478" t="str">
            <v>BOLSA AUXÍLIO</v>
          </cell>
          <cell r="D1478">
            <v>190205</v>
          </cell>
          <cell r="E1478" t="str">
            <v>DIA DA CONSCIÊNCIA NEGRA</v>
          </cell>
          <cell r="F1478" t="str">
            <v>9.2.2</v>
          </cell>
          <cell r="G1478" t="str">
            <v>Pessoal - área fim</v>
          </cell>
        </row>
        <row r="1479">
          <cell r="A1479" t="str">
            <v>190205.400012</v>
          </cell>
          <cell r="B1479">
            <v>400012</v>
          </cell>
          <cell r="C1479" t="str">
            <v>INDENIZAÇÕES</v>
          </cell>
          <cell r="D1479">
            <v>190205</v>
          </cell>
          <cell r="E1479" t="str">
            <v>DIA DA CONSCIÊNCIA NEGRA</v>
          </cell>
          <cell r="F1479" t="str">
            <v>9.2.2</v>
          </cell>
          <cell r="G1479" t="str">
            <v>Pessoal - área fim</v>
          </cell>
        </row>
        <row r="1480">
          <cell r="A1480" t="str">
            <v>190205.400013</v>
          </cell>
          <cell r="B1480">
            <v>400013</v>
          </cell>
          <cell r="C1480" t="str">
            <v>SALÁRIOS - AJUSTES ENTRE CONTRATO DE GESTÃO</v>
          </cell>
          <cell r="D1480">
            <v>190205</v>
          </cell>
          <cell r="E1480" t="str">
            <v>DIA DA CONSCIÊNCIA NEGRA</v>
          </cell>
          <cell r="F1480" t="str">
            <v>9.2.2</v>
          </cell>
          <cell r="G1480" t="str">
            <v>Pessoal - área fim</v>
          </cell>
        </row>
        <row r="1481">
          <cell r="A1481" t="str">
            <v>190205.400202</v>
          </cell>
          <cell r="B1481">
            <v>400202</v>
          </cell>
          <cell r="C1481" t="str">
            <v>ADICIONAL NOTURNO</v>
          </cell>
          <cell r="D1481">
            <v>190205</v>
          </cell>
          <cell r="E1481" t="str">
            <v>DIA DA CONSCIÊNCIA NEGRA</v>
          </cell>
          <cell r="F1481" t="str">
            <v>9.2.2</v>
          </cell>
          <cell r="G1481" t="str">
            <v>Pessoal - área fim</v>
          </cell>
        </row>
        <row r="1482">
          <cell r="A1482" t="str">
            <v>190205.400203</v>
          </cell>
          <cell r="B1482">
            <v>400203</v>
          </cell>
          <cell r="C1482" t="str">
            <v>GRATIFICAÇOES</v>
          </cell>
          <cell r="D1482">
            <v>190205</v>
          </cell>
          <cell r="E1482" t="str">
            <v>DIA DA CONSCIÊNCIA NEGRA</v>
          </cell>
          <cell r="F1482" t="str">
            <v>9.2.2</v>
          </cell>
          <cell r="G1482" t="str">
            <v>Pessoal - área fim</v>
          </cell>
        </row>
        <row r="1483">
          <cell r="A1483" t="str">
            <v>190205.400219</v>
          </cell>
          <cell r="B1483">
            <v>400219</v>
          </cell>
          <cell r="C1483" t="str">
            <v>SALARIO MATERNIDADE</v>
          </cell>
          <cell r="D1483">
            <v>190205</v>
          </cell>
          <cell r="E1483" t="str">
            <v>DIA DA CONSCIÊNCIA NEGRA</v>
          </cell>
          <cell r="F1483" t="str">
            <v>9.2.2</v>
          </cell>
          <cell r="G1483" t="str">
            <v>Pessoal - área fim</v>
          </cell>
        </row>
        <row r="1484">
          <cell r="A1484" t="str">
            <v>190205.400220</v>
          </cell>
          <cell r="B1484">
            <v>400220</v>
          </cell>
          <cell r="C1484" t="str">
            <v>SALARIO FAMILIA</v>
          </cell>
          <cell r="D1484">
            <v>190205</v>
          </cell>
          <cell r="E1484" t="str">
            <v>DIA DA CONSCIÊNCIA NEGRA</v>
          </cell>
          <cell r="F1484" t="str">
            <v>9.2.2</v>
          </cell>
          <cell r="G1484" t="str">
            <v>Pessoal - área fim</v>
          </cell>
        </row>
        <row r="1485">
          <cell r="A1485" t="str">
            <v>190205.400221</v>
          </cell>
          <cell r="B1485">
            <v>400221</v>
          </cell>
          <cell r="C1485" t="str">
            <v>PENSAO ALIMENTICIA</v>
          </cell>
          <cell r="D1485">
            <v>190205</v>
          </cell>
          <cell r="E1485" t="str">
            <v>DIA DA CONSCIÊNCIA NEGRA</v>
          </cell>
          <cell r="F1485" t="str">
            <v>9.2.2</v>
          </cell>
          <cell r="G1485" t="str">
            <v>Pessoal - área fim</v>
          </cell>
        </row>
        <row r="1486">
          <cell r="A1486" t="str">
            <v>190205.400014</v>
          </cell>
          <cell r="B1486">
            <v>400014</v>
          </cell>
          <cell r="C1486" t="str">
            <v>ASSISTÊNCIA MÉDICA</v>
          </cell>
          <cell r="D1486">
            <v>190205</v>
          </cell>
          <cell r="E1486" t="str">
            <v>DIA DA CONSCIÊNCIA NEGRA</v>
          </cell>
          <cell r="F1486" t="str">
            <v>9.2.2</v>
          </cell>
          <cell r="G1486" t="str">
            <v>Pessoal - área fim</v>
          </cell>
        </row>
        <row r="1487">
          <cell r="A1487" t="str">
            <v>190205.400015</v>
          </cell>
          <cell r="B1487">
            <v>400015</v>
          </cell>
          <cell r="C1487" t="str">
            <v>ASSISTÊNCIA ODONTOLÓGICA</v>
          </cell>
          <cell r="D1487">
            <v>190205</v>
          </cell>
          <cell r="E1487" t="str">
            <v>DIA DA CONSCIÊNCIA NEGRA</v>
          </cell>
          <cell r="F1487" t="str">
            <v>9.2.2</v>
          </cell>
          <cell r="G1487" t="str">
            <v>Pessoal - área fim</v>
          </cell>
        </row>
        <row r="1488">
          <cell r="A1488" t="str">
            <v>190205.400016</v>
          </cell>
          <cell r="B1488">
            <v>400016</v>
          </cell>
          <cell r="C1488" t="str">
            <v>VALE REFEICAO</v>
          </cell>
          <cell r="D1488">
            <v>190205</v>
          </cell>
          <cell r="E1488" t="str">
            <v>DIA DA CONSCIÊNCIA NEGRA</v>
          </cell>
          <cell r="F1488" t="str">
            <v>9.2.2</v>
          </cell>
          <cell r="G1488" t="str">
            <v>Pessoal - área fim</v>
          </cell>
        </row>
        <row r="1489">
          <cell r="A1489" t="str">
            <v>190205.400017</v>
          </cell>
          <cell r="B1489">
            <v>400017</v>
          </cell>
          <cell r="C1489" t="str">
            <v>VALE TRANSPORTE</v>
          </cell>
          <cell r="D1489">
            <v>190205</v>
          </cell>
          <cell r="E1489" t="str">
            <v>DIA DA CONSCIÊNCIA NEGRA</v>
          </cell>
          <cell r="F1489" t="str">
            <v>9.2.2</v>
          </cell>
          <cell r="G1489" t="str">
            <v>Pessoal - área fim</v>
          </cell>
        </row>
        <row r="1490">
          <cell r="A1490" t="str">
            <v>190205.400175</v>
          </cell>
          <cell r="B1490">
            <v>400175</v>
          </cell>
          <cell r="C1490" t="str">
            <v>CURSOS E TREINAMENTOS</v>
          </cell>
          <cell r="D1490">
            <v>190205</v>
          </cell>
          <cell r="E1490" t="str">
            <v>DIA DA CONSCIÊNCIA NEGRA</v>
          </cell>
          <cell r="F1490" t="str">
            <v>9.2.2</v>
          </cell>
          <cell r="G1490" t="str">
            <v>Pessoal - área fim</v>
          </cell>
        </row>
        <row r="1491">
          <cell r="A1491" t="str">
            <v>190205.400176</v>
          </cell>
          <cell r="B1491">
            <v>400176</v>
          </cell>
          <cell r="C1491" t="str">
            <v>AUXILIO EDUCACAO</v>
          </cell>
          <cell r="D1491">
            <v>190205</v>
          </cell>
          <cell r="E1491" t="str">
            <v>DIA DA CONSCIÊNCIA NEGRA</v>
          </cell>
          <cell r="F1491" t="str">
            <v>9.2.2</v>
          </cell>
          <cell r="G1491" t="str">
            <v>Pessoal - área fim</v>
          </cell>
        </row>
        <row r="1492">
          <cell r="A1492" t="str">
            <v>190205.400020</v>
          </cell>
          <cell r="B1492">
            <v>400020</v>
          </cell>
          <cell r="C1492" t="str">
            <v>INSS</v>
          </cell>
          <cell r="D1492">
            <v>190205</v>
          </cell>
          <cell r="E1492" t="str">
            <v>DIA DA CONSCIÊNCIA NEGRA</v>
          </cell>
          <cell r="F1492" t="str">
            <v>9.2.2</v>
          </cell>
          <cell r="G1492" t="str">
            <v>Pessoal - área fim</v>
          </cell>
        </row>
        <row r="1493">
          <cell r="A1493" t="str">
            <v>190205.400021</v>
          </cell>
          <cell r="B1493">
            <v>400021</v>
          </cell>
          <cell r="C1493" t="str">
            <v>FGTS</v>
          </cell>
          <cell r="D1493">
            <v>190205</v>
          </cell>
          <cell r="E1493" t="str">
            <v>DIA DA CONSCIÊNCIA NEGRA</v>
          </cell>
          <cell r="F1493" t="str">
            <v>9.2.2</v>
          </cell>
          <cell r="G1493" t="str">
            <v>Pessoal - área fim</v>
          </cell>
        </row>
        <row r="1494">
          <cell r="A1494" t="str">
            <v>190205.400022</v>
          </cell>
          <cell r="B1494">
            <v>400022</v>
          </cell>
          <cell r="C1494" t="str">
            <v>PIS SOBRE FOLHA DE PAGAMENTO</v>
          </cell>
          <cell r="D1494">
            <v>190205</v>
          </cell>
          <cell r="E1494" t="str">
            <v>DIA DA CONSCIÊNCIA NEGRA</v>
          </cell>
          <cell r="F1494" t="str">
            <v>9.2.2</v>
          </cell>
          <cell r="G1494" t="str">
            <v>Pessoal - área fim</v>
          </cell>
        </row>
        <row r="1495">
          <cell r="A1495" t="str">
            <v>190205.400024</v>
          </cell>
          <cell r="B1495">
            <v>400024</v>
          </cell>
          <cell r="C1495" t="str">
            <v>CONTRIBUIÇÃO SOCIAL RESCISÓRIA</v>
          </cell>
          <cell r="D1495">
            <v>190205</v>
          </cell>
          <cell r="E1495" t="str">
            <v>DIA DA CONSCIÊNCIA NEGRA</v>
          </cell>
          <cell r="F1495" t="str">
            <v>9.2.2</v>
          </cell>
          <cell r="G1495" t="str">
            <v>Pessoal - área fim</v>
          </cell>
        </row>
        <row r="1496">
          <cell r="A1496" t="str">
            <v>190205.400177</v>
          </cell>
          <cell r="B1496">
            <v>400177</v>
          </cell>
          <cell r="C1496" t="str">
            <v>INSS SOBRE AUTONOMOS</v>
          </cell>
          <cell r="D1496">
            <v>190205</v>
          </cell>
          <cell r="E1496" t="str">
            <v>DIA DA CONSCIÊNCIA NEGRA</v>
          </cell>
          <cell r="F1496" t="str">
            <v>9.2.2</v>
          </cell>
          <cell r="G1496" t="str">
            <v>Pessoal - área fim</v>
          </cell>
        </row>
        <row r="1497">
          <cell r="A1497" t="str">
            <v>190205.400214</v>
          </cell>
          <cell r="B1497">
            <v>400214</v>
          </cell>
          <cell r="C1497" t="str">
            <v>CONTRIBUICAO SINDICAL/ ASSISTENCIAL/ CONFEDERATIVA</v>
          </cell>
          <cell r="D1497">
            <v>190205</v>
          </cell>
          <cell r="E1497" t="str">
            <v>DIA DA CONSCIÊNCIA NEGRA</v>
          </cell>
          <cell r="F1497" t="str">
            <v>9.2.2</v>
          </cell>
          <cell r="G1497" t="str">
            <v>Pessoal - área fim</v>
          </cell>
        </row>
        <row r="1498">
          <cell r="A1498" t="str">
            <v>190205.400025</v>
          </cell>
          <cell r="B1498">
            <v>400025</v>
          </cell>
          <cell r="C1498" t="str">
            <v>DESPESA - FÉRIAS</v>
          </cell>
          <cell r="D1498">
            <v>190205</v>
          </cell>
          <cell r="E1498" t="str">
            <v>DIA DA CONSCIÊNCIA NEGRA</v>
          </cell>
          <cell r="F1498" t="str">
            <v>9.2.2</v>
          </cell>
          <cell r="G1498" t="str">
            <v>Pessoal - área fim</v>
          </cell>
        </row>
        <row r="1499">
          <cell r="A1499" t="str">
            <v>190205.400026</v>
          </cell>
          <cell r="B1499">
            <v>400026</v>
          </cell>
          <cell r="C1499" t="str">
            <v>DESPESA - INSS S/ FÉRIAS</v>
          </cell>
          <cell r="D1499">
            <v>190205</v>
          </cell>
          <cell r="E1499" t="str">
            <v>DIA DA CONSCIÊNCIA NEGRA</v>
          </cell>
          <cell r="F1499" t="str">
            <v>9.2.2</v>
          </cell>
          <cell r="G1499" t="str">
            <v>Pessoal - área fim</v>
          </cell>
        </row>
        <row r="1500">
          <cell r="A1500" t="str">
            <v>190205.400027</v>
          </cell>
          <cell r="B1500">
            <v>400027</v>
          </cell>
          <cell r="C1500" t="str">
            <v>DESPESA - FGTS S/ FÉRIAS</v>
          </cell>
          <cell r="D1500">
            <v>190205</v>
          </cell>
          <cell r="E1500" t="str">
            <v>DIA DA CONSCIÊNCIA NEGRA</v>
          </cell>
          <cell r="F1500" t="str">
            <v>9.2.2</v>
          </cell>
          <cell r="G1500" t="str">
            <v>Pessoal - área fim</v>
          </cell>
        </row>
        <row r="1501">
          <cell r="A1501" t="str">
            <v>190205.400028</v>
          </cell>
          <cell r="B1501">
            <v>400028</v>
          </cell>
          <cell r="C1501" t="str">
            <v>DESPESA - 13° SALÁRIO</v>
          </cell>
          <cell r="D1501">
            <v>190205</v>
          </cell>
          <cell r="E1501" t="str">
            <v>DIA DA CONSCIÊNCIA NEGRA</v>
          </cell>
          <cell r="F1501" t="str">
            <v>9.2.2</v>
          </cell>
          <cell r="G1501" t="str">
            <v>Pessoal - área fim</v>
          </cell>
        </row>
        <row r="1502">
          <cell r="A1502" t="str">
            <v>190205.400029</v>
          </cell>
          <cell r="B1502">
            <v>400029</v>
          </cell>
          <cell r="C1502" t="str">
            <v>DESPESA - INSS S/ 13°</v>
          </cell>
          <cell r="D1502">
            <v>190205</v>
          </cell>
          <cell r="E1502" t="str">
            <v>DIA DA CONSCIÊNCIA NEGRA</v>
          </cell>
          <cell r="F1502" t="str">
            <v>9.2.2</v>
          </cell>
          <cell r="G1502" t="str">
            <v>Pessoal - área fim</v>
          </cell>
        </row>
        <row r="1503">
          <cell r="A1503" t="str">
            <v>190205.400030</v>
          </cell>
          <cell r="B1503">
            <v>400030</v>
          </cell>
          <cell r="C1503" t="str">
            <v>DESPESA - FGTS S/ 13°</v>
          </cell>
          <cell r="D1503">
            <v>190205</v>
          </cell>
          <cell r="E1503" t="str">
            <v>DIA DA CONSCIÊNCIA NEGRA</v>
          </cell>
          <cell r="F1503" t="str">
            <v>9.2.2</v>
          </cell>
          <cell r="G1503" t="str">
            <v>Pessoal - área fim</v>
          </cell>
        </row>
        <row r="1504">
          <cell r="A1504" t="str">
            <v>190205.400178</v>
          </cell>
          <cell r="B1504">
            <v>400178</v>
          </cell>
          <cell r="C1504" t="str">
            <v>UNIFORMES</v>
          </cell>
          <cell r="D1504">
            <v>190205</v>
          </cell>
          <cell r="E1504" t="str">
            <v>DIA DA CONSCIÊNCIA NEGRA</v>
          </cell>
          <cell r="F1504" t="str">
            <v>9.2.2</v>
          </cell>
          <cell r="G1504" t="str">
            <v>Pessoal - área fim</v>
          </cell>
        </row>
        <row r="1505">
          <cell r="A1505" t="str">
            <v>190205.400179</v>
          </cell>
          <cell r="B1505">
            <v>400179</v>
          </cell>
          <cell r="C1505" t="str">
            <v>ESTAGIARIOS E APRENDIZES</v>
          </cell>
          <cell r="D1505">
            <v>190205</v>
          </cell>
          <cell r="E1505" t="str">
            <v>DIA DA CONSCIÊNCIA NEGRA</v>
          </cell>
          <cell r="F1505" t="str">
            <v>9.2.2</v>
          </cell>
          <cell r="G1505" t="str">
            <v>Pessoal - área fim</v>
          </cell>
        </row>
        <row r="1506">
          <cell r="A1506" t="str">
            <v>190205.400180</v>
          </cell>
          <cell r="B1506">
            <v>400180</v>
          </cell>
          <cell r="C1506" t="str">
            <v>OUTRAS DESPESAS COM PESSOAL</v>
          </cell>
          <cell r="D1506">
            <v>190205</v>
          </cell>
          <cell r="E1506" t="str">
            <v>DIA DA CONSCIÊNCIA NEGRA</v>
          </cell>
          <cell r="F1506" t="str">
            <v>9.2.2</v>
          </cell>
          <cell r="G1506" t="str">
            <v>Pessoal - área fim</v>
          </cell>
        </row>
        <row r="1507">
          <cell r="A1507" t="str">
            <v>190206.400003</v>
          </cell>
          <cell r="B1507">
            <v>400003</v>
          </cell>
          <cell r="C1507" t="str">
            <v>SALÁRIOS E ORDENADOS</v>
          </cell>
          <cell r="D1507">
            <v>190206</v>
          </cell>
          <cell r="E1507" t="str">
            <v>HORA H</v>
          </cell>
          <cell r="F1507" t="str">
            <v>9.2.2</v>
          </cell>
          <cell r="G1507" t="str">
            <v>Pessoal - área fim</v>
          </cell>
        </row>
        <row r="1508">
          <cell r="A1508" t="str">
            <v>190206.400004</v>
          </cell>
          <cell r="B1508">
            <v>400004</v>
          </cell>
          <cell r="C1508" t="str">
            <v>HORAS EXTRAS</v>
          </cell>
          <cell r="D1508">
            <v>190206</v>
          </cell>
          <cell r="E1508" t="str">
            <v>HORA H</v>
          </cell>
          <cell r="F1508" t="str">
            <v>9.2.2</v>
          </cell>
          <cell r="G1508" t="str">
            <v>Pessoal - área fim</v>
          </cell>
        </row>
        <row r="1509">
          <cell r="A1509" t="str">
            <v>190206.400005</v>
          </cell>
          <cell r="B1509">
            <v>400005</v>
          </cell>
          <cell r="C1509" t="str">
            <v>DÉCIMO TERCEIRO SALÁRIO</v>
          </cell>
          <cell r="D1509">
            <v>190206</v>
          </cell>
          <cell r="E1509" t="str">
            <v>HORA H</v>
          </cell>
          <cell r="F1509" t="str">
            <v>9.2.2</v>
          </cell>
          <cell r="G1509" t="str">
            <v>Pessoal - área fim</v>
          </cell>
        </row>
        <row r="1510">
          <cell r="A1510" t="str">
            <v>190206.400006</v>
          </cell>
          <cell r="B1510">
            <v>400006</v>
          </cell>
          <cell r="C1510" t="str">
            <v>FÉRIAS</v>
          </cell>
          <cell r="D1510">
            <v>190206</v>
          </cell>
          <cell r="E1510" t="str">
            <v>HORA H</v>
          </cell>
          <cell r="F1510" t="str">
            <v>9.2.2</v>
          </cell>
          <cell r="G1510" t="str">
            <v>Pessoal - área fim</v>
          </cell>
        </row>
        <row r="1511">
          <cell r="A1511" t="str">
            <v>190206.400007</v>
          </cell>
          <cell r="B1511">
            <v>400007</v>
          </cell>
          <cell r="C1511" t="str">
            <v>DESCANSO SEMANAL REMUNERADO</v>
          </cell>
          <cell r="D1511">
            <v>190206</v>
          </cell>
          <cell r="E1511" t="str">
            <v>HORA H</v>
          </cell>
          <cell r="F1511" t="str">
            <v>9.2.2</v>
          </cell>
          <cell r="G1511" t="str">
            <v>Pessoal - área fim</v>
          </cell>
        </row>
        <row r="1512">
          <cell r="A1512" t="str">
            <v>190206.400010</v>
          </cell>
          <cell r="B1512">
            <v>400010</v>
          </cell>
          <cell r="C1512" t="str">
            <v>AJUDA DE CUSTO</v>
          </cell>
          <cell r="D1512">
            <v>190206</v>
          </cell>
          <cell r="E1512" t="str">
            <v>HORA H</v>
          </cell>
          <cell r="F1512" t="str">
            <v>9.2.2</v>
          </cell>
          <cell r="G1512" t="str">
            <v>Pessoal - área fim</v>
          </cell>
        </row>
        <row r="1513">
          <cell r="A1513" t="str">
            <v>190206.400011</v>
          </cell>
          <cell r="B1513">
            <v>400011</v>
          </cell>
          <cell r="C1513" t="str">
            <v>BOLSA AUXÍLIO</v>
          </cell>
          <cell r="D1513">
            <v>190206</v>
          </cell>
          <cell r="E1513" t="str">
            <v>HORA H</v>
          </cell>
          <cell r="F1513" t="str">
            <v>9.2.2</v>
          </cell>
          <cell r="G1513" t="str">
            <v>Pessoal - área fim</v>
          </cell>
        </row>
        <row r="1514">
          <cell r="A1514" t="str">
            <v>190206.400012</v>
          </cell>
          <cell r="B1514">
            <v>400012</v>
          </cell>
          <cell r="C1514" t="str">
            <v>INDENIZAÇÕES</v>
          </cell>
          <cell r="D1514">
            <v>190206</v>
          </cell>
          <cell r="E1514" t="str">
            <v>HORA H</v>
          </cell>
          <cell r="F1514" t="str">
            <v>9.2.2</v>
          </cell>
          <cell r="G1514" t="str">
            <v>Pessoal - área fim</v>
          </cell>
        </row>
        <row r="1515">
          <cell r="A1515" t="str">
            <v>190206.400013</v>
          </cell>
          <cell r="B1515">
            <v>400013</v>
          </cell>
          <cell r="C1515" t="str">
            <v>SALÁRIOS - AJUSTES ENTRE CONTRATO DE GESTÃO</v>
          </cell>
          <cell r="D1515">
            <v>190206</v>
          </cell>
          <cell r="E1515" t="str">
            <v>HORA H</v>
          </cell>
          <cell r="F1515" t="str">
            <v>9.2.2</v>
          </cell>
          <cell r="G1515" t="str">
            <v>Pessoal - área fim</v>
          </cell>
        </row>
        <row r="1516">
          <cell r="A1516" t="str">
            <v>190206.400202</v>
          </cell>
          <cell r="B1516">
            <v>400202</v>
          </cell>
          <cell r="C1516" t="str">
            <v>ADICIONAL NOTURNO</v>
          </cell>
          <cell r="D1516">
            <v>190206</v>
          </cell>
          <cell r="E1516" t="str">
            <v>HORA H</v>
          </cell>
          <cell r="F1516" t="str">
            <v>9.2.2</v>
          </cell>
          <cell r="G1516" t="str">
            <v>Pessoal - área fim</v>
          </cell>
        </row>
        <row r="1517">
          <cell r="A1517" t="str">
            <v>190206.400203</v>
          </cell>
          <cell r="B1517">
            <v>400203</v>
          </cell>
          <cell r="C1517" t="str">
            <v>GRATIFICAÇOES</v>
          </cell>
          <cell r="D1517">
            <v>190206</v>
          </cell>
          <cell r="E1517" t="str">
            <v>HORA H</v>
          </cell>
          <cell r="F1517" t="str">
            <v>9.2.2</v>
          </cell>
          <cell r="G1517" t="str">
            <v>Pessoal - área fim</v>
          </cell>
        </row>
        <row r="1518">
          <cell r="A1518" t="str">
            <v>190206.400219</v>
          </cell>
          <cell r="B1518">
            <v>400219</v>
          </cell>
          <cell r="C1518" t="str">
            <v>SALARIO MATERNIDADE</v>
          </cell>
          <cell r="D1518">
            <v>190206</v>
          </cell>
          <cell r="E1518" t="str">
            <v>HORA H</v>
          </cell>
          <cell r="F1518" t="str">
            <v>9.2.2</v>
          </cell>
          <cell r="G1518" t="str">
            <v>Pessoal - área fim</v>
          </cell>
        </row>
        <row r="1519">
          <cell r="A1519" t="str">
            <v>190206.400220</v>
          </cell>
          <cell r="B1519">
            <v>400220</v>
          </cell>
          <cell r="C1519" t="str">
            <v>SALARIO FAMILIA</v>
          </cell>
          <cell r="D1519">
            <v>190206</v>
          </cell>
          <cell r="E1519" t="str">
            <v>HORA H</v>
          </cell>
          <cell r="F1519" t="str">
            <v>9.2.2</v>
          </cell>
          <cell r="G1519" t="str">
            <v>Pessoal - área fim</v>
          </cell>
        </row>
        <row r="1520">
          <cell r="A1520" t="str">
            <v>190206.400221</v>
          </cell>
          <cell r="B1520">
            <v>400221</v>
          </cell>
          <cell r="C1520" t="str">
            <v>PENSAO ALIMENTICIA</v>
          </cell>
          <cell r="D1520">
            <v>190206</v>
          </cell>
          <cell r="E1520" t="str">
            <v>HORA H</v>
          </cell>
          <cell r="F1520" t="str">
            <v>9.2.2</v>
          </cell>
          <cell r="G1520" t="str">
            <v>Pessoal - área fim</v>
          </cell>
        </row>
        <row r="1521">
          <cell r="A1521" t="str">
            <v>190206.400014</v>
          </cell>
          <cell r="B1521">
            <v>400014</v>
          </cell>
          <cell r="C1521" t="str">
            <v>ASSISTÊNCIA MÉDICA</v>
          </cell>
          <cell r="D1521">
            <v>190206</v>
          </cell>
          <cell r="E1521" t="str">
            <v>HORA H</v>
          </cell>
          <cell r="F1521" t="str">
            <v>9.2.2</v>
          </cell>
          <cell r="G1521" t="str">
            <v>Pessoal - área fim</v>
          </cell>
        </row>
        <row r="1522">
          <cell r="A1522" t="str">
            <v>190206.400015</v>
          </cell>
          <cell r="B1522">
            <v>400015</v>
          </cell>
          <cell r="C1522" t="str">
            <v>ASSISTÊNCIA ODONTOLÓGICA</v>
          </cell>
          <cell r="D1522">
            <v>190206</v>
          </cell>
          <cell r="E1522" t="str">
            <v>HORA H</v>
          </cell>
          <cell r="F1522" t="str">
            <v>9.2.2</v>
          </cell>
          <cell r="G1522" t="str">
            <v>Pessoal - área fim</v>
          </cell>
        </row>
        <row r="1523">
          <cell r="A1523" t="str">
            <v>190206.400016</v>
          </cell>
          <cell r="B1523">
            <v>400016</v>
          </cell>
          <cell r="C1523" t="str">
            <v>VALE REFEICAO</v>
          </cell>
          <cell r="D1523">
            <v>190206</v>
          </cell>
          <cell r="E1523" t="str">
            <v>HORA H</v>
          </cell>
          <cell r="F1523" t="str">
            <v>9.2.2</v>
          </cell>
          <cell r="G1523" t="str">
            <v>Pessoal - área fim</v>
          </cell>
        </row>
        <row r="1524">
          <cell r="A1524" t="str">
            <v>190206.400017</v>
          </cell>
          <cell r="B1524">
            <v>400017</v>
          </cell>
          <cell r="C1524" t="str">
            <v>VALE TRANSPORTE</v>
          </cell>
          <cell r="D1524">
            <v>190206</v>
          </cell>
          <cell r="E1524" t="str">
            <v>HORA H</v>
          </cell>
          <cell r="F1524" t="str">
            <v>9.2.2</v>
          </cell>
          <cell r="G1524" t="str">
            <v>Pessoal - área fim</v>
          </cell>
        </row>
        <row r="1525">
          <cell r="A1525" t="str">
            <v>190206.400175</v>
          </cell>
          <cell r="B1525">
            <v>400175</v>
          </cell>
          <cell r="C1525" t="str">
            <v>CURSOS E TREINAMENTOS</v>
          </cell>
          <cell r="D1525">
            <v>190206</v>
          </cell>
          <cell r="E1525" t="str">
            <v>HORA H</v>
          </cell>
          <cell r="F1525" t="str">
            <v>9.2.2</v>
          </cell>
          <cell r="G1525" t="str">
            <v>Pessoal - área fim</v>
          </cell>
        </row>
        <row r="1526">
          <cell r="A1526" t="str">
            <v>190206.400176</v>
          </cell>
          <cell r="B1526">
            <v>400176</v>
          </cell>
          <cell r="C1526" t="str">
            <v>AUXILIO EDUCACAO</v>
          </cell>
          <cell r="D1526">
            <v>190206</v>
          </cell>
          <cell r="E1526" t="str">
            <v>HORA H</v>
          </cell>
          <cell r="F1526" t="str">
            <v>9.2.2</v>
          </cell>
          <cell r="G1526" t="str">
            <v>Pessoal - área fim</v>
          </cell>
        </row>
        <row r="1527">
          <cell r="A1527" t="str">
            <v>190206.400020</v>
          </cell>
          <cell r="B1527">
            <v>400020</v>
          </cell>
          <cell r="C1527" t="str">
            <v>INSS</v>
          </cell>
          <cell r="D1527">
            <v>190206</v>
          </cell>
          <cell r="E1527" t="str">
            <v>HORA H</v>
          </cell>
          <cell r="F1527" t="str">
            <v>9.2.2</v>
          </cell>
          <cell r="G1527" t="str">
            <v>Pessoal - área fim</v>
          </cell>
        </row>
        <row r="1528">
          <cell r="A1528" t="str">
            <v>190206.400021</v>
          </cell>
          <cell r="B1528">
            <v>400021</v>
          </cell>
          <cell r="C1528" t="str">
            <v>FGTS</v>
          </cell>
          <cell r="D1528">
            <v>190206</v>
          </cell>
          <cell r="E1528" t="str">
            <v>HORA H</v>
          </cell>
          <cell r="F1528" t="str">
            <v>9.2.2</v>
          </cell>
          <cell r="G1528" t="str">
            <v>Pessoal - área fim</v>
          </cell>
        </row>
        <row r="1529">
          <cell r="A1529" t="str">
            <v>190206.400022</v>
          </cell>
          <cell r="B1529">
            <v>400022</v>
          </cell>
          <cell r="C1529" t="str">
            <v>PIS SOBRE FOLHA DE PAGAMENTO</v>
          </cell>
          <cell r="D1529">
            <v>190206</v>
          </cell>
          <cell r="E1529" t="str">
            <v>HORA H</v>
          </cell>
          <cell r="F1529" t="str">
            <v>9.2.2</v>
          </cell>
          <cell r="G1529" t="str">
            <v>Pessoal - área fim</v>
          </cell>
        </row>
        <row r="1530">
          <cell r="A1530" t="str">
            <v>190206.400024</v>
          </cell>
          <cell r="B1530">
            <v>400024</v>
          </cell>
          <cell r="C1530" t="str">
            <v>CONTRIBUIÇÃO SOCIAL RESCISÓRIA</v>
          </cell>
          <cell r="D1530">
            <v>190206</v>
          </cell>
          <cell r="E1530" t="str">
            <v>HORA H</v>
          </cell>
          <cell r="F1530" t="str">
            <v>9.2.2</v>
          </cell>
          <cell r="G1530" t="str">
            <v>Pessoal - área fim</v>
          </cell>
        </row>
        <row r="1531">
          <cell r="A1531" t="str">
            <v>190206.400177</v>
          </cell>
          <cell r="B1531">
            <v>400177</v>
          </cell>
          <cell r="C1531" t="str">
            <v>INSS SOBRE AUTONOMOS</v>
          </cell>
          <cell r="D1531">
            <v>190206</v>
          </cell>
          <cell r="E1531" t="str">
            <v>HORA H</v>
          </cell>
          <cell r="F1531" t="str">
            <v>9.2.2</v>
          </cell>
          <cell r="G1531" t="str">
            <v>Pessoal - área fim</v>
          </cell>
        </row>
        <row r="1532">
          <cell r="A1532" t="str">
            <v>190206.400214</v>
          </cell>
          <cell r="B1532">
            <v>400214</v>
          </cell>
          <cell r="C1532" t="str">
            <v>CONTRIBUICAO SINDICAL/ ASSISTENCIAL/ CONFEDERATIVA</v>
          </cell>
          <cell r="D1532">
            <v>190206</v>
          </cell>
          <cell r="E1532" t="str">
            <v>HORA H</v>
          </cell>
          <cell r="F1532" t="str">
            <v>9.2.2</v>
          </cell>
          <cell r="G1532" t="str">
            <v>Pessoal - área fim</v>
          </cell>
        </row>
        <row r="1533">
          <cell r="A1533" t="str">
            <v>190206.400025</v>
          </cell>
          <cell r="B1533">
            <v>400025</v>
          </cell>
          <cell r="C1533" t="str">
            <v>DESPESA - FÉRIAS</v>
          </cell>
          <cell r="D1533">
            <v>190206</v>
          </cell>
          <cell r="E1533" t="str">
            <v>HORA H</v>
          </cell>
          <cell r="F1533" t="str">
            <v>9.2.2</v>
          </cell>
          <cell r="G1533" t="str">
            <v>Pessoal - área fim</v>
          </cell>
        </row>
        <row r="1534">
          <cell r="A1534" t="str">
            <v>190206.400026</v>
          </cell>
          <cell r="B1534">
            <v>400026</v>
          </cell>
          <cell r="C1534" t="str">
            <v>DESPESA - INSS S/ FÉRIAS</v>
          </cell>
          <cell r="D1534">
            <v>190206</v>
          </cell>
          <cell r="E1534" t="str">
            <v>HORA H</v>
          </cell>
          <cell r="F1534" t="str">
            <v>9.2.2</v>
          </cell>
          <cell r="G1534" t="str">
            <v>Pessoal - área fim</v>
          </cell>
        </row>
        <row r="1535">
          <cell r="A1535" t="str">
            <v>190206.400027</v>
          </cell>
          <cell r="B1535">
            <v>400027</v>
          </cell>
          <cell r="C1535" t="str">
            <v>DESPESA - FGTS S/ FÉRIAS</v>
          </cell>
          <cell r="D1535">
            <v>190206</v>
          </cell>
          <cell r="E1535" t="str">
            <v>HORA H</v>
          </cell>
          <cell r="F1535" t="str">
            <v>9.2.2</v>
          </cell>
          <cell r="G1535" t="str">
            <v>Pessoal - área fim</v>
          </cell>
        </row>
        <row r="1536">
          <cell r="A1536" t="str">
            <v>190206.400028</v>
          </cell>
          <cell r="B1536">
            <v>400028</v>
          </cell>
          <cell r="C1536" t="str">
            <v>DESPESA - 13° SALÁRIO</v>
          </cell>
          <cell r="D1536">
            <v>190206</v>
          </cell>
          <cell r="E1536" t="str">
            <v>HORA H</v>
          </cell>
          <cell r="F1536" t="str">
            <v>9.2.2</v>
          </cell>
          <cell r="G1536" t="str">
            <v>Pessoal - área fim</v>
          </cell>
        </row>
        <row r="1537">
          <cell r="A1537" t="str">
            <v>190206.400029</v>
          </cell>
          <cell r="B1537">
            <v>400029</v>
          </cell>
          <cell r="C1537" t="str">
            <v>DESPESA - INSS S/ 13°</v>
          </cell>
          <cell r="D1537">
            <v>190206</v>
          </cell>
          <cell r="E1537" t="str">
            <v>HORA H</v>
          </cell>
          <cell r="F1537" t="str">
            <v>9.2.2</v>
          </cell>
          <cell r="G1537" t="str">
            <v>Pessoal - área fim</v>
          </cell>
        </row>
        <row r="1538">
          <cell r="A1538" t="str">
            <v>190206.400030</v>
          </cell>
          <cell r="B1538">
            <v>400030</v>
          </cell>
          <cell r="C1538" t="str">
            <v>DESPESA - FGTS S/ 13°</v>
          </cell>
          <cell r="D1538">
            <v>190206</v>
          </cell>
          <cell r="E1538" t="str">
            <v>HORA H</v>
          </cell>
          <cell r="F1538" t="str">
            <v>9.2.2</v>
          </cell>
          <cell r="G1538" t="str">
            <v>Pessoal - área fim</v>
          </cell>
        </row>
        <row r="1539">
          <cell r="A1539" t="str">
            <v>190206.400178</v>
          </cell>
          <cell r="B1539">
            <v>400178</v>
          </cell>
          <cell r="C1539" t="str">
            <v>UNIFORMES</v>
          </cell>
          <cell r="D1539">
            <v>190206</v>
          </cell>
          <cell r="E1539" t="str">
            <v>HORA H</v>
          </cell>
          <cell r="F1539" t="str">
            <v>9.2.2</v>
          </cell>
          <cell r="G1539" t="str">
            <v>Pessoal - área fim</v>
          </cell>
        </row>
        <row r="1540">
          <cell r="A1540" t="str">
            <v>190206.400179</v>
          </cell>
          <cell r="B1540">
            <v>400179</v>
          </cell>
          <cell r="C1540" t="str">
            <v>ESTAGIARIOS E APRENDIZES</v>
          </cell>
          <cell r="D1540">
            <v>190206</v>
          </cell>
          <cell r="E1540" t="str">
            <v>HORA H</v>
          </cell>
          <cell r="F1540" t="str">
            <v>9.2.2</v>
          </cell>
          <cell r="G1540" t="str">
            <v>Pessoal - área fim</v>
          </cell>
        </row>
        <row r="1541">
          <cell r="A1541" t="str">
            <v>190206.400180</v>
          </cell>
          <cell r="B1541">
            <v>400180</v>
          </cell>
          <cell r="C1541" t="str">
            <v>OUTRAS DESPESAS COM PESSOAL</v>
          </cell>
          <cell r="D1541">
            <v>190206</v>
          </cell>
          <cell r="E1541" t="str">
            <v>HORA H</v>
          </cell>
          <cell r="F1541" t="str">
            <v>9.2.2</v>
          </cell>
          <cell r="G1541" t="str">
            <v>Pessoal - área fim</v>
          </cell>
        </row>
        <row r="1542">
          <cell r="A1542" t="str">
            <v>190207.400003</v>
          </cell>
          <cell r="B1542">
            <v>400003</v>
          </cell>
          <cell r="C1542" t="str">
            <v>SALÁRIOS E ORDENADOS</v>
          </cell>
          <cell r="D1542">
            <v>190207</v>
          </cell>
          <cell r="E1542" t="str">
            <v>HALLOWEEN</v>
          </cell>
          <cell r="F1542" t="str">
            <v>9.2.2</v>
          </cell>
          <cell r="G1542" t="str">
            <v>Pessoal - área fim</v>
          </cell>
        </row>
        <row r="1543">
          <cell r="A1543" t="str">
            <v>190207.400004</v>
          </cell>
          <cell r="B1543">
            <v>400004</v>
          </cell>
          <cell r="C1543" t="str">
            <v>HORAS EXTRAS</v>
          </cell>
          <cell r="D1543">
            <v>190207</v>
          </cell>
          <cell r="E1543" t="str">
            <v>HALLOWEEN</v>
          </cell>
          <cell r="F1543" t="str">
            <v>9.2.2</v>
          </cell>
          <cell r="G1543" t="str">
            <v>Pessoal - área fim</v>
          </cell>
        </row>
        <row r="1544">
          <cell r="A1544" t="str">
            <v>190207.400005</v>
          </cell>
          <cell r="B1544">
            <v>400005</v>
          </cell>
          <cell r="C1544" t="str">
            <v>DÉCIMO TERCEIRO SALÁRIO</v>
          </cell>
          <cell r="D1544">
            <v>190207</v>
          </cell>
          <cell r="E1544" t="str">
            <v>HALLOWEEN</v>
          </cell>
          <cell r="F1544" t="str">
            <v>9.2.2</v>
          </cell>
          <cell r="G1544" t="str">
            <v>Pessoal - área fim</v>
          </cell>
        </row>
        <row r="1545">
          <cell r="A1545" t="str">
            <v>190207.400006</v>
          </cell>
          <cell r="B1545">
            <v>400006</v>
          </cell>
          <cell r="C1545" t="str">
            <v>FÉRIAS</v>
          </cell>
          <cell r="D1545">
            <v>190207</v>
          </cell>
          <cell r="E1545" t="str">
            <v>HALLOWEEN</v>
          </cell>
          <cell r="F1545" t="str">
            <v>9.2.2</v>
          </cell>
          <cell r="G1545" t="str">
            <v>Pessoal - área fim</v>
          </cell>
        </row>
        <row r="1546">
          <cell r="A1546" t="str">
            <v>190207.400007</v>
          </cell>
          <cell r="B1546">
            <v>400007</v>
          </cell>
          <cell r="C1546" t="str">
            <v>DESCANSO SEMANAL REMUNERADO</v>
          </cell>
          <cell r="D1546">
            <v>190207</v>
          </cell>
          <cell r="E1546" t="str">
            <v>HALLOWEEN</v>
          </cell>
          <cell r="F1546" t="str">
            <v>9.2.2</v>
          </cell>
          <cell r="G1546" t="str">
            <v>Pessoal - área fim</v>
          </cell>
        </row>
        <row r="1547">
          <cell r="A1547" t="str">
            <v>190207.400010</v>
          </cell>
          <cell r="B1547">
            <v>400010</v>
          </cell>
          <cell r="C1547" t="str">
            <v>AJUDA DE CUSTO</v>
          </cell>
          <cell r="D1547">
            <v>190207</v>
          </cell>
          <cell r="E1547" t="str">
            <v>HALLOWEEN</v>
          </cell>
          <cell r="F1547" t="str">
            <v>9.2.2</v>
          </cell>
          <cell r="G1547" t="str">
            <v>Pessoal - área fim</v>
          </cell>
        </row>
        <row r="1548">
          <cell r="A1548" t="str">
            <v>190207.400011</v>
          </cell>
          <cell r="B1548">
            <v>400011</v>
          </cell>
          <cell r="C1548" t="str">
            <v>BOLSA AUXÍLIO</v>
          </cell>
          <cell r="D1548">
            <v>190207</v>
          </cell>
          <cell r="E1548" t="str">
            <v>HALLOWEEN</v>
          </cell>
          <cell r="F1548" t="str">
            <v>9.2.2</v>
          </cell>
          <cell r="G1548" t="str">
            <v>Pessoal - área fim</v>
          </cell>
        </row>
        <row r="1549">
          <cell r="A1549" t="str">
            <v>190207.400012</v>
          </cell>
          <cell r="B1549">
            <v>400012</v>
          </cell>
          <cell r="C1549" t="str">
            <v>INDENIZAÇÕES</v>
          </cell>
          <cell r="D1549">
            <v>190207</v>
          </cell>
          <cell r="E1549" t="str">
            <v>HALLOWEEN</v>
          </cell>
          <cell r="F1549" t="str">
            <v>9.2.2</v>
          </cell>
          <cell r="G1549" t="str">
            <v>Pessoal - área fim</v>
          </cell>
        </row>
        <row r="1550">
          <cell r="A1550" t="str">
            <v>190207.400013</v>
          </cell>
          <cell r="B1550">
            <v>400013</v>
          </cell>
          <cell r="C1550" t="str">
            <v>SALÁRIOS - AJUSTES ENTRE CONTRATO DE GESTÃO</v>
          </cell>
          <cell r="D1550">
            <v>190207</v>
          </cell>
          <cell r="E1550" t="str">
            <v>HALLOWEEN</v>
          </cell>
          <cell r="F1550" t="str">
            <v>9.2.2</v>
          </cell>
          <cell r="G1550" t="str">
            <v>Pessoal - área fim</v>
          </cell>
        </row>
        <row r="1551">
          <cell r="A1551" t="str">
            <v>190207.400202</v>
          </cell>
          <cell r="B1551">
            <v>400202</v>
          </cell>
          <cell r="C1551" t="str">
            <v>ADICIONAL NOTURNO</v>
          </cell>
          <cell r="D1551">
            <v>190207</v>
          </cell>
          <cell r="E1551" t="str">
            <v>HALLOWEEN</v>
          </cell>
          <cell r="F1551" t="str">
            <v>9.2.2</v>
          </cell>
          <cell r="G1551" t="str">
            <v>Pessoal - área fim</v>
          </cell>
        </row>
        <row r="1552">
          <cell r="A1552" t="str">
            <v>190207.400203</v>
          </cell>
          <cell r="B1552">
            <v>400203</v>
          </cell>
          <cell r="C1552" t="str">
            <v>GRATIFICAÇOES</v>
          </cell>
          <cell r="D1552">
            <v>190207</v>
          </cell>
          <cell r="E1552" t="str">
            <v>HALLOWEEN</v>
          </cell>
          <cell r="F1552" t="str">
            <v>9.2.2</v>
          </cell>
          <cell r="G1552" t="str">
            <v>Pessoal - área fim</v>
          </cell>
        </row>
        <row r="1553">
          <cell r="A1553" t="str">
            <v>190207.400219</v>
          </cell>
          <cell r="B1553">
            <v>400219</v>
          </cell>
          <cell r="C1553" t="str">
            <v>SALARIO MATERNIDADE</v>
          </cell>
          <cell r="D1553">
            <v>190207</v>
          </cell>
          <cell r="E1553" t="str">
            <v>HALLOWEEN</v>
          </cell>
          <cell r="F1553" t="str">
            <v>9.2.2</v>
          </cell>
          <cell r="G1553" t="str">
            <v>Pessoal - área fim</v>
          </cell>
        </row>
        <row r="1554">
          <cell r="A1554" t="str">
            <v>190207.400220</v>
          </cell>
          <cell r="B1554">
            <v>400220</v>
          </cell>
          <cell r="C1554" t="str">
            <v>SALARIO FAMILIA</v>
          </cell>
          <cell r="D1554">
            <v>190207</v>
          </cell>
          <cell r="E1554" t="str">
            <v>HALLOWEEN</v>
          </cell>
          <cell r="F1554" t="str">
            <v>9.2.2</v>
          </cell>
          <cell r="G1554" t="str">
            <v>Pessoal - área fim</v>
          </cell>
        </row>
        <row r="1555">
          <cell r="A1555" t="str">
            <v>190207.400221</v>
          </cell>
          <cell r="B1555">
            <v>400221</v>
          </cell>
          <cell r="C1555" t="str">
            <v>PENSAO ALIMENTICIA</v>
          </cell>
          <cell r="D1555">
            <v>190207</v>
          </cell>
          <cell r="E1555" t="str">
            <v>HALLOWEEN</v>
          </cell>
          <cell r="F1555" t="str">
            <v>9.2.2</v>
          </cell>
          <cell r="G1555" t="str">
            <v>Pessoal - área fim</v>
          </cell>
        </row>
        <row r="1556">
          <cell r="A1556" t="str">
            <v>190207.400014</v>
          </cell>
          <cell r="B1556">
            <v>400014</v>
          </cell>
          <cell r="C1556" t="str">
            <v>ASSISTÊNCIA MÉDICA</v>
          </cell>
          <cell r="D1556">
            <v>190207</v>
          </cell>
          <cell r="E1556" t="str">
            <v>HALLOWEEN</v>
          </cell>
          <cell r="F1556" t="str">
            <v>9.2.2</v>
          </cell>
          <cell r="G1556" t="str">
            <v>Pessoal - área fim</v>
          </cell>
        </row>
        <row r="1557">
          <cell r="A1557" t="str">
            <v>190207.400015</v>
          </cell>
          <cell r="B1557">
            <v>400015</v>
          </cell>
          <cell r="C1557" t="str">
            <v>ASSISTÊNCIA ODONTOLÓGICA</v>
          </cell>
          <cell r="D1557">
            <v>190207</v>
          </cell>
          <cell r="E1557" t="str">
            <v>HALLOWEEN</v>
          </cell>
          <cell r="F1557" t="str">
            <v>9.2.2</v>
          </cell>
          <cell r="G1557" t="str">
            <v>Pessoal - área fim</v>
          </cell>
        </row>
        <row r="1558">
          <cell r="A1558" t="str">
            <v>190207.400016</v>
          </cell>
          <cell r="B1558">
            <v>400016</v>
          </cell>
          <cell r="C1558" t="str">
            <v>VALE REFEICAO</v>
          </cell>
          <cell r="D1558">
            <v>190207</v>
          </cell>
          <cell r="E1558" t="str">
            <v>HALLOWEEN</v>
          </cell>
          <cell r="F1558" t="str">
            <v>9.2.2</v>
          </cell>
          <cell r="G1558" t="str">
            <v>Pessoal - área fim</v>
          </cell>
        </row>
        <row r="1559">
          <cell r="A1559" t="str">
            <v>190207.400017</v>
          </cell>
          <cell r="B1559">
            <v>400017</v>
          </cell>
          <cell r="C1559" t="str">
            <v>VALE TRANSPORTE</v>
          </cell>
          <cell r="D1559">
            <v>190207</v>
          </cell>
          <cell r="E1559" t="str">
            <v>HALLOWEEN</v>
          </cell>
          <cell r="F1559" t="str">
            <v>9.2.2</v>
          </cell>
          <cell r="G1559" t="str">
            <v>Pessoal - área fim</v>
          </cell>
        </row>
        <row r="1560">
          <cell r="A1560" t="str">
            <v>190207.400175</v>
          </cell>
          <cell r="B1560">
            <v>400175</v>
          </cell>
          <cell r="C1560" t="str">
            <v>CURSOS E TREINAMENTOS</v>
          </cell>
          <cell r="D1560">
            <v>190207</v>
          </cell>
          <cell r="E1560" t="str">
            <v>HALLOWEEN</v>
          </cell>
          <cell r="F1560" t="str">
            <v>9.2.2</v>
          </cell>
          <cell r="G1560" t="str">
            <v>Pessoal - área fim</v>
          </cell>
        </row>
        <row r="1561">
          <cell r="A1561" t="str">
            <v>190207.400176</v>
          </cell>
          <cell r="B1561">
            <v>400176</v>
          </cell>
          <cell r="C1561" t="str">
            <v>AUXILIO EDUCACAO</v>
          </cell>
          <cell r="D1561">
            <v>190207</v>
          </cell>
          <cell r="E1561" t="str">
            <v>HALLOWEEN</v>
          </cell>
          <cell r="F1561" t="str">
            <v>9.2.2</v>
          </cell>
          <cell r="G1561" t="str">
            <v>Pessoal - área fim</v>
          </cell>
        </row>
        <row r="1562">
          <cell r="A1562" t="str">
            <v>190207.400020</v>
          </cell>
          <cell r="B1562">
            <v>400020</v>
          </cell>
          <cell r="C1562" t="str">
            <v>INSS</v>
          </cell>
          <cell r="D1562">
            <v>190207</v>
          </cell>
          <cell r="E1562" t="str">
            <v>HALLOWEEN</v>
          </cell>
          <cell r="F1562" t="str">
            <v>9.2.2</v>
          </cell>
          <cell r="G1562" t="str">
            <v>Pessoal - área fim</v>
          </cell>
        </row>
        <row r="1563">
          <cell r="A1563" t="str">
            <v>190207.400021</v>
          </cell>
          <cell r="B1563">
            <v>400021</v>
          </cell>
          <cell r="C1563" t="str">
            <v>FGTS</v>
          </cell>
          <cell r="D1563">
            <v>190207</v>
          </cell>
          <cell r="E1563" t="str">
            <v>HALLOWEEN</v>
          </cell>
          <cell r="F1563" t="str">
            <v>9.2.2</v>
          </cell>
          <cell r="G1563" t="str">
            <v>Pessoal - área fim</v>
          </cell>
        </row>
        <row r="1564">
          <cell r="A1564" t="str">
            <v>190207.400022</v>
          </cell>
          <cell r="B1564">
            <v>400022</v>
          </cell>
          <cell r="C1564" t="str">
            <v>PIS SOBRE FOLHA DE PAGAMENTO</v>
          </cell>
          <cell r="D1564">
            <v>190207</v>
          </cell>
          <cell r="E1564" t="str">
            <v>HALLOWEEN</v>
          </cell>
          <cell r="F1564" t="str">
            <v>9.2.2</v>
          </cell>
          <cell r="G1564" t="str">
            <v>Pessoal - área fim</v>
          </cell>
        </row>
        <row r="1565">
          <cell r="A1565" t="str">
            <v>190207.400024</v>
          </cell>
          <cell r="B1565">
            <v>400024</v>
          </cell>
          <cell r="C1565" t="str">
            <v>CONTRIBUIÇÃO SOCIAL RESCISÓRIA</v>
          </cell>
          <cell r="D1565">
            <v>190207</v>
          </cell>
          <cell r="E1565" t="str">
            <v>HALLOWEEN</v>
          </cell>
          <cell r="F1565" t="str">
            <v>9.2.2</v>
          </cell>
          <cell r="G1565" t="str">
            <v>Pessoal - área fim</v>
          </cell>
        </row>
        <row r="1566">
          <cell r="A1566" t="str">
            <v>190207.400177</v>
          </cell>
          <cell r="B1566">
            <v>400177</v>
          </cell>
          <cell r="C1566" t="str">
            <v>INSS SOBRE AUTONOMOS</v>
          </cell>
          <cell r="D1566">
            <v>190207</v>
          </cell>
          <cell r="E1566" t="str">
            <v>HALLOWEEN</v>
          </cell>
          <cell r="F1566" t="str">
            <v>9.2.2</v>
          </cell>
          <cell r="G1566" t="str">
            <v>Pessoal - área fim</v>
          </cell>
        </row>
        <row r="1567">
          <cell r="A1567" t="str">
            <v>190207.400214</v>
          </cell>
          <cell r="B1567">
            <v>400214</v>
          </cell>
          <cell r="C1567" t="str">
            <v>CONTRIBUICAO SINDICAL/ ASSISTENCIAL/ CONFEDERATIVA</v>
          </cell>
          <cell r="D1567">
            <v>190207</v>
          </cell>
          <cell r="E1567" t="str">
            <v>HALLOWEEN</v>
          </cell>
          <cell r="F1567" t="str">
            <v>9.2.2</v>
          </cell>
          <cell r="G1567" t="str">
            <v>Pessoal - área fim</v>
          </cell>
        </row>
        <row r="1568">
          <cell r="A1568" t="str">
            <v>190207.400025</v>
          </cell>
          <cell r="B1568">
            <v>400025</v>
          </cell>
          <cell r="C1568" t="str">
            <v>DESPESA - FÉRIAS</v>
          </cell>
          <cell r="D1568">
            <v>190207</v>
          </cell>
          <cell r="E1568" t="str">
            <v>HALLOWEEN</v>
          </cell>
          <cell r="F1568" t="str">
            <v>9.2.2</v>
          </cell>
          <cell r="G1568" t="str">
            <v>Pessoal - área fim</v>
          </cell>
        </row>
        <row r="1569">
          <cell r="A1569" t="str">
            <v>190207.400026</v>
          </cell>
          <cell r="B1569">
            <v>400026</v>
          </cell>
          <cell r="C1569" t="str">
            <v>DESPESA - INSS S/ FÉRIAS</v>
          </cell>
          <cell r="D1569">
            <v>190207</v>
          </cell>
          <cell r="E1569" t="str">
            <v>HALLOWEEN</v>
          </cell>
          <cell r="F1569" t="str">
            <v>9.2.2</v>
          </cell>
          <cell r="G1569" t="str">
            <v>Pessoal - área fim</v>
          </cell>
        </row>
        <row r="1570">
          <cell r="A1570" t="str">
            <v>190207.400027</v>
          </cell>
          <cell r="B1570">
            <v>400027</v>
          </cell>
          <cell r="C1570" t="str">
            <v>DESPESA - FGTS S/ FÉRIAS</v>
          </cell>
          <cell r="D1570">
            <v>190207</v>
          </cell>
          <cell r="E1570" t="str">
            <v>HALLOWEEN</v>
          </cell>
          <cell r="F1570" t="str">
            <v>9.2.2</v>
          </cell>
          <cell r="G1570" t="str">
            <v>Pessoal - área fim</v>
          </cell>
        </row>
        <row r="1571">
          <cell r="A1571" t="str">
            <v>190207.400028</v>
          </cell>
          <cell r="B1571">
            <v>400028</v>
          </cell>
          <cell r="C1571" t="str">
            <v>DESPESA - 13° SALÁRIO</v>
          </cell>
          <cell r="D1571">
            <v>190207</v>
          </cell>
          <cell r="E1571" t="str">
            <v>HALLOWEEN</v>
          </cell>
          <cell r="F1571" t="str">
            <v>9.2.2</v>
          </cell>
          <cell r="G1571" t="str">
            <v>Pessoal - área fim</v>
          </cell>
        </row>
        <row r="1572">
          <cell r="A1572" t="str">
            <v>190207.400029</v>
          </cell>
          <cell r="B1572">
            <v>400029</v>
          </cell>
          <cell r="C1572" t="str">
            <v>DESPESA - INSS S/ 13°</v>
          </cell>
          <cell r="D1572">
            <v>190207</v>
          </cell>
          <cell r="E1572" t="str">
            <v>HALLOWEEN</v>
          </cell>
          <cell r="F1572" t="str">
            <v>9.2.2</v>
          </cell>
          <cell r="G1572" t="str">
            <v>Pessoal - área fim</v>
          </cell>
        </row>
        <row r="1573">
          <cell r="A1573" t="str">
            <v>190207.400030</v>
          </cell>
          <cell r="B1573">
            <v>400030</v>
          </cell>
          <cell r="C1573" t="str">
            <v>DESPESA - FGTS S/ 13°</v>
          </cell>
          <cell r="D1573">
            <v>190207</v>
          </cell>
          <cell r="E1573" t="str">
            <v>HALLOWEEN</v>
          </cell>
          <cell r="F1573" t="str">
            <v>9.2.2</v>
          </cell>
          <cell r="G1573" t="str">
            <v>Pessoal - área fim</v>
          </cell>
        </row>
        <row r="1574">
          <cell r="A1574" t="str">
            <v>190207.400178</v>
          </cell>
          <cell r="B1574">
            <v>400178</v>
          </cell>
          <cell r="C1574" t="str">
            <v>UNIFORMES</v>
          </cell>
          <cell r="D1574">
            <v>190207</v>
          </cell>
          <cell r="E1574" t="str">
            <v>HALLOWEEN</v>
          </cell>
          <cell r="F1574" t="str">
            <v>9.2.2</v>
          </cell>
          <cell r="G1574" t="str">
            <v>Pessoal - área fim</v>
          </cell>
        </row>
        <row r="1575">
          <cell r="A1575" t="str">
            <v>190207.400179</v>
          </cell>
          <cell r="B1575">
            <v>400179</v>
          </cell>
          <cell r="C1575" t="str">
            <v>ESTAGIARIOS E APRENDIZES</v>
          </cell>
          <cell r="D1575">
            <v>190207</v>
          </cell>
          <cell r="E1575" t="str">
            <v>HALLOWEEN</v>
          </cell>
          <cell r="F1575" t="str">
            <v>9.2.2</v>
          </cell>
          <cell r="G1575" t="str">
            <v>Pessoal - área fim</v>
          </cell>
        </row>
        <row r="1576">
          <cell r="A1576" t="str">
            <v>190207.400180</v>
          </cell>
          <cell r="B1576">
            <v>400180</v>
          </cell>
          <cell r="C1576" t="str">
            <v>OUTRAS DESPESAS COM PESSOAL</v>
          </cell>
          <cell r="D1576">
            <v>190207</v>
          </cell>
          <cell r="E1576" t="str">
            <v>HALLOWEEN</v>
          </cell>
          <cell r="F1576" t="str">
            <v>9.2.2</v>
          </cell>
          <cell r="G1576" t="str">
            <v>Pessoal - área fim</v>
          </cell>
        </row>
        <row r="1577">
          <cell r="A1577" t="str">
            <v>190301.400003</v>
          </cell>
          <cell r="B1577">
            <v>400003</v>
          </cell>
          <cell r="C1577" t="str">
            <v>SALÁRIOS E ORDENADOS</v>
          </cell>
          <cell r="D1577">
            <v>190301</v>
          </cell>
          <cell r="E1577" t="str">
            <v>ATIVIDADES CULTURAIS</v>
          </cell>
          <cell r="F1577" t="str">
            <v>9.2.2</v>
          </cell>
          <cell r="G1577" t="str">
            <v>Pessoal - área fim</v>
          </cell>
        </row>
        <row r="1578">
          <cell r="A1578" t="str">
            <v>190301.400004</v>
          </cell>
          <cell r="B1578">
            <v>400004</v>
          </cell>
          <cell r="C1578" t="str">
            <v>HORAS EXTRAS</v>
          </cell>
          <cell r="D1578">
            <v>190301</v>
          </cell>
          <cell r="E1578" t="str">
            <v>ATIVIDADES CULTURAIS</v>
          </cell>
          <cell r="F1578" t="str">
            <v>9.2.2</v>
          </cell>
          <cell r="G1578" t="str">
            <v>Pessoal - área fim</v>
          </cell>
        </row>
        <row r="1579">
          <cell r="A1579" t="str">
            <v>190301.400005</v>
          </cell>
          <cell r="B1579">
            <v>400005</v>
          </cell>
          <cell r="C1579" t="str">
            <v>DÉCIMO TERCEIRO SALÁRIO</v>
          </cell>
          <cell r="D1579">
            <v>190301</v>
          </cell>
          <cell r="E1579" t="str">
            <v>ATIVIDADES CULTURAIS</v>
          </cell>
          <cell r="F1579" t="str">
            <v>9.2.2</v>
          </cell>
          <cell r="G1579" t="str">
            <v>Pessoal - área fim</v>
          </cell>
        </row>
        <row r="1580">
          <cell r="A1580" t="str">
            <v>190301.400006</v>
          </cell>
          <cell r="B1580">
            <v>400006</v>
          </cell>
          <cell r="C1580" t="str">
            <v>FÉRIAS</v>
          </cell>
          <cell r="D1580">
            <v>190301</v>
          </cell>
          <cell r="E1580" t="str">
            <v>ATIVIDADES CULTURAIS</v>
          </cell>
          <cell r="F1580" t="str">
            <v>9.2.2</v>
          </cell>
          <cell r="G1580" t="str">
            <v>Pessoal - área fim</v>
          </cell>
        </row>
        <row r="1581">
          <cell r="A1581" t="str">
            <v>190301.400007</v>
          </cell>
          <cell r="B1581">
            <v>400007</v>
          </cell>
          <cell r="C1581" t="str">
            <v>DESCANSO SEMANAL REMUNERADO</v>
          </cell>
          <cell r="D1581">
            <v>190301</v>
          </cell>
          <cell r="E1581" t="str">
            <v>ATIVIDADES CULTURAIS</v>
          </cell>
          <cell r="F1581" t="str">
            <v>9.2.2</v>
          </cell>
          <cell r="G1581" t="str">
            <v>Pessoal - área fim</v>
          </cell>
        </row>
        <row r="1582">
          <cell r="A1582" t="str">
            <v>190301.400010</v>
          </cell>
          <cell r="B1582">
            <v>400010</v>
          </cell>
          <cell r="C1582" t="str">
            <v>AJUDA DE CUSTO</v>
          </cell>
          <cell r="D1582">
            <v>190301</v>
          </cell>
          <cell r="E1582" t="str">
            <v>ATIVIDADES CULTURAIS</v>
          </cell>
          <cell r="F1582" t="str">
            <v>9.2.2</v>
          </cell>
          <cell r="G1582" t="str">
            <v>Pessoal - área fim</v>
          </cell>
        </row>
        <row r="1583">
          <cell r="A1583" t="str">
            <v>190301.400011</v>
          </cell>
          <cell r="B1583">
            <v>400011</v>
          </cell>
          <cell r="C1583" t="str">
            <v>BOLSA AUXÍLIO</v>
          </cell>
          <cell r="D1583">
            <v>190301</v>
          </cell>
          <cell r="E1583" t="str">
            <v>ATIVIDADES CULTURAIS</v>
          </cell>
          <cell r="F1583" t="str">
            <v>9.2.2</v>
          </cell>
          <cell r="G1583" t="str">
            <v>Pessoal - área fim</v>
          </cell>
        </row>
        <row r="1584">
          <cell r="A1584" t="str">
            <v>190301.400012</v>
          </cell>
          <cell r="B1584">
            <v>400012</v>
          </cell>
          <cell r="C1584" t="str">
            <v>INDENIZAÇÕES</v>
          </cell>
          <cell r="D1584">
            <v>190301</v>
          </cell>
          <cell r="E1584" t="str">
            <v>ATIVIDADES CULTURAIS</v>
          </cell>
          <cell r="F1584" t="str">
            <v>9.2.2</v>
          </cell>
          <cell r="G1584" t="str">
            <v>Pessoal - área fim</v>
          </cell>
        </row>
        <row r="1585">
          <cell r="A1585" t="str">
            <v>190301.400013</v>
          </cell>
          <cell r="B1585">
            <v>400013</v>
          </cell>
          <cell r="C1585" t="str">
            <v>SALÁRIOS - AJUSTES ENTRE CONTRATO DE GESTÃO</v>
          </cell>
          <cell r="D1585">
            <v>190301</v>
          </cell>
          <cell r="E1585" t="str">
            <v>ATIVIDADES CULTURAIS</v>
          </cell>
          <cell r="F1585" t="str">
            <v>9.2.2</v>
          </cell>
          <cell r="G1585" t="str">
            <v>Pessoal - área fim</v>
          </cell>
        </row>
        <row r="1586">
          <cell r="A1586" t="str">
            <v>190301.400202</v>
          </cell>
          <cell r="B1586">
            <v>400202</v>
          </cell>
          <cell r="C1586" t="str">
            <v>ADICIONAL NOTURNO</v>
          </cell>
          <cell r="D1586">
            <v>190301</v>
          </cell>
          <cell r="E1586" t="str">
            <v>ATIVIDADES CULTURAIS</v>
          </cell>
          <cell r="F1586" t="str">
            <v>9.2.2</v>
          </cell>
          <cell r="G1586" t="str">
            <v>Pessoal - área fim</v>
          </cell>
        </row>
        <row r="1587">
          <cell r="A1587" t="str">
            <v>190301.400203</v>
          </cell>
          <cell r="B1587">
            <v>400203</v>
          </cell>
          <cell r="C1587" t="str">
            <v>GRATIFICAÇOES</v>
          </cell>
          <cell r="D1587">
            <v>190301</v>
          </cell>
          <cell r="E1587" t="str">
            <v>ATIVIDADES CULTURAIS</v>
          </cell>
          <cell r="F1587" t="str">
            <v>9.2.2</v>
          </cell>
          <cell r="G1587" t="str">
            <v>Pessoal - área fim</v>
          </cell>
        </row>
        <row r="1588">
          <cell r="A1588" t="str">
            <v>190301.400219</v>
          </cell>
          <cell r="B1588">
            <v>400219</v>
          </cell>
          <cell r="C1588" t="str">
            <v>SALARIO MATERNIDADE</v>
          </cell>
          <cell r="D1588">
            <v>190301</v>
          </cell>
          <cell r="E1588" t="str">
            <v>ATIVIDADES CULTURAIS</v>
          </cell>
          <cell r="F1588" t="str">
            <v>9.2.2</v>
          </cell>
          <cell r="G1588" t="str">
            <v>Pessoal - área fim</v>
          </cell>
        </row>
        <row r="1589">
          <cell r="A1589" t="str">
            <v>190301.400220</v>
          </cell>
          <cell r="B1589">
            <v>400220</v>
          </cell>
          <cell r="C1589" t="str">
            <v>SALARIO FAMILIA</v>
          </cell>
          <cell r="D1589">
            <v>190301</v>
          </cell>
          <cell r="E1589" t="str">
            <v>ATIVIDADES CULTURAIS</v>
          </cell>
          <cell r="F1589" t="str">
            <v>9.2.2</v>
          </cell>
          <cell r="G1589" t="str">
            <v>Pessoal - área fim</v>
          </cell>
        </row>
        <row r="1590">
          <cell r="A1590" t="str">
            <v>190301.400221</v>
          </cell>
          <cell r="B1590">
            <v>400221</v>
          </cell>
          <cell r="C1590" t="str">
            <v>PENSAO ALIMENTICIA</v>
          </cell>
          <cell r="D1590">
            <v>190301</v>
          </cell>
          <cell r="E1590" t="str">
            <v>ATIVIDADES CULTURAIS</v>
          </cell>
          <cell r="F1590" t="str">
            <v>9.2.2</v>
          </cell>
          <cell r="G1590" t="str">
            <v>Pessoal - área fim</v>
          </cell>
        </row>
        <row r="1591">
          <cell r="A1591" t="str">
            <v>190301.400014</v>
          </cell>
          <cell r="B1591">
            <v>400014</v>
          </cell>
          <cell r="C1591" t="str">
            <v>ASSISTÊNCIA MÉDICA</v>
          </cell>
          <cell r="D1591">
            <v>190301</v>
          </cell>
          <cell r="E1591" t="str">
            <v>ATIVIDADES CULTURAIS</v>
          </cell>
          <cell r="F1591" t="str">
            <v>9.2.2</v>
          </cell>
          <cell r="G1591" t="str">
            <v>Pessoal - área fim</v>
          </cell>
        </row>
        <row r="1592">
          <cell r="A1592" t="str">
            <v>190301.400015</v>
          </cell>
          <cell r="B1592">
            <v>400015</v>
          </cell>
          <cell r="C1592" t="str">
            <v>ASSISTÊNCIA ODONTOLÓGICA</v>
          </cell>
          <cell r="D1592">
            <v>190301</v>
          </cell>
          <cell r="E1592" t="str">
            <v>ATIVIDADES CULTURAIS</v>
          </cell>
          <cell r="F1592" t="str">
            <v>9.2.2</v>
          </cell>
          <cell r="G1592" t="str">
            <v>Pessoal - área fim</v>
          </cell>
        </row>
        <row r="1593">
          <cell r="A1593" t="str">
            <v>190301.400016</v>
          </cell>
          <cell r="B1593">
            <v>400016</v>
          </cell>
          <cell r="C1593" t="str">
            <v>VALE REFEICAO</v>
          </cell>
          <cell r="D1593">
            <v>190301</v>
          </cell>
          <cell r="E1593" t="str">
            <v>ATIVIDADES CULTURAIS</v>
          </cell>
          <cell r="F1593" t="str">
            <v>9.2.2</v>
          </cell>
          <cell r="G1593" t="str">
            <v>Pessoal - área fim</v>
          </cell>
        </row>
        <row r="1594">
          <cell r="A1594" t="str">
            <v>190301.400017</v>
          </cell>
          <cell r="B1594">
            <v>400017</v>
          </cell>
          <cell r="C1594" t="str">
            <v>VALE TRANSPORTE</v>
          </cell>
          <cell r="D1594">
            <v>190301</v>
          </cell>
          <cell r="E1594" t="str">
            <v>ATIVIDADES CULTURAIS</v>
          </cell>
          <cell r="F1594" t="str">
            <v>9.2.2</v>
          </cell>
          <cell r="G1594" t="str">
            <v>Pessoal - área fim</v>
          </cell>
        </row>
        <row r="1595">
          <cell r="A1595" t="str">
            <v>190301.400175</v>
          </cell>
          <cell r="B1595">
            <v>400175</v>
          </cell>
          <cell r="C1595" t="str">
            <v>CURSOS E TREINAMENTOS</v>
          </cell>
          <cell r="D1595">
            <v>190301</v>
          </cell>
          <cell r="E1595" t="str">
            <v>ATIVIDADES CULTURAIS</v>
          </cell>
          <cell r="F1595" t="str">
            <v>9.2.2</v>
          </cell>
          <cell r="G1595" t="str">
            <v>Pessoal - área fim</v>
          </cell>
        </row>
        <row r="1596">
          <cell r="A1596" t="str">
            <v>190301.400176</v>
          </cell>
          <cell r="B1596">
            <v>400176</v>
          </cell>
          <cell r="C1596" t="str">
            <v>AUXILIO EDUCACAO</v>
          </cell>
          <cell r="D1596">
            <v>190301</v>
          </cell>
          <cell r="E1596" t="str">
            <v>ATIVIDADES CULTURAIS</v>
          </cell>
          <cell r="F1596" t="str">
            <v>9.2.2</v>
          </cell>
          <cell r="G1596" t="str">
            <v>Pessoal - área fim</v>
          </cell>
        </row>
        <row r="1597">
          <cell r="A1597" t="str">
            <v>190301.400020</v>
          </cell>
          <cell r="B1597">
            <v>400020</v>
          </cell>
          <cell r="C1597" t="str">
            <v>INSS</v>
          </cell>
          <cell r="D1597">
            <v>190301</v>
          </cell>
          <cell r="E1597" t="str">
            <v>ATIVIDADES CULTURAIS</v>
          </cell>
          <cell r="F1597" t="str">
            <v>9.2.2</v>
          </cell>
          <cell r="G1597" t="str">
            <v>Pessoal - área fim</v>
          </cell>
        </row>
        <row r="1598">
          <cell r="A1598" t="str">
            <v>190301.400021</v>
          </cell>
          <cell r="B1598">
            <v>400021</v>
          </cell>
          <cell r="C1598" t="str">
            <v>FGTS</v>
          </cell>
          <cell r="D1598">
            <v>190301</v>
          </cell>
          <cell r="E1598" t="str">
            <v>ATIVIDADES CULTURAIS</v>
          </cell>
          <cell r="F1598" t="str">
            <v>9.2.2</v>
          </cell>
          <cell r="G1598" t="str">
            <v>Pessoal - área fim</v>
          </cell>
        </row>
        <row r="1599">
          <cell r="A1599" t="str">
            <v>190301.400022</v>
          </cell>
          <cell r="B1599">
            <v>400022</v>
          </cell>
          <cell r="C1599" t="str">
            <v>PIS SOBRE FOLHA DE PAGAMENTO</v>
          </cell>
          <cell r="D1599">
            <v>190301</v>
          </cell>
          <cell r="E1599" t="str">
            <v>ATIVIDADES CULTURAIS</v>
          </cell>
          <cell r="F1599" t="str">
            <v>9.2.2</v>
          </cell>
          <cell r="G1599" t="str">
            <v>Pessoal - área fim</v>
          </cell>
        </row>
        <row r="1600">
          <cell r="A1600" t="str">
            <v>190301.400024</v>
          </cell>
          <cell r="B1600">
            <v>400024</v>
          </cell>
          <cell r="C1600" t="str">
            <v>CONTRIBUIÇÃO SOCIAL RESCISÓRIA</v>
          </cell>
          <cell r="D1600">
            <v>190301</v>
          </cell>
          <cell r="E1600" t="str">
            <v>ATIVIDADES CULTURAIS</v>
          </cell>
          <cell r="F1600" t="str">
            <v>9.2.2</v>
          </cell>
          <cell r="G1600" t="str">
            <v>Pessoal - área fim</v>
          </cell>
        </row>
        <row r="1601">
          <cell r="A1601" t="str">
            <v>190301.400177</v>
          </cell>
          <cell r="B1601">
            <v>400177</v>
          </cell>
          <cell r="C1601" t="str">
            <v>INSS SOBRE AUTONOMOS</v>
          </cell>
          <cell r="D1601">
            <v>190301</v>
          </cell>
          <cell r="E1601" t="str">
            <v>ATIVIDADES CULTURAIS</v>
          </cell>
          <cell r="F1601" t="str">
            <v>9.2.2</v>
          </cell>
          <cell r="G1601" t="str">
            <v>Pessoal - área fim</v>
          </cell>
        </row>
        <row r="1602">
          <cell r="A1602" t="str">
            <v>190301.400214</v>
          </cell>
          <cell r="B1602">
            <v>400214</v>
          </cell>
          <cell r="C1602" t="str">
            <v>CONTRIBUICAO SINDICAL/ ASSISTENCIAL/ CONFEDERATIVA</v>
          </cell>
          <cell r="D1602">
            <v>190301</v>
          </cell>
          <cell r="E1602" t="str">
            <v>ATIVIDADES CULTURAIS</v>
          </cell>
          <cell r="F1602" t="str">
            <v>9.2.2</v>
          </cell>
          <cell r="G1602" t="str">
            <v>Pessoal - área fim</v>
          </cell>
        </row>
        <row r="1603">
          <cell r="A1603" t="str">
            <v>190301.400025</v>
          </cell>
          <cell r="B1603">
            <v>400025</v>
          </cell>
          <cell r="C1603" t="str">
            <v>DESPESA - FÉRIAS</v>
          </cell>
          <cell r="D1603">
            <v>190301</v>
          </cell>
          <cell r="E1603" t="str">
            <v>ATIVIDADES CULTURAIS</v>
          </cell>
          <cell r="F1603" t="str">
            <v>9.2.2</v>
          </cell>
          <cell r="G1603" t="str">
            <v>Pessoal - área fim</v>
          </cell>
        </row>
        <row r="1604">
          <cell r="A1604" t="str">
            <v>190301.400026</v>
          </cell>
          <cell r="B1604">
            <v>400026</v>
          </cell>
          <cell r="C1604" t="str">
            <v>DESPESA - INSS S/ FÉRIAS</v>
          </cell>
          <cell r="D1604">
            <v>190301</v>
          </cell>
          <cell r="E1604" t="str">
            <v>ATIVIDADES CULTURAIS</v>
          </cell>
          <cell r="F1604" t="str">
            <v>9.2.2</v>
          </cell>
          <cell r="G1604" t="str">
            <v>Pessoal - área fim</v>
          </cell>
        </row>
        <row r="1605">
          <cell r="A1605" t="str">
            <v>190301.400027</v>
          </cell>
          <cell r="B1605">
            <v>400027</v>
          </cell>
          <cell r="C1605" t="str">
            <v>DESPESA - FGTS S/ FÉRIAS</v>
          </cell>
          <cell r="D1605">
            <v>190301</v>
          </cell>
          <cell r="E1605" t="str">
            <v>ATIVIDADES CULTURAIS</v>
          </cell>
          <cell r="F1605" t="str">
            <v>9.2.2</v>
          </cell>
          <cell r="G1605" t="str">
            <v>Pessoal - área fim</v>
          </cell>
        </row>
        <row r="1606">
          <cell r="A1606" t="str">
            <v>190301.400028</v>
          </cell>
          <cell r="B1606">
            <v>400028</v>
          </cell>
          <cell r="C1606" t="str">
            <v>DESPESA - 13° SALÁRIO</v>
          </cell>
          <cell r="D1606">
            <v>190301</v>
          </cell>
          <cell r="E1606" t="str">
            <v>ATIVIDADES CULTURAIS</v>
          </cell>
          <cell r="F1606" t="str">
            <v>9.2.2</v>
          </cell>
          <cell r="G1606" t="str">
            <v>Pessoal - área fim</v>
          </cell>
        </row>
        <row r="1607">
          <cell r="A1607" t="str">
            <v>190301.400029</v>
          </cell>
          <cell r="B1607">
            <v>400029</v>
          </cell>
          <cell r="C1607" t="str">
            <v>DESPESA - INSS S/ 13°</v>
          </cell>
          <cell r="D1607">
            <v>190301</v>
          </cell>
          <cell r="E1607" t="str">
            <v>ATIVIDADES CULTURAIS</v>
          </cell>
          <cell r="F1607" t="str">
            <v>9.2.2</v>
          </cell>
          <cell r="G1607" t="str">
            <v>Pessoal - área fim</v>
          </cell>
        </row>
        <row r="1608">
          <cell r="A1608" t="str">
            <v>190301.400030</v>
          </cell>
          <cell r="B1608">
            <v>400030</v>
          </cell>
          <cell r="C1608" t="str">
            <v>DESPESA - FGTS S/ 13°</v>
          </cell>
          <cell r="D1608">
            <v>190301</v>
          </cell>
          <cell r="E1608" t="str">
            <v>ATIVIDADES CULTURAIS</v>
          </cell>
          <cell r="F1608" t="str">
            <v>9.2.2</v>
          </cell>
          <cell r="G1608" t="str">
            <v>Pessoal - área fim</v>
          </cell>
        </row>
        <row r="1609">
          <cell r="A1609" t="str">
            <v>190301.400178</v>
          </cell>
          <cell r="B1609">
            <v>400178</v>
          </cell>
          <cell r="C1609" t="str">
            <v>UNIFORMES</v>
          </cell>
          <cell r="D1609">
            <v>190301</v>
          </cell>
          <cell r="E1609" t="str">
            <v>ATIVIDADES CULTURAIS</v>
          </cell>
          <cell r="F1609" t="str">
            <v>9.2.2</v>
          </cell>
          <cell r="G1609" t="str">
            <v>Pessoal - área fim</v>
          </cell>
        </row>
        <row r="1610">
          <cell r="A1610" t="str">
            <v>190301.400179</v>
          </cell>
          <cell r="B1610">
            <v>400179</v>
          </cell>
          <cell r="C1610" t="str">
            <v>ESTAGIARIOS E APRENDIZES</v>
          </cell>
          <cell r="D1610">
            <v>190301</v>
          </cell>
          <cell r="E1610" t="str">
            <v>ATIVIDADES CULTURAIS</v>
          </cell>
          <cell r="F1610" t="str">
            <v>9.2.2</v>
          </cell>
          <cell r="G1610" t="str">
            <v>Pessoal - área fim</v>
          </cell>
        </row>
        <row r="1611">
          <cell r="A1611" t="str">
            <v>190301.400180</v>
          </cell>
          <cell r="B1611">
            <v>400180</v>
          </cell>
          <cell r="C1611" t="str">
            <v>OUTRAS DESPESAS COM PESSOAL</v>
          </cell>
          <cell r="D1611">
            <v>190301</v>
          </cell>
          <cell r="E1611" t="str">
            <v>ATIVIDADES CULTURAIS</v>
          </cell>
          <cell r="F1611" t="str">
            <v>9.2.2</v>
          </cell>
          <cell r="G1611" t="str">
            <v>Pessoal - área fim</v>
          </cell>
        </row>
        <row r="1612">
          <cell r="A1612" t="str">
            <v>190401.400003</v>
          </cell>
          <cell r="B1612">
            <v>400003</v>
          </cell>
          <cell r="C1612" t="str">
            <v>SALÁRIOS E ORDENADOS</v>
          </cell>
          <cell r="D1612">
            <v>190401</v>
          </cell>
          <cell r="E1612" t="str">
            <v>DIRETORIA</v>
          </cell>
          <cell r="F1612" t="str">
            <v>9.2.2</v>
          </cell>
          <cell r="G1612" t="str">
            <v>Pessoal - área fim</v>
          </cell>
        </row>
        <row r="1613">
          <cell r="A1613" t="str">
            <v>190401.400004</v>
          </cell>
          <cell r="B1613">
            <v>400004</v>
          </cell>
          <cell r="C1613" t="str">
            <v>HORAS EXTRAS</v>
          </cell>
          <cell r="D1613">
            <v>190401</v>
          </cell>
          <cell r="E1613" t="str">
            <v>DIRETORIA</v>
          </cell>
          <cell r="F1613" t="str">
            <v>9.2.2</v>
          </cell>
          <cell r="G1613" t="str">
            <v>Pessoal - área fim</v>
          </cell>
        </row>
        <row r="1614">
          <cell r="A1614" t="str">
            <v>190401.400005</v>
          </cell>
          <cell r="B1614">
            <v>400005</v>
          </cell>
          <cell r="C1614" t="str">
            <v>DÉCIMO TERCEIRO SALÁRIO</v>
          </cell>
          <cell r="D1614">
            <v>190401</v>
          </cell>
          <cell r="E1614" t="str">
            <v>DIRETORIA</v>
          </cell>
          <cell r="F1614" t="str">
            <v>9.2.2</v>
          </cell>
          <cell r="G1614" t="str">
            <v>Pessoal - área fim</v>
          </cell>
        </row>
        <row r="1615">
          <cell r="A1615" t="str">
            <v>190401.400006</v>
          </cell>
          <cell r="B1615">
            <v>400006</v>
          </cell>
          <cell r="C1615" t="str">
            <v>FÉRIAS</v>
          </cell>
          <cell r="D1615">
            <v>190401</v>
          </cell>
          <cell r="E1615" t="str">
            <v>DIRETORIA</v>
          </cell>
          <cell r="F1615" t="str">
            <v>9.2.2</v>
          </cell>
          <cell r="G1615" t="str">
            <v>Pessoal - área fim</v>
          </cell>
        </row>
        <row r="1616">
          <cell r="A1616" t="str">
            <v>190401.400007</v>
          </cell>
          <cell r="B1616">
            <v>400007</v>
          </cell>
          <cell r="C1616" t="str">
            <v>DESCANSO SEMANAL REMUNERADO</v>
          </cell>
          <cell r="D1616">
            <v>190401</v>
          </cell>
          <cell r="E1616" t="str">
            <v>DIRETORIA</v>
          </cell>
          <cell r="F1616" t="str">
            <v>9.2.2</v>
          </cell>
          <cell r="G1616" t="str">
            <v>Pessoal - área fim</v>
          </cell>
        </row>
        <row r="1617">
          <cell r="A1617" t="str">
            <v>190401.400010</v>
          </cell>
          <cell r="B1617">
            <v>400010</v>
          </cell>
          <cell r="C1617" t="str">
            <v>AJUDA DE CUSTO</v>
          </cell>
          <cell r="D1617">
            <v>190401</v>
          </cell>
          <cell r="E1617" t="str">
            <v>DIRETORIA</v>
          </cell>
          <cell r="F1617" t="str">
            <v>9.2.2</v>
          </cell>
          <cell r="G1617" t="str">
            <v>Pessoal - área fim</v>
          </cell>
        </row>
        <row r="1618">
          <cell r="A1618" t="str">
            <v>190401.400011</v>
          </cell>
          <cell r="B1618">
            <v>400011</v>
          </cell>
          <cell r="C1618" t="str">
            <v>BOLSA AUXÍLIO</v>
          </cell>
          <cell r="D1618">
            <v>190401</v>
          </cell>
          <cell r="E1618" t="str">
            <v>DIRETORIA</v>
          </cell>
          <cell r="F1618" t="str">
            <v>9.2.2</v>
          </cell>
          <cell r="G1618" t="str">
            <v>Pessoal - área fim</v>
          </cell>
        </row>
        <row r="1619">
          <cell r="A1619" t="str">
            <v>190401.400012</v>
          </cell>
          <cell r="B1619">
            <v>400012</v>
          </cell>
          <cell r="C1619" t="str">
            <v>INDENIZAÇÕES</v>
          </cell>
          <cell r="D1619">
            <v>190401</v>
          </cell>
          <cell r="E1619" t="str">
            <v>DIRETORIA</v>
          </cell>
          <cell r="F1619" t="str">
            <v>9.2.2</v>
          </cell>
          <cell r="G1619" t="str">
            <v>Pessoal - área fim</v>
          </cell>
        </row>
        <row r="1620">
          <cell r="A1620" t="str">
            <v>190401.400013</v>
          </cell>
          <cell r="B1620">
            <v>400013</v>
          </cell>
          <cell r="C1620" t="str">
            <v>SALÁRIOS - AJUSTES ENTRE CONTRATO DE GESTÃO</v>
          </cell>
          <cell r="D1620">
            <v>190401</v>
          </cell>
          <cell r="E1620" t="str">
            <v>DIRETORIA</v>
          </cell>
          <cell r="F1620" t="str">
            <v>9.2.2</v>
          </cell>
          <cell r="G1620" t="str">
            <v>Pessoal - área fim</v>
          </cell>
        </row>
        <row r="1621">
          <cell r="A1621" t="str">
            <v>190401.400202</v>
          </cell>
          <cell r="B1621">
            <v>400202</v>
          </cell>
          <cell r="C1621" t="str">
            <v>ADICIONAL NOTURNO</v>
          </cell>
          <cell r="D1621">
            <v>190401</v>
          </cell>
          <cell r="E1621" t="str">
            <v>DIRETORIA</v>
          </cell>
          <cell r="F1621" t="str">
            <v>9.2.2</v>
          </cell>
          <cell r="G1621" t="str">
            <v>Pessoal - área fim</v>
          </cell>
        </row>
        <row r="1622">
          <cell r="A1622" t="str">
            <v>190401.400203</v>
          </cell>
          <cell r="B1622">
            <v>400203</v>
          </cell>
          <cell r="C1622" t="str">
            <v>GRATIFICAÇOES</v>
          </cell>
          <cell r="D1622">
            <v>190401</v>
          </cell>
          <cell r="E1622" t="str">
            <v>DIRETORIA</v>
          </cell>
          <cell r="F1622" t="str">
            <v>9.2.2</v>
          </cell>
          <cell r="G1622" t="str">
            <v>Pessoal - área fim</v>
          </cell>
        </row>
        <row r="1623">
          <cell r="A1623" t="str">
            <v>190401.400219</v>
          </cell>
          <cell r="B1623">
            <v>400219</v>
          </cell>
          <cell r="C1623" t="str">
            <v>SALARIO MATERNIDADE</v>
          </cell>
          <cell r="D1623">
            <v>190401</v>
          </cell>
          <cell r="E1623" t="str">
            <v>DIRETORIA</v>
          </cell>
          <cell r="F1623" t="str">
            <v>9.2.2</v>
          </cell>
          <cell r="G1623" t="str">
            <v>Pessoal - área fim</v>
          </cell>
        </row>
        <row r="1624">
          <cell r="A1624" t="str">
            <v>190401.400220</v>
          </cell>
          <cell r="B1624">
            <v>400220</v>
          </cell>
          <cell r="C1624" t="str">
            <v>SALARIO FAMILIA</v>
          </cell>
          <cell r="D1624">
            <v>190401</v>
          </cell>
          <cell r="E1624" t="str">
            <v>DIRETORIA</v>
          </cell>
          <cell r="F1624" t="str">
            <v>9.2.2</v>
          </cell>
          <cell r="G1624" t="str">
            <v>Pessoal - área fim</v>
          </cell>
        </row>
        <row r="1625">
          <cell r="A1625" t="str">
            <v>190401.400221</v>
          </cell>
          <cell r="B1625">
            <v>400221</v>
          </cell>
          <cell r="C1625" t="str">
            <v>PENSAO ALIMENTICIA</v>
          </cell>
          <cell r="D1625">
            <v>190401</v>
          </cell>
          <cell r="E1625" t="str">
            <v>DIRETORIA</v>
          </cell>
          <cell r="F1625" t="str">
            <v>9.2.2</v>
          </cell>
          <cell r="G1625" t="str">
            <v>Pessoal - área fim</v>
          </cell>
        </row>
        <row r="1626">
          <cell r="A1626" t="str">
            <v>190401.400014</v>
          </cell>
          <cell r="B1626">
            <v>400014</v>
          </cell>
          <cell r="C1626" t="str">
            <v>ASSISTÊNCIA MÉDICA</v>
          </cell>
          <cell r="D1626">
            <v>190401</v>
          </cell>
          <cell r="E1626" t="str">
            <v>DIRETORIA</v>
          </cell>
          <cell r="F1626" t="str">
            <v>9.2.2</v>
          </cell>
          <cell r="G1626" t="str">
            <v>Pessoal - área fim</v>
          </cell>
        </row>
        <row r="1627">
          <cell r="A1627" t="str">
            <v>190401.400015</v>
          </cell>
          <cell r="B1627">
            <v>400015</v>
          </cell>
          <cell r="C1627" t="str">
            <v>ASSISTÊNCIA ODONTOLÓGICA</v>
          </cell>
          <cell r="D1627">
            <v>190401</v>
          </cell>
          <cell r="E1627" t="str">
            <v>DIRETORIA</v>
          </cell>
          <cell r="F1627" t="str">
            <v>9.2.2</v>
          </cell>
          <cell r="G1627" t="str">
            <v>Pessoal - área fim</v>
          </cell>
        </row>
        <row r="1628">
          <cell r="A1628" t="str">
            <v>190401.400016</v>
          </cell>
          <cell r="B1628">
            <v>400016</v>
          </cell>
          <cell r="C1628" t="str">
            <v>VALE REFEICAO</v>
          </cell>
          <cell r="D1628">
            <v>190401</v>
          </cell>
          <cell r="E1628" t="str">
            <v>DIRETORIA</v>
          </cell>
          <cell r="F1628" t="str">
            <v>9.2.2</v>
          </cell>
          <cell r="G1628" t="str">
            <v>Pessoal - área fim</v>
          </cell>
        </row>
        <row r="1629">
          <cell r="A1629" t="str">
            <v>190401.400017</v>
          </cell>
          <cell r="B1629">
            <v>400017</v>
          </cell>
          <cell r="C1629" t="str">
            <v>VALE TRANSPORTE</v>
          </cell>
          <cell r="D1629">
            <v>190401</v>
          </cell>
          <cell r="E1629" t="str">
            <v>DIRETORIA</v>
          </cell>
          <cell r="F1629" t="str">
            <v>9.2.2</v>
          </cell>
          <cell r="G1629" t="str">
            <v>Pessoal - área fim</v>
          </cell>
        </row>
        <row r="1630">
          <cell r="A1630" t="str">
            <v>190401.400175</v>
          </cell>
          <cell r="B1630">
            <v>400175</v>
          </cell>
          <cell r="C1630" t="str">
            <v>CURSOS E TREINAMENTOS</v>
          </cell>
          <cell r="D1630">
            <v>190401</v>
          </cell>
          <cell r="E1630" t="str">
            <v>DIRETORIA</v>
          </cell>
          <cell r="F1630" t="str">
            <v>9.2.2</v>
          </cell>
          <cell r="G1630" t="str">
            <v>Pessoal - área fim</v>
          </cell>
        </row>
        <row r="1631">
          <cell r="A1631" t="str">
            <v>190401.400176</v>
          </cell>
          <cell r="B1631">
            <v>400176</v>
          </cell>
          <cell r="C1631" t="str">
            <v>AUXILIO EDUCACAO</v>
          </cell>
          <cell r="D1631">
            <v>190401</v>
          </cell>
          <cell r="E1631" t="str">
            <v>DIRETORIA</v>
          </cell>
          <cell r="F1631" t="str">
            <v>9.2.2</v>
          </cell>
          <cell r="G1631" t="str">
            <v>Pessoal - área fim</v>
          </cell>
        </row>
        <row r="1632">
          <cell r="A1632" t="str">
            <v>190401.400020</v>
          </cell>
          <cell r="B1632">
            <v>400020</v>
          </cell>
          <cell r="C1632" t="str">
            <v>INSS</v>
          </cell>
          <cell r="D1632">
            <v>190401</v>
          </cell>
          <cell r="E1632" t="str">
            <v>DIRETORIA</v>
          </cell>
          <cell r="F1632" t="str">
            <v>9.2.2</v>
          </cell>
          <cell r="G1632" t="str">
            <v>Pessoal - área fim</v>
          </cell>
        </row>
        <row r="1633">
          <cell r="A1633" t="str">
            <v>190401.400021</v>
          </cell>
          <cell r="B1633">
            <v>400021</v>
          </cell>
          <cell r="C1633" t="str">
            <v>FGTS</v>
          </cell>
          <cell r="D1633">
            <v>190401</v>
          </cell>
          <cell r="E1633" t="str">
            <v>DIRETORIA</v>
          </cell>
          <cell r="F1633" t="str">
            <v>9.2.2</v>
          </cell>
          <cell r="G1633" t="str">
            <v>Pessoal - área fim</v>
          </cell>
        </row>
        <row r="1634">
          <cell r="A1634" t="str">
            <v>190401.400022</v>
          </cell>
          <cell r="B1634">
            <v>400022</v>
          </cell>
          <cell r="C1634" t="str">
            <v>PIS SOBRE FOLHA DE PAGAMENTO</v>
          </cell>
          <cell r="D1634">
            <v>190401</v>
          </cell>
          <cell r="E1634" t="str">
            <v>DIRETORIA</v>
          </cell>
          <cell r="F1634" t="str">
            <v>9.2.2</v>
          </cell>
          <cell r="G1634" t="str">
            <v>Pessoal - área fim</v>
          </cell>
        </row>
        <row r="1635">
          <cell r="A1635" t="str">
            <v>190401.400024</v>
          </cell>
          <cell r="B1635">
            <v>400024</v>
          </cell>
          <cell r="C1635" t="str">
            <v>CONTRIBUIÇÃO SOCIAL RESCISÓRIA</v>
          </cell>
          <cell r="D1635">
            <v>190401</v>
          </cell>
          <cell r="E1635" t="str">
            <v>DIRETORIA</v>
          </cell>
          <cell r="F1635" t="str">
            <v>9.2.2</v>
          </cell>
          <cell r="G1635" t="str">
            <v>Pessoal - área fim</v>
          </cell>
        </row>
        <row r="1636">
          <cell r="A1636" t="str">
            <v>190401.400177</v>
          </cell>
          <cell r="B1636">
            <v>400177</v>
          </cell>
          <cell r="C1636" t="str">
            <v>INSS SOBRE AUTONOMOS</v>
          </cell>
          <cell r="D1636">
            <v>190401</v>
          </cell>
          <cell r="E1636" t="str">
            <v>DIRETORIA</v>
          </cell>
          <cell r="F1636" t="str">
            <v>9.2.2</v>
          </cell>
          <cell r="G1636" t="str">
            <v>Pessoal - área fim</v>
          </cell>
        </row>
        <row r="1637">
          <cell r="A1637" t="str">
            <v>190401.400214</v>
          </cell>
          <cell r="B1637">
            <v>400214</v>
          </cell>
          <cell r="C1637" t="str">
            <v>CONTRIBUICAO SINDICAL/ ASSISTENCIAL/ CONFEDERATIVA</v>
          </cell>
          <cell r="D1637">
            <v>190401</v>
          </cell>
          <cell r="E1637" t="str">
            <v>DIRETORIA</v>
          </cell>
          <cell r="F1637" t="str">
            <v>9.2.2</v>
          </cell>
          <cell r="G1637" t="str">
            <v>Pessoal - área fim</v>
          </cell>
        </row>
        <row r="1638">
          <cell r="A1638" t="str">
            <v>190401.400025</v>
          </cell>
          <cell r="B1638">
            <v>400025</v>
          </cell>
          <cell r="C1638" t="str">
            <v>DESPESA - FÉRIAS</v>
          </cell>
          <cell r="D1638">
            <v>190401</v>
          </cell>
          <cell r="E1638" t="str">
            <v>DIRETORIA</v>
          </cell>
          <cell r="F1638" t="str">
            <v>9.2.2</v>
          </cell>
          <cell r="G1638" t="str">
            <v>Pessoal - área fim</v>
          </cell>
        </row>
        <row r="1639">
          <cell r="A1639" t="str">
            <v>190401.400026</v>
          </cell>
          <cell r="B1639">
            <v>400026</v>
          </cell>
          <cell r="C1639" t="str">
            <v>DESPESA - INSS S/ FÉRIAS</v>
          </cell>
          <cell r="D1639">
            <v>190401</v>
          </cell>
          <cell r="E1639" t="str">
            <v>DIRETORIA</v>
          </cell>
          <cell r="F1639" t="str">
            <v>9.2.2</v>
          </cell>
          <cell r="G1639" t="str">
            <v>Pessoal - área fim</v>
          </cell>
        </row>
        <row r="1640">
          <cell r="A1640" t="str">
            <v>190401.400027</v>
          </cell>
          <cell r="B1640">
            <v>400027</v>
          </cell>
          <cell r="C1640" t="str">
            <v>DESPESA - FGTS S/ FÉRIAS</v>
          </cell>
          <cell r="D1640">
            <v>190401</v>
          </cell>
          <cell r="E1640" t="str">
            <v>DIRETORIA</v>
          </cell>
          <cell r="F1640" t="str">
            <v>9.2.2</v>
          </cell>
          <cell r="G1640" t="str">
            <v>Pessoal - área fim</v>
          </cell>
        </row>
        <row r="1641">
          <cell r="A1641" t="str">
            <v>190401.400028</v>
          </cell>
          <cell r="B1641">
            <v>400028</v>
          </cell>
          <cell r="C1641" t="str">
            <v>DESPESA - 13° SALÁRIO</v>
          </cell>
          <cell r="D1641">
            <v>190401</v>
          </cell>
          <cell r="E1641" t="str">
            <v>DIRETORIA</v>
          </cell>
          <cell r="F1641" t="str">
            <v>9.2.2</v>
          </cell>
          <cell r="G1641" t="str">
            <v>Pessoal - área fim</v>
          </cell>
        </row>
        <row r="1642">
          <cell r="A1642" t="str">
            <v>190401.400029</v>
          </cell>
          <cell r="B1642">
            <v>400029</v>
          </cell>
          <cell r="C1642" t="str">
            <v>DESPESA - INSS S/ 13°</v>
          </cell>
          <cell r="D1642">
            <v>190401</v>
          </cell>
          <cell r="E1642" t="str">
            <v>DIRETORIA</v>
          </cell>
          <cell r="F1642" t="str">
            <v>9.2.2</v>
          </cell>
          <cell r="G1642" t="str">
            <v>Pessoal - área fim</v>
          </cell>
        </row>
        <row r="1643">
          <cell r="A1643" t="str">
            <v>190401.400030</v>
          </cell>
          <cell r="B1643">
            <v>400030</v>
          </cell>
          <cell r="C1643" t="str">
            <v>DESPESA - FGTS S/ 13°</v>
          </cell>
          <cell r="D1643">
            <v>190401</v>
          </cell>
          <cell r="E1643" t="str">
            <v>DIRETORIA</v>
          </cell>
          <cell r="F1643" t="str">
            <v>9.2.2</v>
          </cell>
          <cell r="G1643" t="str">
            <v>Pessoal - área fim</v>
          </cell>
        </row>
        <row r="1644">
          <cell r="A1644" t="str">
            <v>190401.400178</v>
          </cell>
          <cell r="B1644">
            <v>400178</v>
          </cell>
          <cell r="C1644" t="str">
            <v>UNIFORMES</v>
          </cell>
          <cell r="D1644">
            <v>190401</v>
          </cell>
          <cell r="E1644" t="str">
            <v>DIRETORIA</v>
          </cell>
          <cell r="F1644" t="str">
            <v>9.2.2</v>
          </cell>
          <cell r="G1644" t="str">
            <v>Pessoal - área fim</v>
          </cell>
        </row>
        <row r="1645">
          <cell r="A1645" t="str">
            <v>190401.400179</v>
          </cell>
          <cell r="B1645">
            <v>400179</v>
          </cell>
          <cell r="C1645" t="str">
            <v>ESTAGIARIOS E APRENDIZES</v>
          </cell>
          <cell r="D1645">
            <v>190401</v>
          </cell>
          <cell r="E1645" t="str">
            <v>DIRETORIA</v>
          </cell>
          <cell r="F1645" t="str">
            <v>9.2.2</v>
          </cell>
          <cell r="G1645" t="str">
            <v>Pessoal - área fim</v>
          </cell>
        </row>
        <row r="1646">
          <cell r="A1646" t="str">
            <v>190401.400180</v>
          </cell>
          <cell r="B1646">
            <v>400180</v>
          </cell>
          <cell r="C1646" t="str">
            <v>OUTRAS DESPESAS COM PESSOAL</v>
          </cell>
          <cell r="D1646">
            <v>190401</v>
          </cell>
          <cell r="E1646" t="str">
            <v>DIRETORIA</v>
          </cell>
          <cell r="F1646" t="str">
            <v>9.2.2</v>
          </cell>
          <cell r="G1646" t="str">
            <v>Pessoal - área fim</v>
          </cell>
        </row>
        <row r="1647">
          <cell r="A1647" t="str">
            <v>190402.400003</v>
          </cell>
          <cell r="B1647">
            <v>400003</v>
          </cell>
          <cell r="C1647" t="str">
            <v>SALÁRIOS E ORDENADOS</v>
          </cell>
          <cell r="D1647">
            <v>190402</v>
          </cell>
          <cell r="E1647" t="str">
            <v>ADMINISTRAÇÃO E SERVIÇOS GERAIS</v>
          </cell>
          <cell r="F1647" t="str">
            <v>9.2.2</v>
          </cell>
          <cell r="G1647" t="str">
            <v>Pessoal - área fim</v>
          </cell>
        </row>
        <row r="1648">
          <cell r="A1648" t="str">
            <v>190402.400004</v>
          </cell>
          <cell r="B1648">
            <v>400004</v>
          </cell>
          <cell r="C1648" t="str">
            <v>HORAS EXTRAS</v>
          </cell>
          <cell r="D1648">
            <v>190402</v>
          </cell>
          <cell r="E1648" t="str">
            <v>ADMINISTRAÇÃO E SERVIÇOS GERAIS</v>
          </cell>
          <cell r="F1648" t="str">
            <v>9.2.2</v>
          </cell>
          <cell r="G1648" t="str">
            <v>Pessoal - área fim</v>
          </cell>
        </row>
        <row r="1649">
          <cell r="A1649" t="str">
            <v>190402.400005</v>
          </cell>
          <cell r="B1649">
            <v>400005</v>
          </cell>
          <cell r="C1649" t="str">
            <v>DÉCIMO TERCEIRO SALÁRIO</v>
          </cell>
          <cell r="D1649">
            <v>190402</v>
          </cell>
          <cell r="E1649" t="str">
            <v>ADMINISTRAÇÃO E SERVIÇOS GERAIS</v>
          </cell>
          <cell r="F1649" t="str">
            <v>9.2.2</v>
          </cell>
          <cell r="G1649" t="str">
            <v>Pessoal - área fim</v>
          </cell>
        </row>
        <row r="1650">
          <cell r="A1650" t="str">
            <v>190402.400006</v>
          </cell>
          <cell r="B1650">
            <v>400006</v>
          </cell>
          <cell r="C1650" t="str">
            <v>FÉRIAS</v>
          </cell>
          <cell r="D1650">
            <v>190402</v>
          </cell>
          <cell r="E1650" t="str">
            <v>ADMINISTRAÇÃO E SERVIÇOS GERAIS</v>
          </cell>
          <cell r="F1650" t="str">
            <v>9.2.2</v>
          </cell>
          <cell r="G1650" t="str">
            <v>Pessoal - área fim</v>
          </cell>
        </row>
        <row r="1651">
          <cell r="A1651" t="str">
            <v>190402.400007</v>
          </cell>
          <cell r="B1651">
            <v>400007</v>
          </cell>
          <cell r="C1651" t="str">
            <v>DESCANSO SEMANAL REMUNERADO</v>
          </cell>
          <cell r="D1651">
            <v>190402</v>
          </cell>
          <cell r="E1651" t="str">
            <v>ADMINISTRAÇÃO E SERVIÇOS GERAIS</v>
          </cell>
          <cell r="F1651" t="str">
            <v>9.2.2</v>
          </cell>
          <cell r="G1651" t="str">
            <v>Pessoal - área fim</v>
          </cell>
        </row>
        <row r="1652">
          <cell r="A1652" t="str">
            <v>190402.400010</v>
          </cell>
          <cell r="B1652">
            <v>400010</v>
          </cell>
          <cell r="C1652" t="str">
            <v>AJUDA DE CUSTO</v>
          </cell>
          <cell r="D1652">
            <v>190402</v>
          </cell>
          <cell r="E1652" t="str">
            <v>ADMINISTRAÇÃO E SERVIÇOS GERAIS</v>
          </cell>
          <cell r="F1652" t="str">
            <v>9.2.2</v>
          </cell>
          <cell r="G1652" t="str">
            <v>Pessoal - área fim</v>
          </cell>
        </row>
        <row r="1653">
          <cell r="A1653" t="str">
            <v>190402.400011</v>
          </cell>
          <cell r="B1653">
            <v>400011</v>
          </cell>
          <cell r="C1653" t="str">
            <v>BOLSA AUXÍLIO</v>
          </cell>
          <cell r="D1653">
            <v>190402</v>
          </cell>
          <cell r="E1653" t="str">
            <v>ADMINISTRAÇÃO E SERVIÇOS GERAIS</v>
          </cell>
          <cell r="F1653" t="str">
            <v>9.2.2</v>
          </cell>
          <cell r="G1653" t="str">
            <v>Pessoal - área fim</v>
          </cell>
        </row>
        <row r="1654">
          <cell r="A1654" t="str">
            <v>190402.400012</v>
          </cell>
          <cell r="B1654">
            <v>400012</v>
          </cell>
          <cell r="C1654" t="str">
            <v>INDENIZAÇÕES</v>
          </cell>
          <cell r="D1654">
            <v>190402</v>
          </cell>
          <cell r="E1654" t="str">
            <v>ADMINISTRAÇÃO E SERVIÇOS GERAIS</v>
          </cell>
          <cell r="F1654" t="str">
            <v>9.2.2</v>
          </cell>
          <cell r="G1654" t="str">
            <v>Pessoal - área fim</v>
          </cell>
        </row>
        <row r="1655">
          <cell r="A1655" t="str">
            <v>190402.400013</v>
          </cell>
          <cell r="B1655">
            <v>400013</v>
          </cell>
          <cell r="C1655" t="str">
            <v>SALÁRIOS - AJUSTES ENTRE CONTRATO DE GESTÃO</v>
          </cell>
          <cell r="D1655">
            <v>190402</v>
          </cell>
          <cell r="E1655" t="str">
            <v>ADMINISTRAÇÃO E SERVIÇOS GERAIS</v>
          </cell>
          <cell r="F1655" t="str">
            <v>9.2.2</v>
          </cell>
          <cell r="G1655" t="str">
            <v>Pessoal - área fim</v>
          </cell>
        </row>
        <row r="1656">
          <cell r="A1656" t="str">
            <v>190402.400202</v>
          </cell>
          <cell r="B1656">
            <v>400202</v>
          </cell>
          <cell r="C1656" t="str">
            <v>ADICIONAL NOTURNO</v>
          </cell>
          <cell r="D1656">
            <v>190402</v>
          </cell>
          <cell r="E1656" t="str">
            <v>ADMINISTRAÇÃO E SERVIÇOS GERAIS</v>
          </cell>
          <cell r="F1656" t="str">
            <v>9.2.2</v>
          </cell>
          <cell r="G1656" t="str">
            <v>Pessoal - área fim</v>
          </cell>
        </row>
        <row r="1657">
          <cell r="A1657" t="str">
            <v>190402.400203</v>
          </cell>
          <cell r="B1657">
            <v>400203</v>
          </cell>
          <cell r="C1657" t="str">
            <v>GRATIFICAÇOES</v>
          </cell>
          <cell r="D1657">
            <v>190402</v>
          </cell>
          <cell r="E1657" t="str">
            <v>ADMINISTRAÇÃO E SERVIÇOS GERAIS</v>
          </cell>
          <cell r="F1657" t="str">
            <v>9.2.2</v>
          </cell>
          <cell r="G1657" t="str">
            <v>Pessoal - área fim</v>
          </cell>
        </row>
        <row r="1658">
          <cell r="A1658" t="str">
            <v>190402.400219</v>
          </cell>
          <cell r="B1658">
            <v>400219</v>
          </cell>
          <cell r="C1658" t="str">
            <v>SALARIO MATERNIDADE</v>
          </cell>
          <cell r="D1658">
            <v>190402</v>
          </cell>
          <cell r="E1658" t="str">
            <v>ADMINISTRAÇÃO E SERVIÇOS GERAIS</v>
          </cell>
          <cell r="F1658" t="str">
            <v>9.2.2</v>
          </cell>
          <cell r="G1658" t="str">
            <v>Pessoal - área fim</v>
          </cell>
        </row>
        <row r="1659">
          <cell r="A1659" t="str">
            <v>190402.400220</v>
          </cell>
          <cell r="B1659">
            <v>400220</v>
          </cell>
          <cell r="C1659" t="str">
            <v>SALARIO FAMILIA</v>
          </cell>
          <cell r="D1659">
            <v>190402</v>
          </cell>
          <cell r="E1659" t="str">
            <v>ADMINISTRAÇÃO E SERVIÇOS GERAIS</v>
          </cell>
          <cell r="F1659" t="str">
            <v>9.2.2</v>
          </cell>
          <cell r="G1659" t="str">
            <v>Pessoal - área fim</v>
          </cell>
        </row>
        <row r="1660">
          <cell r="A1660" t="str">
            <v>190402.400221</v>
          </cell>
          <cell r="B1660">
            <v>400221</v>
          </cell>
          <cell r="C1660" t="str">
            <v>PENSAO ALIMENTICIA</v>
          </cell>
          <cell r="D1660">
            <v>190402</v>
          </cell>
          <cell r="E1660" t="str">
            <v>ADMINISTRAÇÃO E SERVIÇOS GERAIS</v>
          </cell>
          <cell r="F1660" t="str">
            <v>9.2.2</v>
          </cell>
          <cell r="G1660" t="str">
            <v>Pessoal - área fim</v>
          </cell>
        </row>
        <row r="1661">
          <cell r="A1661" t="str">
            <v>190402.400014</v>
          </cell>
          <cell r="B1661">
            <v>400014</v>
          </cell>
          <cell r="C1661" t="str">
            <v>ASSISTÊNCIA MÉDICA</v>
          </cell>
          <cell r="D1661">
            <v>190402</v>
          </cell>
          <cell r="E1661" t="str">
            <v>ADMINISTRAÇÃO E SERVIÇOS GERAIS</v>
          </cell>
          <cell r="F1661" t="str">
            <v>9.2.2</v>
          </cell>
          <cell r="G1661" t="str">
            <v>Pessoal - área fim</v>
          </cell>
        </row>
        <row r="1662">
          <cell r="A1662" t="str">
            <v>190402.400015</v>
          </cell>
          <cell r="B1662">
            <v>400015</v>
          </cell>
          <cell r="C1662" t="str">
            <v>ASSISTÊNCIA ODONTOLÓGICA</v>
          </cell>
          <cell r="D1662">
            <v>190402</v>
          </cell>
          <cell r="E1662" t="str">
            <v>ADMINISTRAÇÃO E SERVIÇOS GERAIS</v>
          </cell>
          <cell r="F1662" t="str">
            <v>9.2.2</v>
          </cell>
          <cell r="G1662" t="str">
            <v>Pessoal - área fim</v>
          </cell>
        </row>
        <row r="1663">
          <cell r="A1663" t="str">
            <v>190402.400016</v>
          </cell>
          <cell r="B1663">
            <v>400016</v>
          </cell>
          <cell r="C1663" t="str">
            <v>VALE REFEICAO</v>
          </cell>
          <cell r="D1663">
            <v>190402</v>
          </cell>
          <cell r="E1663" t="str">
            <v>ADMINISTRAÇÃO E SERVIÇOS GERAIS</v>
          </cell>
          <cell r="F1663" t="str">
            <v>9.2.2</v>
          </cell>
          <cell r="G1663" t="str">
            <v>Pessoal - área fim</v>
          </cell>
        </row>
        <row r="1664">
          <cell r="A1664" t="str">
            <v>190402.400017</v>
          </cell>
          <cell r="B1664">
            <v>400017</v>
          </cell>
          <cell r="C1664" t="str">
            <v>VALE TRANSPORTE</v>
          </cell>
          <cell r="D1664">
            <v>190402</v>
          </cell>
          <cell r="E1664" t="str">
            <v>ADMINISTRAÇÃO E SERVIÇOS GERAIS</v>
          </cell>
          <cell r="F1664" t="str">
            <v>9.2.2</v>
          </cell>
          <cell r="G1664" t="str">
            <v>Pessoal - área fim</v>
          </cell>
        </row>
        <row r="1665">
          <cell r="A1665" t="str">
            <v>190402.400175</v>
          </cell>
          <cell r="B1665">
            <v>400175</v>
          </cell>
          <cell r="C1665" t="str">
            <v>CURSOS E TREINAMENTOS</v>
          </cell>
          <cell r="D1665">
            <v>190402</v>
          </cell>
          <cell r="E1665" t="str">
            <v>ADMINISTRAÇÃO E SERVIÇOS GERAIS</v>
          </cell>
          <cell r="F1665" t="str">
            <v>9.2.2</v>
          </cell>
          <cell r="G1665" t="str">
            <v>Pessoal - área fim</v>
          </cell>
        </row>
        <row r="1666">
          <cell r="A1666" t="str">
            <v>190402.400176</v>
          </cell>
          <cell r="B1666">
            <v>400176</v>
          </cell>
          <cell r="C1666" t="str">
            <v>AUXILIO EDUCACAO</v>
          </cell>
          <cell r="D1666">
            <v>190402</v>
          </cell>
          <cell r="E1666" t="str">
            <v>ADMINISTRAÇÃO E SERVIÇOS GERAIS</v>
          </cell>
          <cell r="F1666" t="str">
            <v>9.2.2</v>
          </cell>
          <cell r="G1666" t="str">
            <v>Pessoal - área fim</v>
          </cell>
        </row>
        <row r="1667">
          <cell r="A1667" t="str">
            <v>190402.400020</v>
          </cell>
          <cell r="B1667">
            <v>400020</v>
          </cell>
          <cell r="C1667" t="str">
            <v>INSS</v>
          </cell>
          <cell r="D1667">
            <v>190402</v>
          </cell>
          <cell r="E1667" t="str">
            <v>ADMINISTRAÇÃO E SERVIÇOS GERAIS</v>
          </cell>
          <cell r="F1667" t="str">
            <v>9.2.2</v>
          </cell>
          <cell r="G1667" t="str">
            <v>Pessoal - área fim</v>
          </cell>
        </row>
        <row r="1668">
          <cell r="A1668" t="str">
            <v>190402.400021</v>
          </cell>
          <cell r="B1668">
            <v>400021</v>
          </cell>
          <cell r="C1668" t="str">
            <v>FGTS</v>
          </cell>
          <cell r="D1668">
            <v>190402</v>
          </cell>
          <cell r="E1668" t="str">
            <v>ADMINISTRAÇÃO E SERVIÇOS GERAIS</v>
          </cell>
          <cell r="F1668" t="str">
            <v>9.2.2</v>
          </cell>
          <cell r="G1668" t="str">
            <v>Pessoal - área fim</v>
          </cell>
        </row>
        <row r="1669">
          <cell r="A1669" t="str">
            <v>190402.400022</v>
          </cell>
          <cell r="B1669">
            <v>400022</v>
          </cell>
          <cell r="C1669" t="str">
            <v>PIS SOBRE FOLHA DE PAGAMENTO</v>
          </cell>
          <cell r="D1669">
            <v>190402</v>
          </cell>
          <cell r="E1669" t="str">
            <v>ADMINISTRAÇÃO E SERVIÇOS GERAIS</v>
          </cell>
          <cell r="F1669" t="str">
            <v>9.2.2</v>
          </cell>
          <cell r="G1669" t="str">
            <v>Pessoal - área fim</v>
          </cell>
        </row>
        <row r="1670">
          <cell r="A1670" t="str">
            <v>190402.400024</v>
          </cell>
          <cell r="B1670">
            <v>400024</v>
          </cell>
          <cell r="C1670" t="str">
            <v>CONTRIBUIÇÃO SOCIAL RESCISÓRIA</v>
          </cell>
          <cell r="D1670">
            <v>190402</v>
          </cell>
          <cell r="E1670" t="str">
            <v>ADMINISTRAÇÃO E SERVIÇOS GERAIS</v>
          </cell>
          <cell r="F1670" t="str">
            <v>9.2.2</v>
          </cell>
          <cell r="G1670" t="str">
            <v>Pessoal - área fim</v>
          </cell>
        </row>
        <row r="1671">
          <cell r="A1671" t="str">
            <v>190402.400177</v>
          </cell>
          <cell r="B1671">
            <v>400177</v>
          </cell>
          <cell r="C1671" t="str">
            <v>INSS SOBRE AUTONOMOS</v>
          </cell>
          <cell r="D1671">
            <v>190402</v>
          </cell>
          <cell r="E1671" t="str">
            <v>ADMINISTRAÇÃO E SERVIÇOS GERAIS</v>
          </cell>
          <cell r="F1671" t="str">
            <v>9.2.2</v>
          </cell>
          <cell r="G1671" t="str">
            <v>Pessoal - área fim</v>
          </cell>
        </row>
        <row r="1672">
          <cell r="A1672" t="str">
            <v>190402.400214</v>
          </cell>
          <cell r="B1672">
            <v>400214</v>
          </cell>
          <cell r="C1672" t="str">
            <v>CONTRIBUICAO SINDICAL/ ASSISTENCIAL/ CONFEDERATIVA</v>
          </cell>
          <cell r="D1672">
            <v>190402</v>
          </cell>
          <cell r="E1672" t="str">
            <v>ADMINISTRAÇÃO E SERVIÇOS GERAIS</v>
          </cell>
          <cell r="F1672" t="str">
            <v>9.2.2</v>
          </cell>
          <cell r="G1672" t="str">
            <v>Pessoal - área fim</v>
          </cell>
        </row>
        <row r="1673">
          <cell r="A1673" t="str">
            <v>190402.400025</v>
          </cell>
          <cell r="B1673">
            <v>400025</v>
          </cell>
          <cell r="C1673" t="str">
            <v>DESPESA - FÉRIAS</v>
          </cell>
          <cell r="D1673">
            <v>190402</v>
          </cell>
          <cell r="E1673" t="str">
            <v>ADMINISTRAÇÃO E SERVIÇOS GERAIS</v>
          </cell>
          <cell r="F1673" t="str">
            <v>9.2.2</v>
          </cell>
          <cell r="G1673" t="str">
            <v>Pessoal - área fim</v>
          </cell>
        </row>
        <row r="1674">
          <cell r="A1674" t="str">
            <v>190402.400026</v>
          </cell>
          <cell r="B1674">
            <v>400026</v>
          </cell>
          <cell r="C1674" t="str">
            <v>DESPESA - INSS S/ FÉRIAS</v>
          </cell>
          <cell r="D1674">
            <v>190402</v>
          </cell>
          <cell r="E1674" t="str">
            <v>ADMINISTRAÇÃO E SERVIÇOS GERAIS</v>
          </cell>
          <cell r="F1674" t="str">
            <v>9.2.2</v>
          </cell>
          <cell r="G1674" t="str">
            <v>Pessoal - área fim</v>
          </cell>
        </row>
        <row r="1675">
          <cell r="A1675" t="str">
            <v>190402.400027</v>
          </cell>
          <cell r="B1675">
            <v>400027</v>
          </cell>
          <cell r="C1675" t="str">
            <v>DESPESA - FGTS S/ FÉRIAS</v>
          </cell>
          <cell r="D1675">
            <v>190402</v>
          </cell>
          <cell r="E1675" t="str">
            <v>ADMINISTRAÇÃO E SERVIÇOS GERAIS</v>
          </cell>
          <cell r="F1675" t="str">
            <v>9.2.2</v>
          </cell>
          <cell r="G1675" t="str">
            <v>Pessoal - área fim</v>
          </cell>
        </row>
        <row r="1676">
          <cell r="A1676" t="str">
            <v>190402.400028</v>
          </cell>
          <cell r="B1676">
            <v>400028</v>
          </cell>
          <cell r="C1676" t="str">
            <v>DESPESA - 13° SALÁRIO</v>
          </cell>
          <cell r="D1676">
            <v>190402</v>
          </cell>
          <cell r="E1676" t="str">
            <v>ADMINISTRAÇÃO E SERVIÇOS GERAIS</v>
          </cell>
          <cell r="F1676" t="str">
            <v>9.2.2</v>
          </cell>
          <cell r="G1676" t="str">
            <v>Pessoal - área fim</v>
          </cell>
        </row>
        <row r="1677">
          <cell r="A1677" t="str">
            <v>190402.400029</v>
          </cell>
          <cell r="B1677">
            <v>400029</v>
          </cell>
          <cell r="C1677" t="str">
            <v>DESPESA - INSS S/ 13°</v>
          </cell>
          <cell r="D1677">
            <v>190402</v>
          </cell>
          <cell r="E1677" t="str">
            <v>ADMINISTRAÇÃO E SERVIÇOS GERAIS</v>
          </cell>
          <cell r="F1677" t="str">
            <v>9.2.2</v>
          </cell>
          <cell r="G1677" t="str">
            <v>Pessoal - área fim</v>
          </cell>
        </row>
        <row r="1678">
          <cell r="A1678" t="str">
            <v>190402.400030</v>
          </cell>
          <cell r="B1678">
            <v>400030</v>
          </cell>
          <cell r="C1678" t="str">
            <v>DESPESA - FGTS S/ 13°</v>
          </cell>
          <cell r="D1678">
            <v>190402</v>
          </cell>
          <cell r="E1678" t="str">
            <v>ADMINISTRAÇÃO E SERVIÇOS GERAIS</v>
          </cell>
          <cell r="F1678" t="str">
            <v>9.2.2</v>
          </cell>
          <cell r="G1678" t="str">
            <v>Pessoal - área fim</v>
          </cell>
        </row>
        <row r="1679">
          <cell r="A1679" t="str">
            <v>190402.400178</v>
          </cell>
          <cell r="B1679">
            <v>400178</v>
          </cell>
          <cell r="C1679" t="str">
            <v>UNIFORMES</v>
          </cell>
          <cell r="D1679">
            <v>190402</v>
          </cell>
          <cell r="E1679" t="str">
            <v>ADMINISTRAÇÃO E SERVIÇOS GERAIS</v>
          </cell>
          <cell r="F1679" t="str">
            <v>9.2.2</v>
          </cell>
          <cell r="G1679" t="str">
            <v>Pessoal - área fim</v>
          </cell>
        </row>
        <row r="1680">
          <cell r="A1680" t="str">
            <v>190402.400179</v>
          </cell>
          <cell r="B1680">
            <v>400179</v>
          </cell>
          <cell r="C1680" t="str">
            <v>ESTAGIARIOS E APRENDIZES</v>
          </cell>
          <cell r="D1680">
            <v>190402</v>
          </cell>
          <cell r="E1680" t="str">
            <v>ADMINISTRAÇÃO E SERVIÇOS GERAIS</v>
          </cell>
          <cell r="F1680" t="str">
            <v>9.2.2</v>
          </cell>
          <cell r="G1680" t="str">
            <v>Pessoal - área fim</v>
          </cell>
        </row>
        <row r="1681">
          <cell r="A1681" t="str">
            <v>190402.400180</v>
          </cell>
          <cell r="B1681">
            <v>400180</v>
          </cell>
          <cell r="C1681" t="str">
            <v>OUTRAS DESPESAS COM PESSOAL</v>
          </cell>
          <cell r="D1681">
            <v>190402</v>
          </cell>
          <cell r="E1681" t="str">
            <v>ADMINISTRAÇÃO E SERVIÇOS GERAIS</v>
          </cell>
          <cell r="F1681" t="str">
            <v>9.2.2</v>
          </cell>
          <cell r="G1681" t="str">
            <v>Pessoal - área fim</v>
          </cell>
        </row>
        <row r="1682">
          <cell r="A1682" t="str">
            <v>190403.400003</v>
          </cell>
          <cell r="B1682">
            <v>400003</v>
          </cell>
          <cell r="C1682" t="str">
            <v>SALÁRIOS E ORDENADOS</v>
          </cell>
          <cell r="D1682">
            <v>190403</v>
          </cell>
          <cell r="E1682" t="str">
            <v>BILHETERIA</v>
          </cell>
          <cell r="F1682" t="str">
            <v>9.2.2</v>
          </cell>
          <cell r="G1682" t="str">
            <v>Pessoal - área fim</v>
          </cell>
        </row>
        <row r="1683">
          <cell r="A1683" t="str">
            <v>190403.400004</v>
          </cell>
          <cell r="B1683">
            <v>400004</v>
          </cell>
          <cell r="C1683" t="str">
            <v>HORAS EXTRAS</v>
          </cell>
          <cell r="D1683">
            <v>190403</v>
          </cell>
          <cell r="E1683" t="str">
            <v>BILHETERIA</v>
          </cell>
          <cell r="F1683" t="str">
            <v>9.2.2</v>
          </cell>
          <cell r="G1683" t="str">
            <v>Pessoal - área fim</v>
          </cell>
        </row>
        <row r="1684">
          <cell r="A1684" t="str">
            <v>190403.400005</v>
          </cell>
          <cell r="B1684">
            <v>400005</v>
          </cell>
          <cell r="C1684" t="str">
            <v>DÉCIMO TERCEIRO SALÁRIO</v>
          </cell>
          <cell r="D1684">
            <v>190403</v>
          </cell>
          <cell r="E1684" t="str">
            <v>BILHETERIA</v>
          </cell>
          <cell r="F1684" t="str">
            <v>9.2.2</v>
          </cell>
          <cell r="G1684" t="str">
            <v>Pessoal - área fim</v>
          </cell>
        </row>
        <row r="1685">
          <cell r="A1685" t="str">
            <v>190403.400006</v>
          </cell>
          <cell r="B1685">
            <v>400006</v>
          </cell>
          <cell r="C1685" t="str">
            <v>FÉRIAS</v>
          </cell>
          <cell r="D1685">
            <v>190403</v>
          </cell>
          <cell r="E1685" t="str">
            <v>BILHETERIA</v>
          </cell>
          <cell r="F1685" t="str">
            <v>9.2.2</v>
          </cell>
          <cell r="G1685" t="str">
            <v>Pessoal - área fim</v>
          </cell>
        </row>
        <row r="1686">
          <cell r="A1686" t="str">
            <v>190403.400007</v>
          </cell>
          <cell r="B1686">
            <v>400007</v>
          </cell>
          <cell r="C1686" t="str">
            <v>DESCANSO SEMANAL REMUNERADO</v>
          </cell>
          <cell r="D1686">
            <v>190403</v>
          </cell>
          <cell r="E1686" t="str">
            <v>BILHETERIA</v>
          </cell>
          <cell r="F1686" t="str">
            <v>9.2.2</v>
          </cell>
          <cell r="G1686" t="str">
            <v>Pessoal - área fim</v>
          </cell>
        </row>
        <row r="1687">
          <cell r="A1687" t="str">
            <v>190403.400010</v>
          </cell>
          <cell r="B1687">
            <v>400010</v>
          </cell>
          <cell r="C1687" t="str">
            <v>AJUDA DE CUSTO</v>
          </cell>
          <cell r="D1687">
            <v>190403</v>
          </cell>
          <cell r="E1687" t="str">
            <v>BILHETERIA</v>
          </cell>
          <cell r="F1687" t="str">
            <v>9.2.2</v>
          </cell>
          <cell r="G1687" t="str">
            <v>Pessoal - área fim</v>
          </cell>
        </row>
        <row r="1688">
          <cell r="A1688" t="str">
            <v>190403.400011</v>
          </cell>
          <cell r="B1688">
            <v>400011</v>
          </cell>
          <cell r="C1688" t="str">
            <v>BOLSA AUXÍLIO</v>
          </cell>
          <cell r="D1688">
            <v>190403</v>
          </cell>
          <cell r="E1688" t="str">
            <v>BILHETERIA</v>
          </cell>
          <cell r="F1688" t="str">
            <v>9.2.2</v>
          </cell>
          <cell r="G1688" t="str">
            <v>Pessoal - área fim</v>
          </cell>
        </row>
        <row r="1689">
          <cell r="A1689" t="str">
            <v>190403.400012</v>
          </cell>
          <cell r="B1689">
            <v>400012</v>
          </cell>
          <cell r="C1689" t="str">
            <v>INDENIZAÇÕES</v>
          </cell>
          <cell r="D1689">
            <v>190403</v>
          </cell>
          <cell r="E1689" t="str">
            <v>BILHETERIA</v>
          </cell>
          <cell r="F1689" t="str">
            <v>9.2.2</v>
          </cell>
          <cell r="G1689" t="str">
            <v>Pessoal - área fim</v>
          </cell>
        </row>
        <row r="1690">
          <cell r="A1690" t="str">
            <v>190403.400013</v>
          </cell>
          <cell r="B1690">
            <v>400013</v>
          </cell>
          <cell r="C1690" t="str">
            <v>SALÁRIOS - AJUSTES ENTRE CONTRATO DE GESTÃO</v>
          </cell>
          <cell r="D1690">
            <v>190403</v>
          </cell>
          <cell r="E1690" t="str">
            <v>BILHETERIA</v>
          </cell>
          <cell r="F1690" t="str">
            <v>9.2.2</v>
          </cell>
          <cell r="G1690" t="str">
            <v>Pessoal - área fim</v>
          </cell>
        </row>
        <row r="1691">
          <cell r="A1691" t="str">
            <v>190403.400202</v>
          </cell>
          <cell r="B1691">
            <v>400202</v>
          </cell>
          <cell r="C1691" t="str">
            <v>ADICIONAL NOTURNO</v>
          </cell>
          <cell r="D1691">
            <v>190403</v>
          </cell>
          <cell r="E1691" t="str">
            <v>BILHETERIA</v>
          </cell>
          <cell r="F1691" t="str">
            <v>9.2.2</v>
          </cell>
          <cell r="G1691" t="str">
            <v>Pessoal - área fim</v>
          </cell>
        </row>
        <row r="1692">
          <cell r="A1692" t="str">
            <v>190403.400203</v>
          </cell>
          <cell r="B1692">
            <v>400203</v>
          </cell>
          <cell r="C1692" t="str">
            <v>GRATIFICAÇOES</v>
          </cell>
          <cell r="D1692">
            <v>190403</v>
          </cell>
          <cell r="E1692" t="str">
            <v>BILHETERIA</v>
          </cell>
          <cell r="F1692" t="str">
            <v>9.2.2</v>
          </cell>
          <cell r="G1692" t="str">
            <v>Pessoal - área fim</v>
          </cell>
        </row>
        <row r="1693">
          <cell r="A1693" t="str">
            <v>190403.400219</v>
          </cell>
          <cell r="B1693">
            <v>400219</v>
          </cell>
          <cell r="C1693" t="str">
            <v>SALARIO MATERNIDADE</v>
          </cell>
          <cell r="D1693">
            <v>190403</v>
          </cell>
          <cell r="E1693" t="str">
            <v>BILHETERIA</v>
          </cell>
          <cell r="F1693" t="str">
            <v>9.2.2</v>
          </cell>
          <cell r="G1693" t="str">
            <v>Pessoal - área fim</v>
          </cell>
        </row>
        <row r="1694">
          <cell r="A1694" t="str">
            <v>190403.400220</v>
          </cell>
          <cell r="B1694">
            <v>400220</v>
          </cell>
          <cell r="C1694" t="str">
            <v>SALARIO FAMILIA</v>
          </cell>
          <cell r="D1694">
            <v>190403</v>
          </cell>
          <cell r="E1694" t="str">
            <v>BILHETERIA</v>
          </cell>
          <cell r="F1694" t="str">
            <v>9.2.2</v>
          </cell>
          <cell r="G1694" t="str">
            <v>Pessoal - área fim</v>
          </cell>
        </row>
        <row r="1695">
          <cell r="A1695" t="str">
            <v>190403.400221</v>
          </cell>
          <cell r="B1695">
            <v>400221</v>
          </cell>
          <cell r="C1695" t="str">
            <v>PENSAO ALIMENTICIA</v>
          </cell>
          <cell r="D1695">
            <v>190403</v>
          </cell>
          <cell r="E1695" t="str">
            <v>BILHETERIA</v>
          </cell>
          <cell r="F1695" t="str">
            <v>9.2.2</v>
          </cell>
          <cell r="G1695" t="str">
            <v>Pessoal - área fim</v>
          </cell>
        </row>
        <row r="1696">
          <cell r="A1696" t="str">
            <v>190403.400014</v>
          </cell>
          <cell r="B1696">
            <v>400014</v>
          </cell>
          <cell r="C1696" t="str">
            <v>ASSISTÊNCIA MÉDICA</v>
          </cell>
          <cell r="D1696">
            <v>190403</v>
          </cell>
          <cell r="E1696" t="str">
            <v>BILHETERIA</v>
          </cell>
          <cell r="F1696" t="str">
            <v>9.2.2</v>
          </cell>
          <cell r="G1696" t="str">
            <v>Pessoal - área fim</v>
          </cell>
        </row>
        <row r="1697">
          <cell r="A1697" t="str">
            <v>190403.400015</v>
          </cell>
          <cell r="B1697">
            <v>400015</v>
          </cell>
          <cell r="C1697" t="str">
            <v>ASSISTÊNCIA ODONTOLÓGICA</v>
          </cell>
          <cell r="D1697">
            <v>190403</v>
          </cell>
          <cell r="E1697" t="str">
            <v>BILHETERIA</v>
          </cell>
          <cell r="F1697" t="str">
            <v>9.2.2</v>
          </cell>
          <cell r="G1697" t="str">
            <v>Pessoal - área fim</v>
          </cell>
        </row>
        <row r="1698">
          <cell r="A1698" t="str">
            <v>190403.400016</v>
          </cell>
          <cell r="B1698">
            <v>400016</v>
          </cell>
          <cell r="C1698" t="str">
            <v>VALE REFEICAO</v>
          </cell>
          <cell r="D1698">
            <v>190403</v>
          </cell>
          <cell r="E1698" t="str">
            <v>BILHETERIA</v>
          </cell>
          <cell r="F1698" t="str">
            <v>9.2.2</v>
          </cell>
          <cell r="G1698" t="str">
            <v>Pessoal - área fim</v>
          </cell>
        </row>
        <row r="1699">
          <cell r="A1699" t="str">
            <v>190403.400017</v>
          </cell>
          <cell r="B1699">
            <v>400017</v>
          </cell>
          <cell r="C1699" t="str">
            <v>VALE TRANSPORTE</v>
          </cell>
          <cell r="D1699">
            <v>190403</v>
          </cell>
          <cell r="E1699" t="str">
            <v>BILHETERIA</v>
          </cell>
          <cell r="F1699" t="str">
            <v>9.2.2</v>
          </cell>
          <cell r="G1699" t="str">
            <v>Pessoal - área fim</v>
          </cell>
        </row>
        <row r="1700">
          <cell r="A1700" t="str">
            <v>190403.400175</v>
          </cell>
          <cell r="B1700">
            <v>400175</v>
          </cell>
          <cell r="C1700" t="str">
            <v>CURSOS E TREINAMENTOS</v>
          </cell>
          <cell r="D1700">
            <v>190403</v>
          </cell>
          <cell r="E1700" t="str">
            <v>BILHETERIA</v>
          </cell>
          <cell r="F1700" t="str">
            <v>9.2.2</v>
          </cell>
          <cell r="G1700" t="str">
            <v>Pessoal - área fim</v>
          </cell>
        </row>
        <row r="1701">
          <cell r="A1701" t="str">
            <v>190403.400176</v>
          </cell>
          <cell r="B1701">
            <v>400176</v>
          </cell>
          <cell r="C1701" t="str">
            <v>AUXILIO EDUCACAO</v>
          </cell>
          <cell r="D1701">
            <v>190403</v>
          </cell>
          <cell r="E1701" t="str">
            <v>BILHETERIA</v>
          </cell>
          <cell r="F1701" t="str">
            <v>9.2.2</v>
          </cell>
          <cell r="G1701" t="str">
            <v>Pessoal - área fim</v>
          </cell>
        </row>
        <row r="1702">
          <cell r="A1702" t="str">
            <v>190403.400020</v>
          </cell>
          <cell r="B1702">
            <v>400020</v>
          </cell>
          <cell r="C1702" t="str">
            <v>INSS</v>
          </cell>
          <cell r="D1702">
            <v>190403</v>
          </cell>
          <cell r="E1702" t="str">
            <v>BILHETERIA</v>
          </cell>
          <cell r="F1702" t="str">
            <v>9.2.2</v>
          </cell>
          <cell r="G1702" t="str">
            <v>Pessoal - área fim</v>
          </cell>
        </row>
        <row r="1703">
          <cell r="A1703" t="str">
            <v>190403.400021</v>
          </cell>
          <cell r="B1703">
            <v>400021</v>
          </cell>
          <cell r="C1703" t="str">
            <v>FGTS</v>
          </cell>
          <cell r="D1703">
            <v>190403</v>
          </cell>
          <cell r="E1703" t="str">
            <v>BILHETERIA</v>
          </cell>
          <cell r="F1703" t="str">
            <v>9.2.2</v>
          </cell>
          <cell r="G1703" t="str">
            <v>Pessoal - área fim</v>
          </cell>
        </row>
        <row r="1704">
          <cell r="A1704" t="str">
            <v>190403.400022</v>
          </cell>
          <cell r="B1704">
            <v>400022</v>
          </cell>
          <cell r="C1704" t="str">
            <v>PIS SOBRE FOLHA DE PAGAMENTO</v>
          </cell>
          <cell r="D1704">
            <v>190403</v>
          </cell>
          <cell r="E1704" t="str">
            <v>BILHETERIA</v>
          </cell>
          <cell r="F1704" t="str">
            <v>9.2.2</v>
          </cell>
          <cell r="G1704" t="str">
            <v>Pessoal - área fim</v>
          </cell>
        </row>
        <row r="1705">
          <cell r="A1705" t="str">
            <v>190403.400024</v>
          </cell>
          <cell r="B1705">
            <v>400024</v>
          </cell>
          <cell r="C1705" t="str">
            <v>CONTRIBUIÇÃO SOCIAL RESCISÓRIA</v>
          </cell>
          <cell r="D1705">
            <v>190403</v>
          </cell>
          <cell r="E1705" t="str">
            <v>BILHETERIA</v>
          </cell>
          <cell r="F1705" t="str">
            <v>9.2.2</v>
          </cell>
          <cell r="G1705" t="str">
            <v>Pessoal - área fim</v>
          </cell>
        </row>
        <row r="1706">
          <cell r="A1706" t="str">
            <v>190403.400177</v>
          </cell>
          <cell r="B1706">
            <v>400177</v>
          </cell>
          <cell r="C1706" t="str">
            <v>INSS SOBRE AUTONOMOS</v>
          </cell>
          <cell r="D1706">
            <v>190403</v>
          </cell>
          <cell r="E1706" t="str">
            <v>BILHETERIA</v>
          </cell>
          <cell r="F1706" t="str">
            <v>9.2.2</v>
          </cell>
          <cell r="G1706" t="str">
            <v>Pessoal - área fim</v>
          </cell>
        </row>
        <row r="1707">
          <cell r="A1707" t="str">
            <v>190403.400214</v>
          </cell>
          <cell r="B1707">
            <v>400214</v>
          </cell>
          <cell r="C1707" t="str">
            <v>CONTRIBUICAO SINDICAL/ ASSISTENCIAL/ CONFEDERATIVA</v>
          </cell>
          <cell r="D1707">
            <v>190403</v>
          </cell>
          <cell r="E1707" t="str">
            <v>BILHETERIA</v>
          </cell>
          <cell r="F1707" t="str">
            <v>9.2.2</v>
          </cell>
          <cell r="G1707" t="str">
            <v>Pessoal - área fim</v>
          </cell>
        </row>
        <row r="1708">
          <cell r="A1708" t="str">
            <v>190403.400025</v>
          </cell>
          <cell r="B1708">
            <v>400025</v>
          </cell>
          <cell r="C1708" t="str">
            <v>DESPESA - FÉRIAS</v>
          </cell>
          <cell r="D1708">
            <v>190403</v>
          </cell>
          <cell r="E1708" t="str">
            <v>BILHETERIA</v>
          </cell>
          <cell r="F1708" t="str">
            <v>9.2.2</v>
          </cell>
          <cell r="G1708" t="str">
            <v>Pessoal - área fim</v>
          </cell>
        </row>
        <row r="1709">
          <cell r="A1709" t="str">
            <v>190403.400026</v>
          </cell>
          <cell r="B1709">
            <v>400026</v>
          </cell>
          <cell r="C1709" t="str">
            <v>DESPESA - INSS S/ FÉRIAS</v>
          </cell>
          <cell r="D1709">
            <v>190403</v>
          </cell>
          <cell r="E1709" t="str">
            <v>BILHETERIA</v>
          </cell>
          <cell r="F1709" t="str">
            <v>9.2.2</v>
          </cell>
          <cell r="G1709" t="str">
            <v>Pessoal - área fim</v>
          </cell>
        </row>
        <row r="1710">
          <cell r="A1710" t="str">
            <v>190403.400027</v>
          </cell>
          <cell r="B1710">
            <v>400027</v>
          </cell>
          <cell r="C1710" t="str">
            <v>DESPESA - FGTS S/ FÉRIAS</v>
          </cell>
          <cell r="D1710">
            <v>190403</v>
          </cell>
          <cell r="E1710" t="str">
            <v>BILHETERIA</v>
          </cell>
          <cell r="F1710" t="str">
            <v>9.2.2</v>
          </cell>
          <cell r="G1710" t="str">
            <v>Pessoal - área fim</v>
          </cell>
        </row>
        <row r="1711">
          <cell r="A1711" t="str">
            <v>190403.400028</v>
          </cell>
          <cell r="B1711">
            <v>400028</v>
          </cell>
          <cell r="C1711" t="str">
            <v>DESPESA - 13° SALÁRIO</v>
          </cell>
          <cell r="D1711">
            <v>190403</v>
          </cell>
          <cell r="E1711" t="str">
            <v>BILHETERIA</v>
          </cell>
          <cell r="F1711" t="str">
            <v>9.2.2</v>
          </cell>
          <cell r="G1711" t="str">
            <v>Pessoal - área fim</v>
          </cell>
        </row>
        <row r="1712">
          <cell r="A1712" t="str">
            <v>190403.400029</v>
          </cell>
          <cell r="B1712">
            <v>400029</v>
          </cell>
          <cell r="C1712" t="str">
            <v>DESPESA - INSS S/ 13°</v>
          </cell>
          <cell r="D1712">
            <v>190403</v>
          </cell>
          <cell r="E1712" t="str">
            <v>BILHETERIA</v>
          </cell>
          <cell r="F1712" t="str">
            <v>9.2.2</v>
          </cell>
          <cell r="G1712" t="str">
            <v>Pessoal - área fim</v>
          </cell>
        </row>
        <row r="1713">
          <cell r="A1713" t="str">
            <v>190403.400030</v>
          </cell>
          <cell r="B1713">
            <v>400030</v>
          </cell>
          <cell r="C1713" t="str">
            <v>DESPESA - FGTS S/ 13°</v>
          </cell>
          <cell r="D1713">
            <v>190403</v>
          </cell>
          <cell r="E1713" t="str">
            <v>BILHETERIA</v>
          </cell>
          <cell r="F1713" t="str">
            <v>9.2.2</v>
          </cell>
          <cell r="G1713" t="str">
            <v>Pessoal - área fim</v>
          </cell>
        </row>
        <row r="1714">
          <cell r="A1714" t="str">
            <v>190403.400178</v>
          </cell>
          <cell r="B1714">
            <v>400178</v>
          </cell>
          <cell r="C1714" t="str">
            <v>UNIFORMES</v>
          </cell>
          <cell r="D1714">
            <v>190403</v>
          </cell>
          <cell r="E1714" t="str">
            <v>BILHETERIA</v>
          </cell>
          <cell r="F1714" t="str">
            <v>9.2.2</v>
          </cell>
          <cell r="G1714" t="str">
            <v>Pessoal - área fim</v>
          </cell>
        </row>
        <row r="1715">
          <cell r="A1715" t="str">
            <v>190403.400179</v>
          </cell>
          <cell r="B1715">
            <v>400179</v>
          </cell>
          <cell r="C1715" t="str">
            <v>ESTAGIARIOS E APRENDIZES</v>
          </cell>
          <cell r="D1715">
            <v>190403</v>
          </cell>
          <cell r="E1715" t="str">
            <v>BILHETERIA</v>
          </cell>
          <cell r="F1715" t="str">
            <v>9.2.2</v>
          </cell>
          <cell r="G1715" t="str">
            <v>Pessoal - área fim</v>
          </cell>
        </row>
        <row r="1716">
          <cell r="A1716" t="str">
            <v>190403.400180</v>
          </cell>
          <cell r="B1716">
            <v>400180</v>
          </cell>
          <cell r="C1716" t="str">
            <v>OUTRAS DESPESAS COM PESSOAL</v>
          </cell>
          <cell r="D1716">
            <v>190403</v>
          </cell>
          <cell r="E1716" t="str">
            <v>BILHETERIA</v>
          </cell>
          <cell r="F1716" t="str">
            <v>9.2.2</v>
          </cell>
          <cell r="G1716" t="str">
            <v>Pessoal - área fim</v>
          </cell>
        </row>
        <row r="1717">
          <cell r="A1717" t="str">
            <v>190404.400003</v>
          </cell>
          <cell r="B1717">
            <v>400003</v>
          </cell>
          <cell r="C1717" t="str">
            <v>SALÁRIOS E ORDENADOS</v>
          </cell>
          <cell r="D1717">
            <v>190404</v>
          </cell>
          <cell r="E1717" t="str">
            <v>ORIENTADORES</v>
          </cell>
          <cell r="F1717" t="str">
            <v>9.2.2</v>
          </cell>
          <cell r="G1717" t="str">
            <v>Pessoal - área fim</v>
          </cell>
        </row>
        <row r="1718">
          <cell r="A1718" t="str">
            <v>190404.400004</v>
          </cell>
          <cell r="B1718">
            <v>400004</v>
          </cell>
          <cell r="C1718" t="str">
            <v>HORAS EXTRAS</v>
          </cell>
          <cell r="D1718">
            <v>190404</v>
          </cell>
          <cell r="E1718" t="str">
            <v>ORIENTADORES</v>
          </cell>
          <cell r="F1718" t="str">
            <v>9.2.2</v>
          </cell>
          <cell r="G1718" t="str">
            <v>Pessoal - área fim</v>
          </cell>
        </row>
        <row r="1719">
          <cell r="A1719" t="str">
            <v>190404.400005</v>
          </cell>
          <cell r="B1719">
            <v>400005</v>
          </cell>
          <cell r="C1719" t="str">
            <v>DÉCIMO TERCEIRO SALÁRIO</v>
          </cell>
          <cell r="D1719">
            <v>190404</v>
          </cell>
          <cell r="E1719" t="str">
            <v>ORIENTADORES</v>
          </cell>
          <cell r="F1719" t="str">
            <v>9.2.2</v>
          </cell>
          <cell r="G1719" t="str">
            <v>Pessoal - área fim</v>
          </cell>
        </row>
        <row r="1720">
          <cell r="A1720" t="str">
            <v>190404.400006</v>
          </cell>
          <cell r="B1720">
            <v>400006</v>
          </cell>
          <cell r="C1720" t="str">
            <v>FÉRIAS</v>
          </cell>
          <cell r="D1720">
            <v>190404</v>
          </cell>
          <cell r="E1720" t="str">
            <v>ORIENTADORES</v>
          </cell>
          <cell r="F1720" t="str">
            <v>9.2.2</v>
          </cell>
          <cell r="G1720" t="str">
            <v>Pessoal - área fim</v>
          </cell>
        </row>
        <row r="1721">
          <cell r="A1721" t="str">
            <v>190404.400007</v>
          </cell>
          <cell r="B1721">
            <v>400007</v>
          </cell>
          <cell r="C1721" t="str">
            <v>DESCANSO SEMANAL REMUNERADO</v>
          </cell>
          <cell r="D1721">
            <v>190404</v>
          </cell>
          <cell r="E1721" t="str">
            <v>ORIENTADORES</v>
          </cell>
          <cell r="F1721" t="str">
            <v>9.2.2</v>
          </cell>
          <cell r="G1721" t="str">
            <v>Pessoal - área fim</v>
          </cell>
        </row>
        <row r="1722">
          <cell r="A1722" t="str">
            <v>190404.400010</v>
          </cell>
          <cell r="B1722">
            <v>400010</v>
          </cell>
          <cell r="C1722" t="str">
            <v>AJUDA DE CUSTO</v>
          </cell>
          <cell r="D1722">
            <v>190404</v>
          </cell>
          <cell r="E1722" t="str">
            <v>ORIENTADORES</v>
          </cell>
          <cell r="F1722" t="str">
            <v>9.2.2</v>
          </cell>
          <cell r="G1722" t="str">
            <v>Pessoal - área fim</v>
          </cell>
        </row>
        <row r="1723">
          <cell r="A1723" t="str">
            <v>190404.400011</v>
          </cell>
          <cell r="B1723">
            <v>400011</v>
          </cell>
          <cell r="C1723" t="str">
            <v>BOLSA AUXÍLIO</v>
          </cell>
          <cell r="D1723">
            <v>190404</v>
          </cell>
          <cell r="E1723" t="str">
            <v>ORIENTADORES</v>
          </cell>
          <cell r="F1723" t="str">
            <v>9.2.2</v>
          </cell>
          <cell r="G1723" t="str">
            <v>Pessoal - área fim</v>
          </cell>
        </row>
        <row r="1724">
          <cell r="A1724" t="str">
            <v>190404.400012</v>
          </cell>
          <cell r="B1724">
            <v>400012</v>
          </cell>
          <cell r="C1724" t="str">
            <v>INDENIZAÇÕES</v>
          </cell>
          <cell r="D1724">
            <v>190404</v>
          </cell>
          <cell r="E1724" t="str">
            <v>ORIENTADORES</v>
          </cell>
          <cell r="F1724" t="str">
            <v>9.2.2</v>
          </cell>
          <cell r="G1724" t="str">
            <v>Pessoal - área fim</v>
          </cell>
        </row>
        <row r="1725">
          <cell r="A1725" t="str">
            <v>190404.400013</v>
          </cell>
          <cell r="B1725">
            <v>400013</v>
          </cell>
          <cell r="C1725" t="str">
            <v>SALÁRIOS - AJUSTES ENTRE CONTRATO DE GESTÃO</v>
          </cell>
          <cell r="D1725">
            <v>190404</v>
          </cell>
          <cell r="E1725" t="str">
            <v>ORIENTADORES</v>
          </cell>
          <cell r="F1725" t="str">
            <v>9.2.2</v>
          </cell>
          <cell r="G1725" t="str">
            <v>Pessoal - área fim</v>
          </cell>
        </row>
        <row r="1726">
          <cell r="A1726" t="str">
            <v>190404.400202</v>
          </cell>
          <cell r="B1726">
            <v>400202</v>
          </cell>
          <cell r="C1726" t="str">
            <v>ADICIONAL NOTURNO</v>
          </cell>
          <cell r="D1726">
            <v>190404</v>
          </cell>
          <cell r="E1726" t="str">
            <v>ORIENTADORES</v>
          </cell>
          <cell r="F1726" t="str">
            <v>9.2.2</v>
          </cell>
          <cell r="G1726" t="str">
            <v>Pessoal - área fim</v>
          </cell>
        </row>
        <row r="1727">
          <cell r="A1727" t="str">
            <v>190404.400203</v>
          </cell>
          <cell r="B1727">
            <v>400203</v>
          </cell>
          <cell r="C1727" t="str">
            <v>GRATIFICAÇOES</v>
          </cell>
          <cell r="D1727">
            <v>190404</v>
          </cell>
          <cell r="E1727" t="str">
            <v>ORIENTADORES</v>
          </cell>
          <cell r="F1727" t="str">
            <v>9.2.2</v>
          </cell>
          <cell r="G1727" t="str">
            <v>Pessoal - área fim</v>
          </cell>
        </row>
        <row r="1728">
          <cell r="A1728" t="str">
            <v>190404.400219</v>
          </cell>
          <cell r="B1728">
            <v>400219</v>
          </cell>
          <cell r="C1728" t="str">
            <v>SALARIO MATERNIDADE</v>
          </cell>
          <cell r="D1728">
            <v>190404</v>
          </cell>
          <cell r="E1728" t="str">
            <v>ORIENTADORES</v>
          </cell>
          <cell r="F1728" t="str">
            <v>9.2.2</v>
          </cell>
          <cell r="G1728" t="str">
            <v>Pessoal - área fim</v>
          </cell>
        </row>
        <row r="1729">
          <cell r="A1729" t="str">
            <v>190404.400220</v>
          </cell>
          <cell r="B1729">
            <v>400220</v>
          </cell>
          <cell r="C1729" t="str">
            <v>SALARIO FAMILIA</v>
          </cell>
          <cell r="D1729">
            <v>190404</v>
          </cell>
          <cell r="E1729" t="str">
            <v>ORIENTADORES</v>
          </cell>
          <cell r="F1729" t="str">
            <v>9.2.2</v>
          </cell>
          <cell r="G1729" t="str">
            <v>Pessoal - área fim</v>
          </cell>
        </row>
        <row r="1730">
          <cell r="A1730" t="str">
            <v>190404.400221</v>
          </cell>
          <cell r="B1730">
            <v>400221</v>
          </cell>
          <cell r="C1730" t="str">
            <v>PENSAO ALIMENTICIA</v>
          </cell>
          <cell r="D1730">
            <v>190404</v>
          </cell>
          <cell r="E1730" t="str">
            <v>ORIENTADORES</v>
          </cell>
          <cell r="F1730" t="str">
            <v>9.2.2</v>
          </cell>
          <cell r="G1730" t="str">
            <v>Pessoal - área fim</v>
          </cell>
        </row>
        <row r="1731">
          <cell r="A1731" t="str">
            <v>190404.400014</v>
          </cell>
          <cell r="B1731">
            <v>400014</v>
          </cell>
          <cell r="C1731" t="str">
            <v>ASSISTÊNCIA MÉDICA</v>
          </cell>
          <cell r="D1731">
            <v>190404</v>
          </cell>
          <cell r="E1731" t="str">
            <v>ORIENTADORES</v>
          </cell>
          <cell r="F1731" t="str">
            <v>9.2.2</v>
          </cell>
          <cell r="G1731" t="str">
            <v>Pessoal - área fim</v>
          </cell>
        </row>
        <row r="1732">
          <cell r="A1732" t="str">
            <v>190404.400015</v>
          </cell>
          <cell r="B1732">
            <v>400015</v>
          </cell>
          <cell r="C1732" t="str">
            <v>ASSISTÊNCIA ODONTOLÓGICA</v>
          </cell>
          <cell r="D1732">
            <v>190404</v>
          </cell>
          <cell r="E1732" t="str">
            <v>ORIENTADORES</v>
          </cell>
          <cell r="F1732" t="str">
            <v>9.2.2</v>
          </cell>
          <cell r="G1732" t="str">
            <v>Pessoal - área fim</v>
          </cell>
        </row>
        <row r="1733">
          <cell r="A1733" t="str">
            <v>190404.400016</v>
          </cell>
          <cell r="B1733">
            <v>400016</v>
          </cell>
          <cell r="C1733" t="str">
            <v>VALE REFEICAO</v>
          </cell>
          <cell r="D1733">
            <v>190404</v>
          </cell>
          <cell r="E1733" t="str">
            <v>ORIENTADORES</v>
          </cell>
          <cell r="F1733" t="str">
            <v>9.2.2</v>
          </cell>
          <cell r="G1733" t="str">
            <v>Pessoal - área fim</v>
          </cell>
        </row>
        <row r="1734">
          <cell r="A1734" t="str">
            <v>190404.400017</v>
          </cell>
          <cell r="B1734">
            <v>400017</v>
          </cell>
          <cell r="C1734" t="str">
            <v>VALE TRANSPORTE</v>
          </cell>
          <cell r="D1734">
            <v>190404</v>
          </cell>
          <cell r="E1734" t="str">
            <v>ORIENTADORES</v>
          </cell>
          <cell r="F1734" t="str">
            <v>9.2.2</v>
          </cell>
          <cell r="G1734" t="str">
            <v>Pessoal - área fim</v>
          </cell>
        </row>
        <row r="1735">
          <cell r="A1735" t="str">
            <v>190404.400175</v>
          </cell>
          <cell r="B1735">
            <v>400175</v>
          </cell>
          <cell r="C1735" t="str">
            <v>CURSOS E TREINAMENTOS</v>
          </cell>
          <cell r="D1735">
            <v>190404</v>
          </cell>
          <cell r="E1735" t="str">
            <v>ORIENTADORES</v>
          </cell>
          <cell r="F1735" t="str">
            <v>9.2.2</v>
          </cell>
          <cell r="G1735" t="str">
            <v>Pessoal - área fim</v>
          </cell>
        </row>
        <row r="1736">
          <cell r="A1736" t="str">
            <v>190404.400176</v>
          </cell>
          <cell r="B1736">
            <v>400176</v>
          </cell>
          <cell r="C1736" t="str">
            <v>AUXILIO EDUCACAO</v>
          </cell>
          <cell r="D1736">
            <v>190404</v>
          </cell>
          <cell r="E1736" t="str">
            <v>ORIENTADORES</v>
          </cell>
          <cell r="F1736" t="str">
            <v>9.2.2</v>
          </cell>
          <cell r="G1736" t="str">
            <v>Pessoal - área fim</v>
          </cell>
        </row>
        <row r="1737">
          <cell r="A1737" t="str">
            <v>190404.400020</v>
          </cell>
          <cell r="B1737">
            <v>400020</v>
          </cell>
          <cell r="C1737" t="str">
            <v>INSS</v>
          </cell>
          <cell r="D1737">
            <v>190404</v>
          </cell>
          <cell r="E1737" t="str">
            <v>ORIENTADORES</v>
          </cell>
          <cell r="F1737" t="str">
            <v>9.2.2</v>
          </cell>
          <cell r="G1737" t="str">
            <v>Pessoal - área fim</v>
          </cell>
        </row>
        <row r="1738">
          <cell r="A1738" t="str">
            <v>190404.400021</v>
          </cell>
          <cell r="B1738">
            <v>400021</v>
          </cell>
          <cell r="C1738" t="str">
            <v>FGTS</v>
          </cell>
          <cell r="D1738">
            <v>190404</v>
          </cell>
          <cell r="E1738" t="str">
            <v>ORIENTADORES</v>
          </cell>
          <cell r="F1738" t="str">
            <v>9.2.2</v>
          </cell>
          <cell r="G1738" t="str">
            <v>Pessoal - área fim</v>
          </cell>
        </row>
        <row r="1739">
          <cell r="A1739" t="str">
            <v>190404.400022</v>
          </cell>
          <cell r="B1739">
            <v>400022</v>
          </cell>
          <cell r="C1739" t="str">
            <v>PIS SOBRE FOLHA DE PAGAMENTO</v>
          </cell>
          <cell r="D1739">
            <v>190404</v>
          </cell>
          <cell r="E1739" t="str">
            <v>ORIENTADORES</v>
          </cell>
          <cell r="F1739" t="str">
            <v>9.2.2</v>
          </cell>
          <cell r="G1739" t="str">
            <v>Pessoal - área fim</v>
          </cell>
        </row>
        <row r="1740">
          <cell r="A1740" t="str">
            <v>190404.400024</v>
          </cell>
          <cell r="B1740">
            <v>400024</v>
          </cell>
          <cell r="C1740" t="str">
            <v>CONTRIBUIÇÃO SOCIAL RESCISÓRIA</v>
          </cell>
          <cell r="D1740">
            <v>190404</v>
          </cell>
          <cell r="E1740" t="str">
            <v>ORIENTADORES</v>
          </cell>
          <cell r="F1740" t="str">
            <v>9.2.2</v>
          </cell>
          <cell r="G1740" t="str">
            <v>Pessoal - área fim</v>
          </cell>
        </row>
        <row r="1741">
          <cell r="A1741" t="str">
            <v>190404.400177</v>
          </cell>
          <cell r="B1741">
            <v>400177</v>
          </cell>
          <cell r="C1741" t="str">
            <v>INSS SOBRE AUTONOMOS</v>
          </cell>
          <cell r="D1741">
            <v>190404</v>
          </cell>
          <cell r="E1741" t="str">
            <v>ORIENTADORES</v>
          </cell>
          <cell r="F1741" t="str">
            <v>9.2.2</v>
          </cell>
          <cell r="G1741" t="str">
            <v>Pessoal - área fim</v>
          </cell>
        </row>
        <row r="1742">
          <cell r="A1742" t="str">
            <v>190404.400214</v>
          </cell>
          <cell r="B1742">
            <v>400214</v>
          </cell>
          <cell r="C1742" t="str">
            <v>CONTRIBUICAO SINDICAL/ ASSISTENCIAL/ CONFEDERATIVA</v>
          </cell>
          <cell r="D1742">
            <v>190404</v>
          </cell>
          <cell r="E1742" t="str">
            <v>ORIENTADORES</v>
          </cell>
          <cell r="F1742" t="str">
            <v>9.2.2</v>
          </cell>
          <cell r="G1742" t="str">
            <v>Pessoal - área fim</v>
          </cell>
        </row>
        <row r="1743">
          <cell r="A1743" t="str">
            <v>190404.400025</v>
          </cell>
          <cell r="B1743">
            <v>400025</v>
          </cell>
          <cell r="C1743" t="str">
            <v>DESPESA - FÉRIAS</v>
          </cell>
          <cell r="D1743">
            <v>190404</v>
          </cell>
          <cell r="E1743" t="str">
            <v>ORIENTADORES</v>
          </cell>
          <cell r="F1743" t="str">
            <v>9.2.2</v>
          </cell>
          <cell r="G1743" t="str">
            <v>Pessoal - área fim</v>
          </cell>
        </row>
        <row r="1744">
          <cell r="A1744" t="str">
            <v>190404.400026</v>
          </cell>
          <cell r="B1744">
            <v>400026</v>
          </cell>
          <cell r="C1744" t="str">
            <v>DESPESA - INSS S/ FÉRIAS</v>
          </cell>
          <cell r="D1744">
            <v>190404</v>
          </cell>
          <cell r="E1744" t="str">
            <v>ORIENTADORES</v>
          </cell>
          <cell r="F1744" t="str">
            <v>9.2.2</v>
          </cell>
          <cell r="G1744" t="str">
            <v>Pessoal - área fim</v>
          </cell>
        </row>
        <row r="1745">
          <cell r="A1745" t="str">
            <v>190404.400027</v>
          </cell>
          <cell r="B1745">
            <v>400027</v>
          </cell>
          <cell r="C1745" t="str">
            <v>DESPESA - FGTS S/ FÉRIAS</v>
          </cell>
          <cell r="D1745">
            <v>190404</v>
          </cell>
          <cell r="E1745" t="str">
            <v>ORIENTADORES</v>
          </cell>
          <cell r="F1745" t="str">
            <v>9.2.2</v>
          </cell>
          <cell r="G1745" t="str">
            <v>Pessoal - área fim</v>
          </cell>
        </row>
        <row r="1746">
          <cell r="A1746" t="str">
            <v>190404.400028</v>
          </cell>
          <cell r="B1746">
            <v>400028</v>
          </cell>
          <cell r="C1746" t="str">
            <v>DESPESA - 13° SALÁRIO</v>
          </cell>
          <cell r="D1746">
            <v>190404</v>
          </cell>
          <cell r="E1746" t="str">
            <v>ORIENTADORES</v>
          </cell>
          <cell r="F1746" t="str">
            <v>9.2.2</v>
          </cell>
          <cell r="G1746" t="str">
            <v>Pessoal - área fim</v>
          </cell>
        </row>
        <row r="1747">
          <cell r="A1747" t="str">
            <v>190404.400029</v>
          </cell>
          <cell r="B1747">
            <v>400029</v>
          </cell>
          <cell r="C1747" t="str">
            <v>DESPESA - INSS S/ 13°</v>
          </cell>
          <cell r="D1747">
            <v>190404</v>
          </cell>
          <cell r="E1747" t="str">
            <v>ORIENTADORES</v>
          </cell>
          <cell r="F1747" t="str">
            <v>9.2.2</v>
          </cell>
          <cell r="G1747" t="str">
            <v>Pessoal - área fim</v>
          </cell>
        </row>
        <row r="1748">
          <cell r="A1748" t="str">
            <v>190404.400030</v>
          </cell>
          <cell r="B1748">
            <v>400030</v>
          </cell>
          <cell r="C1748" t="str">
            <v>DESPESA - FGTS S/ 13°</v>
          </cell>
          <cell r="D1748">
            <v>190404</v>
          </cell>
          <cell r="E1748" t="str">
            <v>ORIENTADORES</v>
          </cell>
          <cell r="F1748" t="str">
            <v>9.2.2</v>
          </cell>
          <cell r="G1748" t="str">
            <v>Pessoal - área fim</v>
          </cell>
        </row>
        <row r="1749">
          <cell r="A1749" t="str">
            <v>190404.400178</v>
          </cell>
          <cell r="B1749">
            <v>400178</v>
          </cell>
          <cell r="C1749" t="str">
            <v>UNIFORMES</v>
          </cell>
          <cell r="D1749">
            <v>190404</v>
          </cell>
          <cell r="E1749" t="str">
            <v>ORIENTADORES</v>
          </cell>
          <cell r="F1749" t="str">
            <v>9.2.2</v>
          </cell>
          <cell r="G1749" t="str">
            <v>Pessoal - área fim</v>
          </cell>
        </row>
        <row r="1750">
          <cell r="A1750" t="str">
            <v>190404.400179</v>
          </cell>
          <cell r="B1750">
            <v>400179</v>
          </cell>
          <cell r="C1750" t="str">
            <v>ESTAGIARIOS E APRENDIZES</v>
          </cell>
          <cell r="D1750">
            <v>190404</v>
          </cell>
          <cell r="E1750" t="str">
            <v>ORIENTADORES</v>
          </cell>
          <cell r="F1750" t="str">
            <v>9.2.2</v>
          </cell>
          <cell r="G1750" t="str">
            <v>Pessoal - área fim</v>
          </cell>
        </row>
        <row r="1751">
          <cell r="A1751" t="str">
            <v>190404.400180</v>
          </cell>
          <cell r="B1751">
            <v>400180</v>
          </cell>
          <cell r="C1751" t="str">
            <v>OUTRAS DESPESAS COM PESSOAL</v>
          </cell>
          <cell r="D1751">
            <v>190404</v>
          </cell>
          <cell r="E1751" t="str">
            <v>ORIENTADORES</v>
          </cell>
          <cell r="F1751" t="str">
            <v>9.2.2</v>
          </cell>
          <cell r="G1751" t="str">
            <v>Pessoal - área fim</v>
          </cell>
        </row>
        <row r="1752">
          <cell r="A1752" t="str">
            <v>190405.400003</v>
          </cell>
          <cell r="B1752">
            <v>400003</v>
          </cell>
          <cell r="C1752" t="str">
            <v>SALÁRIOS E ORDENADOS</v>
          </cell>
          <cell r="D1752">
            <v>190405</v>
          </cell>
          <cell r="E1752" t="str">
            <v>PRÉDIOS</v>
          </cell>
          <cell r="F1752" t="str">
            <v>9.2.2</v>
          </cell>
          <cell r="G1752" t="str">
            <v>Pessoal - área fim</v>
          </cell>
        </row>
        <row r="1753">
          <cell r="A1753" t="str">
            <v>190405.400004</v>
          </cell>
          <cell r="B1753">
            <v>400004</v>
          </cell>
          <cell r="C1753" t="str">
            <v>HORAS EXTRAS</v>
          </cell>
          <cell r="D1753">
            <v>190405</v>
          </cell>
          <cell r="E1753" t="str">
            <v>PRÉDIOS</v>
          </cell>
          <cell r="F1753" t="str">
            <v>9.2.2</v>
          </cell>
          <cell r="G1753" t="str">
            <v>Pessoal - área fim</v>
          </cell>
        </row>
        <row r="1754">
          <cell r="A1754" t="str">
            <v>190405.400005</v>
          </cell>
          <cell r="B1754">
            <v>400005</v>
          </cell>
          <cell r="C1754" t="str">
            <v>DÉCIMO TERCEIRO SALÁRIO</v>
          </cell>
          <cell r="D1754">
            <v>190405</v>
          </cell>
          <cell r="E1754" t="str">
            <v>PRÉDIOS</v>
          </cell>
          <cell r="F1754" t="str">
            <v>9.2.2</v>
          </cell>
          <cell r="G1754" t="str">
            <v>Pessoal - área fim</v>
          </cell>
        </row>
        <row r="1755">
          <cell r="A1755" t="str">
            <v>190405.400006</v>
          </cell>
          <cell r="B1755">
            <v>400006</v>
          </cell>
          <cell r="C1755" t="str">
            <v>FÉRIAS</v>
          </cell>
          <cell r="D1755">
            <v>190405</v>
          </cell>
          <cell r="E1755" t="str">
            <v>PRÉDIOS</v>
          </cell>
          <cell r="F1755" t="str">
            <v>9.2.2</v>
          </cell>
          <cell r="G1755" t="str">
            <v>Pessoal - área fim</v>
          </cell>
        </row>
        <row r="1756">
          <cell r="A1756" t="str">
            <v>190405.400007</v>
          </cell>
          <cell r="B1756">
            <v>400007</v>
          </cell>
          <cell r="C1756" t="str">
            <v>DESCANSO SEMANAL REMUNERADO</v>
          </cell>
          <cell r="D1756">
            <v>190405</v>
          </cell>
          <cell r="E1756" t="str">
            <v>PRÉDIOS</v>
          </cell>
          <cell r="F1756" t="str">
            <v>9.2.2</v>
          </cell>
          <cell r="G1756" t="str">
            <v>Pessoal - área fim</v>
          </cell>
        </row>
        <row r="1757">
          <cell r="A1757" t="str">
            <v>190405.400010</v>
          </cell>
          <cell r="B1757">
            <v>400010</v>
          </cell>
          <cell r="C1757" t="str">
            <v>AJUDA DE CUSTO</v>
          </cell>
          <cell r="D1757">
            <v>190405</v>
          </cell>
          <cell r="E1757" t="str">
            <v>PRÉDIOS</v>
          </cell>
          <cell r="F1757" t="str">
            <v>9.2.2</v>
          </cell>
          <cell r="G1757" t="str">
            <v>Pessoal - área fim</v>
          </cell>
        </row>
        <row r="1758">
          <cell r="A1758" t="str">
            <v>190405.400011</v>
          </cell>
          <cell r="B1758">
            <v>400011</v>
          </cell>
          <cell r="C1758" t="str">
            <v>BOLSA AUXÍLIO</v>
          </cell>
          <cell r="D1758">
            <v>190405</v>
          </cell>
          <cell r="E1758" t="str">
            <v>PRÉDIOS</v>
          </cell>
          <cell r="F1758" t="str">
            <v>9.2.2</v>
          </cell>
          <cell r="G1758" t="str">
            <v>Pessoal - área fim</v>
          </cell>
        </row>
        <row r="1759">
          <cell r="A1759" t="str">
            <v>190405.400012</v>
          </cell>
          <cell r="B1759">
            <v>400012</v>
          </cell>
          <cell r="C1759" t="str">
            <v>INDENIZAÇÕES</v>
          </cell>
          <cell r="D1759">
            <v>190405</v>
          </cell>
          <cell r="E1759" t="str">
            <v>PRÉDIOS</v>
          </cell>
          <cell r="F1759" t="str">
            <v>9.2.2</v>
          </cell>
          <cell r="G1759" t="str">
            <v>Pessoal - área fim</v>
          </cell>
        </row>
        <row r="1760">
          <cell r="A1760" t="str">
            <v>190405.400013</v>
          </cell>
          <cell r="B1760">
            <v>400013</v>
          </cell>
          <cell r="C1760" t="str">
            <v>SALÁRIOS - AJUSTES ENTRE CONTRATO DE GESTÃO</v>
          </cell>
          <cell r="D1760">
            <v>190405</v>
          </cell>
          <cell r="E1760" t="str">
            <v>PRÉDIOS</v>
          </cell>
          <cell r="F1760" t="str">
            <v>9.2.2</v>
          </cell>
          <cell r="G1760" t="str">
            <v>Pessoal - área fim</v>
          </cell>
        </row>
        <row r="1761">
          <cell r="A1761" t="str">
            <v>190405.400202</v>
          </cell>
          <cell r="B1761">
            <v>400202</v>
          </cell>
          <cell r="C1761" t="str">
            <v>ADICIONAL NOTURNO</v>
          </cell>
          <cell r="D1761">
            <v>190405</v>
          </cell>
          <cell r="E1761" t="str">
            <v>PRÉDIOS</v>
          </cell>
          <cell r="F1761" t="str">
            <v>9.2.2</v>
          </cell>
          <cell r="G1761" t="str">
            <v>Pessoal - área fim</v>
          </cell>
        </row>
        <row r="1762">
          <cell r="A1762" t="str">
            <v>190405.400203</v>
          </cell>
          <cell r="B1762">
            <v>400203</v>
          </cell>
          <cell r="C1762" t="str">
            <v>GRATIFICAÇOES</v>
          </cell>
          <cell r="D1762">
            <v>190405</v>
          </cell>
          <cell r="E1762" t="str">
            <v>PRÉDIOS</v>
          </cell>
          <cell r="F1762" t="str">
            <v>9.2.2</v>
          </cell>
          <cell r="G1762" t="str">
            <v>Pessoal - área fim</v>
          </cell>
        </row>
        <row r="1763">
          <cell r="A1763" t="str">
            <v>190405.400219</v>
          </cell>
          <cell r="B1763">
            <v>400219</v>
          </cell>
          <cell r="C1763" t="str">
            <v>SALARIO MATERNIDADE</v>
          </cell>
          <cell r="D1763">
            <v>190405</v>
          </cell>
          <cell r="E1763" t="str">
            <v>PRÉDIOS</v>
          </cell>
          <cell r="F1763" t="str">
            <v>9.2.2</v>
          </cell>
          <cell r="G1763" t="str">
            <v>Pessoal - área fim</v>
          </cell>
        </row>
        <row r="1764">
          <cell r="A1764" t="str">
            <v>190405.400220</v>
          </cell>
          <cell r="B1764">
            <v>400220</v>
          </cell>
          <cell r="C1764" t="str">
            <v>SALARIO FAMILIA</v>
          </cell>
          <cell r="D1764">
            <v>190405</v>
          </cell>
          <cell r="E1764" t="str">
            <v>PRÉDIOS</v>
          </cell>
          <cell r="F1764" t="str">
            <v>9.2.2</v>
          </cell>
          <cell r="G1764" t="str">
            <v>Pessoal - área fim</v>
          </cell>
        </row>
        <row r="1765">
          <cell r="A1765" t="str">
            <v>190405.400221</v>
          </cell>
          <cell r="B1765">
            <v>400221</v>
          </cell>
          <cell r="C1765" t="str">
            <v>PENSAO ALIMENTICIA</v>
          </cell>
          <cell r="D1765">
            <v>190405</v>
          </cell>
          <cell r="E1765" t="str">
            <v>PRÉDIOS</v>
          </cell>
          <cell r="F1765" t="str">
            <v>9.2.2</v>
          </cell>
          <cell r="G1765" t="str">
            <v>Pessoal - área fim</v>
          </cell>
        </row>
        <row r="1766">
          <cell r="A1766" t="str">
            <v>190405.400014</v>
          </cell>
          <cell r="B1766">
            <v>400014</v>
          </cell>
          <cell r="C1766" t="str">
            <v>ASSISTÊNCIA MÉDICA</v>
          </cell>
          <cell r="D1766">
            <v>190405</v>
          </cell>
          <cell r="E1766" t="str">
            <v>PRÉDIOS</v>
          </cell>
          <cell r="F1766" t="str">
            <v>9.2.2</v>
          </cell>
          <cell r="G1766" t="str">
            <v>Pessoal - área fim</v>
          </cell>
        </row>
        <row r="1767">
          <cell r="A1767" t="str">
            <v>190405.400015</v>
          </cell>
          <cell r="B1767">
            <v>400015</v>
          </cell>
          <cell r="C1767" t="str">
            <v>ASSISTÊNCIA ODONTOLÓGICA</v>
          </cell>
          <cell r="D1767">
            <v>190405</v>
          </cell>
          <cell r="E1767" t="str">
            <v>PRÉDIOS</v>
          </cell>
          <cell r="F1767" t="str">
            <v>9.2.2</v>
          </cell>
          <cell r="G1767" t="str">
            <v>Pessoal - área fim</v>
          </cell>
        </row>
        <row r="1768">
          <cell r="A1768" t="str">
            <v>190405.400016</v>
          </cell>
          <cell r="B1768">
            <v>400016</v>
          </cell>
          <cell r="C1768" t="str">
            <v>VALE REFEICAO</v>
          </cell>
          <cell r="D1768">
            <v>190405</v>
          </cell>
          <cell r="E1768" t="str">
            <v>PRÉDIOS</v>
          </cell>
          <cell r="F1768" t="str">
            <v>9.2.2</v>
          </cell>
          <cell r="G1768" t="str">
            <v>Pessoal - área fim</v>
          </cell>
        </row>
        <row r="1769">
          <cell r="A1769" t="str">
            <v>190405.400017</v>
          </cell>
          <cell r="B1769">
            <v>400017</v>
          </cell>
          <cell r="C1769" t="str">
            <v>VALE TRANSPORTE</v>
          </cell>
          <cell r="D1769">
            <v>190405</v>
          </cell>
          <cell r="E1769" t="str">
            <v>PRÉDIOS</v>
          </cell>
          <cell r="F1769" t="str">
            <v>9.2.2</v>
          </cell>
          <cell r="G1769" t="str">
            <v>Pessoal - área fim</v>
          </cell>
        </row>
        <row r="1770">
          <cell r="A1770" t="str">
            <v>190405.400175</v>
          </cell>
          <cell r="B1770">
            <v>400175</v>
          </cell>
          <cell r="C1770" t="str">
            <v>CURSOS E TREINAMENTOS</v>
          </cell>
          <cell r="D1770">
            <v>190405</v>
          </cell>
          <cell r="E1770" t="str">
            <v>PRÉDIOS</v>
          </cell>
          <cell r="F1770" t="str">
            <v>9.2.2</v>
          </cell>
          <cell r="G1770" t="str">
            <v>Pessoal - área fim</v>
          </cell>
        </row>
        <row r="1771">
          <cell r="A1771" t="str">
            <v>190405.400176</v>
          </cell>
          <cell r="B1771">
            <v>400176</v>
          </cell>
          <cell r="C1771" t="str">
            <v>AUXILIO EDUCACAO</v>
          </cell>
          <cell r="D1771">
            <v>190405</v>
          </cell>
          <cell r="E1771" t="str">
            <v>PRÉDIOS</v>
          </cell>
          <cell r="F1771" t="str">
            <v>9.2.2</v>
          </cell>
          <cell r="G1771" t="str">
            <v>Pessoal - área fim</v>
          </cell>
        </row>
        <row r="1772">
          <cell r="A1772" t="str">
            <v>190405.400020</v>
          </cell>
          <cell r="B1772">
            <v>400020</v>
          </cell>
          <cell r="C1772" t="str">
            <v>INSS</v>
          </cell>
          <cell r="D1772">
            <v>190405</v>
          </cell>
          <cell r="E1772" t="str">
            <v>PRÉDIOS</v>
          </cell>
          <cell r="F1772" t="str">
            <v>9.2.2</v>
          </cell>
          <cell r="G1772" t="str">
            <v>Pessoal - área fim</v>
          </cell>
        </row>
        <row r="1773">
          <cell r="A1773" t="str">
            <v>190405.400021</v>
          </cell>
          <cell r="B1773">
            <v>400021</v>
          </cell>
          <cell r="C1773" t="str">
            <v>FGTS</v>
          </cell>
          <cell r="D1773">
            <v>190405</v>
          </cell>
          <cell r="E1773" t="str">
            <v>PRÉDIOS</v>
          </cell>
          <cell r="F1773" t="str">
            <v>9.2.2</v>
          </cell>
          <cell r="G1773" t="str">
            <v>Pessoal - área fim</v>
          </cell>
        </row>
        <row r="1774">
          <cell r="A1774" t="str">
            <v>190405.400022</v>
          </cell>
          <cell r="B1774">
            <v>400022</v>
          </cell>
          <cell r="C1774" t="str">
            <v>PIS SOBRE FOLHA DE PAGAMENTO</v>
          </cell>
          <cell r="D1774">
            <v>190405</v>
          </cell>
          <cell r="E1774" t="str">
            <v>PRÉDIOS</v>
          </cell>
          <cell r="F1774" t="str">
            <v>9.2.2</v>
          </cell>
          <cell r="G1774" t="str">
            <v>Pessoal - área fim</v>
          </cell>
        </row>
        <row r="1775">
          <cell r="A1775" t="str">
            <v>190405.400024</v>
          </cell>
          <cell r="B1775">
            <v>400024</v>
          </cell>
          <cell r="C1775" t="str">
            <v>CONTRIBUIÇÃO SOCIAL RESCISÓRIA</v>
          </cell>
          <cell r="D1775">
            <v>190405</v>
          </cell>
          <cell r="E1775" t="str">
            <v>PRÉDIOS</v>
          </cell>
          <cell r="F1775" t="str">
            <v>9.2.2</v>
          </cell>
          <cell r="G1775" t="str">
            <v>Pessoal - área fim</v>
          </cell>
        </row>
        <row r="1776">
          <cell r="A1776" t="str">
            <v>190405.400177</v>
          </cell>
          <cell r="B1776">
            <v>400177</v>
          </cell>
          <cell r="C1776" t="str">
            <v>INSS SOBRE AUTONOMOS</v>
          </cell>
          <cell r="D1776">
            <v>190405</v>
          </cell>
          <cell r="E1776" t="str">
            <v>PRÉDIOS</v>
          </cell>
          <cell r="F1776" t="str">
            <v>9.2.2</v>
          </cell>
          <cell r="G1776" t="str">
            <v>Pessoal - área fim</v>
          </cell>
        </row>
        <row r="1777">
          <cell r="A1777" t="str">
            <v>190405.400214</v>
          </cell>
          <cell r="B1777">
            <v>400214</v>
          </cell>
          <cell r="C1777" t="str">
            <v>CONTRIBUICAO SINDICAL/ ASSISTENCIAL/ CONFEDERATIVA</v>
          </cell>
          <cell r="D1777">
            <v>190405</v>
          </cell>
          <cell r="E1777" t="str">
            <v>PRÉDIOS</v>
          </cell>
          <cell r="F1777" t="str">
            <v>9.2.2</v>
          </cell>
          <cell r="G1777" t="str">
            <v>Pessoal - área fim</v>
          </cell>
        </row>
        <row r="1778">
          <cell r="A1778" t="str">
            <v>190405.400025</v>
          </cell>
          <cell r="B1778">
            <v>400025</v>
          </cell>
          <cell r="C1778" t="str">
            <v>DESPESA - FÉRIAS</v>
          </cell>
          <cell r="D1778">
            <v>190405</v>
          </cell>
          <cell r="E1778" t="str">
            <v>PRÉDIOS</v>
          </cell>
          <cell r="F1778" t="str">
            <v>9.2.2</v>
          </cell>
          <cell r="G1778" t="str">
            <v>Pessoal - área fim</v>
          </cell>
        </row>
        <row r="1779">
          <cell r="A1779" t="str">
            <v>190405.400026</v>
          </cell>
          <cell r="B1779">
            <v>400026</v>
          </cell>
          <cell r="C1779" t="str">
            <v>DESPESA - INSS S/ FÉRIAS</v>
          </cell>
          <cell r="D1779">
            <v>190405</v>
          </cell>
          <cell r="E1779" t="str">
            <v>PRÉDIOS</v>
          </cell>
          <cell r="F1779" t="str">
            <v>9.2.2</v>
          </cell>
          <cell r="G1779" t="str">
            <v>Pessoal - área fim</v>
          </cell>
        </row>
        <row r="1780">
          <cell r="A1780" t="str">
            <v>190405.400027</v>
          </cell>
          <cell r="B1780">
            <v>400027</v>
          </cell>
          <cell r="C1780" t="str">
            <v>DESPESA - FGTS S/ FÉRIAS</v>
          </cell>
          <cell r="D1780">
            <v>190405</v>
          </cell>
          <cell r="E1780" t="str">
            <v>PRÉDIOS</v>
          </cell>
          <cell r="F1780" t="str">
            <v>9.2.2</v>
          </cell>
          <cell r="G1780" t="str">
            <v>Pessoal - área fim</v>
          </cell>
        </row>
        <row r="1781">
          <cell r="A1781" t="str">
            <v>190405.400028</v>
          </cell>
          <cell r="B1781">
            <v>400028</v>
          </cell>
          <cell r="C1781" t="str">
            <v>DESPESA - 13° SALÁRIO</v>
          </cell>
          <cell r="D1781">
            <v>190405</v>
          </cell>
          <cell r="E1781" t="str">
            <v>PRÉDIOS</v>
          </cell>
          <cell r="F1781" t="str">
            <v>9.2.2</v>
          </cell>
          <cell r="G1781" t="str">
            <v>Pessoal - área fim</v>
          </cell>
        </row>
        <row r="1782">
          <cell r="A1782" t="str">
            <v>190405.400029</v>
          </cell>
          <cell r="B1782">
            <v>400029</v>
          </cell>
          <cell r="C1782" t="str">
            <v>DESPESA - INSS S/ 13°</v>
          </cell>
          <cell r="D1782">
            <v>190405</v>
          </cell>
          <cell r="E1782" t="str">
            <v>PRÉDIOS</v>
          </cell>
          <cell r="F1782" t="str">
            <v>9.2.2</v>
          </cell>
          <cell r="G1782" t="str">
            <v>Pessoal - área fim</v>
          </cell>
        </row>
        <row r="1783">
          <cell r="A1783" t="str">
            <v>190405.400030</v>
          </cell>
          <cell r="B1783">
            <v>400030</v>
          </cell>
          <cell r="C1783" t="str">
            <v>DESPESA - FGTS S/ 13°</v>
          </cell>
          <cell r="D1783">
            <v>190405</v>
          </cell>
          <cell r="E1783" t="str">
            <v>PRÉDIOS</v>
          </cell>
          <cell r="F1783" t="str">
            <v>9.2.2</v>
          </cell>
          <cell r="G1783" t="str">
            <v>Pessoal - área fim</v>
          </cell>
        </row>
        <row r="1784">
          <cell r="A1784" t="str">
            <v>190405.400178</v>
          </cell>
          <cell r="B1784">
            <v>400178</v>
          </cell>
          <cell r="C1784" t="str">
            <v>UNIFORMES</v>
          </cell>
          <cell r="D1784">
            <v>190405</v>
          </cell>
          <cell r="E1784" t="str">
            <v>PRÉDIOS</v>
          </cell>
          <cell r="F1784" t="str">
            <v>9.2.2</v>
          </cell>
          <cell r="G1784" t="str">
            <v>Pessoal - área fim</v>
          </cell>
        </row>
        <row r="1785">
          <cell r="A1785" t="str">
            <v>190405.400179</v>
          </cell>
          <cell r="B1785">
            <v>400179</v>
          </cell>
          <cell r="C1785" t="str">
            <v>ESTAGIARIOS E APRENDIZES</v>
          </cell>
          <cell r="D1785">
            <v>190405</v>
          </cell>
          <cell r="E1785" t="str">
            <v>PRÉDIOS</v>
          </cell>
          <cell r="F1785" t="str">
            <v>9.2.2</v>
          </cell>
          <cell r="G1785" t="str">
            <v>Pessoal - área fim</v>
          </cell>
        </row>
        <row r="1786">
          <cell r="A1786" t="str">
            <v>190405.400180</v>
          </cell>
          <cell r="B1786">
            <v>400180</v>
          </cell>
          <cell r="C1786" t="str">
            <v>OUTRAS DESPESAS COM PESSOAL</v>
          </cell>
          <cell r="D1786">
            <v>190405</v>
          </cell>
          <cell r="E1786" t="str">
            <v>PRÉDIOS</v>
          </cell>
          <cell r="F1786" t="str">
            <v>9.2.2</v>
          </cell>
          <cell r="G1786" t="str">
            <v>Pessoal - área fim</v>
          </cell>
        </row>
        <row r="1787">
          <cell r="A1787" t="str">
            <v>200101.400003</v>
          </cell>
          <cell r="B1787">
            <v>400003</v>
          </cell>
          <cell r="C1787" t="str">
            <v>SALÁRIOS E ORDENADOS</v>
          </cell>
          <cell r="D1787">
            <v>200101</v>
          </cell>
          <cell r="E1787" t="str">
            <v>ATIVIDADES CULTURAIS</v>
          </cell>
          <cell r="F1787" t="str">
            <v>9.2.2</v>
          </cell>
          <cell r="G1787" t="str">
            <v>Pessoal - área fim</v>
          </cell>
        </row>
        <row r="1788">
          <cell r="A1788" t="str">
            <v>200101.400004</v>
          </cell>
          <cell r="B1788">
            <v>400004</v>
          </cell>
          <cell r="C1788" t="str">
            <v>HORAS EXTRAS</v>
          </cell>
          <cell r="D1788">
            <v>200101</v>
          </cell>
          <cell r="E1788" t="str">
            <v>ATIVIDADES CULTURAIS</v>
          </cell>
          <cell r="F1788" t="str">
            <v>9.2.2</v>
          </cell>
          <cell r="G1788" t="str">
            <v>Pessoal - área fim</v>
          </cell>
        </row>
        <row r="1789">
          <cell r="A1789" t="str">
            <v>200101.400005</v>
          </cell>
          <cell r="B1789">
            <v>400005</v>
          </cell>
          <cell r="C1789" t="str">
            <v>DÉCIMO TERCEIRO SALÁRIO</v>
          </cell>
          <cell r="D1789">
            <v>200101</v>
          </cell>
          <cell r="E1789" t="str">
            <v>ATIVIDADES CULTURAIS</v>
          </cell>
          <cell r="F1789" t="str">
            <v>9.2.2</v>
          </cell>
          <cell r="G1789" t="str">
            <v>Pessoal - área fim</v>
          </cell>
        </row>
        <row r="1790">
          <cell r="A1790" t="str">
            <v>200101.400006</v>
          </cell>
          <cell r="B1790">
            <v>400006</v>
          </cell>
          <cell r="C1790" t="str">
            <v>FÉRIAS</v>
          </cell>
          <cell r="D1790">
            <v>200101</v>
          </cell>
          <cell r="E1790" t="str">
            <v>ATIVIDADES CULTURAIS</v>
          </cell>
          <cell r="F1790" t="str">
            <v>9.2.2</v>
          </cell>
          <cell r="G1790" t="str">
            <v>Pessoal - área fim</v>
          </cell>
        </row>
        <row r="1791">
          <cell r="A1791" t="str">
            <v>200101.400007</v>
          </cell>
          <cell r="B1791">
            <v>400007</v>
          </cell>
          <cell r="C1791" t="str">
            <v>DESCANSO SEMANAL REMUNERADO</v>
          </cell>
          <cell r="D1791">
            <v>200101</v>
          </cell>
          <cell r="E1791" t="str">
            <v>ATIVIDADES CULTURAIS</v>
          </cell>
          <cell r="F1791" t="str">
            <v>9.2.2</v>
          </cell>
          <cell r="G1791" t="str">
            <v>Pessoal - área fim</v>
          </cell>
        </row>
        <row r="1792">
          <cell r="A1792" t="str">
            <v>200101.400010</v>
          </cell>
          <cell r="B1792">
            <v>400010</v>
          </cell>
          <cell r="C1792" t="str">
            <v>AJUDA DE CUSTO</v>
          </cell>
          <cell r="D1792">
            <v>200101</v>
          </cell>
          <cell r="E1792" t="str">
            <v>ATIVIDADES CULTURAIS</v>
          </cell>
          <cell r="F1792" t="str">
            <v>9.2.2</v>
          </cell>
          <cell r="G1792" t="str">
            <v>Pessoal - área fim</v>
          </cell>
        </row>
        <row r="1793">
          <cell r="A1793" t="str">
            <v>200101.400011</v>
          </cell>
          <cell r="B1793">
            <v>400011</v>
          </cell>
          <cell r="C1793" t="str">
            <v>BOLSA AUXÍLIO</v>
          </cell>
          <cell r="D1793">
            <v>200101</v>
          </cell>
          <cell r="E1793" t="str">
            <v>ATIVIDADES CULTURAIS</v>
          </cell>
          <cell r="F1793" t="str">
            <v>9.2.2</v>
          </cell>
          <cell r="G1793" t="str">
            <v>Pessoal - área fim</v>
          </cell>
        </row>
        <row r="1794">
          <cell r="A1794" t="str">
            <v>200101.400012</v>
          </cell>
          <cell r="B1794">
            <v>400012</v>
          </cell>
          <cell r="C1794" t="str">
            <v>INDENIZAÇÕES</v>
          </cell>
          <cell r="D1794">
            <v>200101</v>
          </cell>
          <cell r="E1794" t="str">
            <v>ATIVIDADES CULTURAIS</v>
          </cell>
          <cell r="F1794" t="str">
            <v>9.2.2</v>
          </cell>
          <cell r="G1794" t="str">
            <v>Pessoal - área fim</v>
          </cell>
        </row>
        <row r="1795">
          <cell r="A1795" t="str">
            <v>200101.400013</v>
          </cell>
          <cell r="B1795">
            <v>400013</v>
          </cell>
          <cell r="C1795" t="str">
            <v>SALÁRIOS - AJUSTES ENTRE CONTRATO DE GESTÃO</v>
          </cell>
          <cell r="D1795">
            <v>200101</v>
          </cell>
          <cell r="E1795" t="str">
            <v>ATIVIDADES CULTURAIS</v>
          </cell>
          <cell r="F1795" t="str">
            <v>9.2.2</v>
          </cell>
          <cell r="G1795" t="str">
            <v>Pessoal - área fim</v>
          </cell>
        </row>
        <row r="1796">
          <cell r="A1796" t="str">
            <v>200101.400202</v>
          </cell>
          <cell r="B1796">
            <v>400202</v>
          </cell>
          <cell r="C1796" t="str">
            <v>ADICIONAL NOTURNO</v>
          </cell>
          <cell r="D1796">
            <v>200101</v>
          </cell>
          <cell r="E1796" t="str">
            <v>ATIVIDADES CULTURAIS</v>
          </cell>
          <cell r="F1796" t="str">
            <v>9.2.2</v>
          </cell>
          <cell r="G1796" t="str">
            <v>Pessoal - área fim</v>
          </cell>
        </row>
        <row r="1797">
          <cell r="A1797" t="str">
            <v>200101.400203</v>
          </cell>
          <cell r="B1797">
            <v>400203</v>
          </cell>
          <cell r="C1797" t="str">
            <v>GRATIFICAÇOES</v>
          </cell>
          <cell r="D1797">
            <v>200101</v>
          </cell>
          <cell r="E1797" t="str">
            <v>ATIVIDADES CULTURAIS</v>
          </cell>
          <cell r="F1797" t="str">
            <v>9.2.2</v>
          </cell>
          <cell r="G1797" t="str">
            <v>Pessoal - área fim</v>
          </cell>
        </row>
        <row r="1798">
          <cell r="A1798" t="str">
            <v>200101.400219</v>
          </cell>
          <cell r="B1798">
            <v>400219</v>
          </cell>
          <cell r="C1798" t="str">
            <v>SALARIO MATERNIDADE</v>
          </cell>
          <cell r="D1798">
            <v>200101</v>
          </cell>
          <cell r="E1798" t="str">
            <v>ATIVIDADES CULTURAIS</v>
          </cell>
          <cell r="F1798" t="str">
            <v>9.2.2</v>
          </cell>
          <cell r="G1798" t="str">
            <v>Pessoal - área fim</v>
          </cell>
        </row>
        <row r="1799">
          <cell r="A1799" t="str">
            <v>200101.400220</v>
          </cell>
          <cell r="B1799">
            <v>400220</v>
          </cell>
          <cell r="C1799" t="str">
            <v>SALARIO FAMILIA</v>
          </cell>
          <cell r="D1799">
            <v>200101</v>
          </cell>
          <cell r="E1799" t="str">
            <v>ATIVIDADES CULTURAIS</v>
          </cell>
          <cell r="F1799" t="str">
            <v>9.2.2</v>
          </cell>
          <cell r="G1799" t="str">
            <v>Pessoal - área fim</v>
          </cell>
        </row>
        <row r="1800">
          <cell r="A1800" t="str">
            <v>200101.400221</v>
          </cell>
          <cell r="B1800">
            <v>400221</v>
          </cell>
          <cell r="C1800" t="str">
            <v>PENSAO ALIMENTICIA</v>
          </cell>
          <cell r="D1800">
            <v>200101</v>
          </cell>
          <cell r="E1800" t="str">
            <v>ATIVIDADES CULTURAIS</v>
          </cell>
          <cell r="F1800" t="str">
            <v>9.2.2</v>
          </cell>
          <cell r="G1800" t="str">
            <v>Pessoal - área fim</v>
          </cell>
        </row>
        <row r="1801">
          <cell r="A1801" t="str">
            <v>200101.400014</v>
          </cell>
          <cell r="B1801">
            <v>400014</v>
          </cell>
          <cell r="C1801" t="str">
            <v>ASSISTÊNCIA MÉDICA</v>
          </cell>
          <cell r="D1801">
            <v>200101</v>
          </cell>
          <cell r="E1801" t="str">
            <v>ATIVIDADES CULTURAIS</v>
          </cell>
          <cell r="F1801" t="str">
            <v>9.2.2</v>
          </cell>
          <cell r="G1801" t="str">
            <v>Pessoal - área fim</v>
          </cell>
        </row>
        <row r="1802">
          <cell r="A1802" t="str">
            <v>200101.400015</v>
          </cell>
          <cell r="B1802">
            <v>400015</v>
          </cell>
          <cell r="C1802" t="str">
            <v>ASSISTÊNCIA ODONTOLÓGICA</v>
          </cell>
          <cell r="D1802">
            <v>200101</v>
          </cell>
          <cell r="E1802" t="str">
            <v>ATIVIDADES CULTURAIS</v>
          </cell>
          <cell r="F1802" t="str">
            <v>9.2.2</v>
          </cell>
          <cell r="G1802" t="str">
            <v>Pessoal - área fim</v>
          </cell>
        </row>
        <row r="1803">
          <cell r="A1803" t="str">
            <v>200101.400016</v>
          </cell>
          <cell r="B1803">
            <v>400016</v>
          </cell>
          <cell r="C1803" t="str">
            <v>VALE REFEICAO</v>
          </cell>
          <cell r="D1803">
            <v>200101</v>
          </cell>
          <cell r="E1803" t="str">
            <v>ATIVIDADES CULTURAIS</v>
          </cell>
          <cell r="F1803" t="str">
            <v>9.2.2</v>
          </cell>
          <cell r="G1803" t="str">
            <v>Pessoal - área fim</v>
          </cell>
        </row>
        <row r="1804">
          <cell r="A1804" t="str">
            <v>200101.400017</v>
          </cell>
          <cell r="B1804">
            <v>400017</v>
          </cell>
          <cell r="C1804" t="str">
            <v>VALE TRANSPORTE</v>
          </cell>
          <cell r="D1804">
            <v>200101</v>
          </cell>
          <cell r="E1804" t="str">
            <v>ATIVIDADES CULTURAIS</v>
          </cell>
          <cell r="F1804" t="str">
            <v>9.2.2</v>
          </cell>
          <cell r="G1804" t="str">
            <v>Pessoal - área fim</v>
          </cell>
        </row>
        <row r="1805">
          <cell r="A1805" t="str">
            <v>200101.400175</v>
          </cell>
          <cell r="B1805">
            <v>400175</v>
          </cell>
          <cell r="C1805" t="str">
            <v>CURSOS E TREINAMENTOS</v>
          </cell>
          <cell r="D1805">
            <v>200101</v>
          </cell>
          <cell r="E1805" t="str">
            <v>ATIVIDADES CULTURAIS</v>
          </cell>
          <cell r="F1805" t="str">
            <v>9.2.2</v>
          </cell>
          <cell r="G1805" t="str">
            <v>Pessoal - área fim</v>
          </cell>
        </row>
        <row r="1806">
          <cell r="A1806" t="str">
            <v>200101.400176</v>
          </cell>
          <cell r="B1806">
            <v>400176</v>
          </cell>
          <cell r="C1806" t="str">
            <v>AUXILIO EDUCACAO</v>
          </cell>
          <cell r="D1806">
            <v>200101</v>
          </cell>
          <cell r="E1806" t="str">
            <v>ATIVIDADES CULTURAIS</v>
          </cell>
          <cell r="F1806" t="str">
            <v>9.2.2</v>
          </cell>
          <cell r="G1806" t="str">
            <v>Pessoal - área fim</v>
          </cell>
        </row>
        <row r="1807">
          <cell r="A1807" t="str">
            <v>200101.400020</v>
          </cell>
          <cell r="B1807">
            <v>400020</v>
          </cell>
          <cell r="C1807" t="str">
            <v>INSS</v>
          </cell>
          <cell r="D1807">
            <v>200101</v>
          </cell>
          <cell r="E1807" t="str">
            <v>ATIVIDADES CULTURAIS</v>
          </cell>
          <cell r="F1807" t="str">
            <v>9.2.2</v>
          </cell>
          <cell r="G1807" t="str">
            <v>Pessoal - área fim</v>
          </cell>
        </row>
        <row r="1808">
          <cell r="A1808" t="str">
            <v>200101.400021</v>
          </cell>
          <cell r="B1808">
            <v>400021</v>
          </cell>
          <cell r="C1808" t="str">
            <v>FGTS</v>
          </cell>
          <cell r="D1808">
            <v>200101</v>
          </cell>
          <cell r="E1808" t="str">
            <v>ATIVIDADES CULTURAIS</v>
          </cell>
          <cell r="F1808" t="str">
            <v>9.2.2</v>
          </cell>
          <cell r="G1808" t="str">
            <v>Pessoal - área fim</v>
          </cell>
        </row>
        <row r="1809">
          <cell r="A1809" t="str">
            <v>200101.400022</v>
          </cell>
          <cell r="B1809">
            <v>400022</v>
          </cell>
          <cell r="C1809" t="str">
            <v>PIS SOBRE FOLHA DE PAGAMENTO</v>
          </cell>
          <cell r="D1809">
            <v>200101</v>
          </cell>
          <cell r="E1809" t="str">
            <v>ATIVIDADES CULTURAIS</v>
          </cell>
          <cell r="F1809" t="str">
            <v>9.2.2</v>
          </cell>
          <cell r="G1809" t="str">
            <v>Pessoal - área fim</v>
          </cell>
        </row>
        <row r="1810">
          <cell r="A1810" t="str">
            <v>200101.400024</v>
          </cell>
          <cell r="B1810">
            <v>400024</v>
          </cell>
          <cell r="C1810" t="str">
            <v>CONTRIBUIÇÃO SOCIAL RESCISÓRIA</v>
          </cell>
          <cell r="D1810">
            <v>200101</v>
          </cell>
          <cell r="E1810" t="str">
            <v>ATIVIDADES CULTURAIS</v>
          </cell>
          <cell r="F1810" t="str">
            <v>9.2.2</v>
          </cell>
          <cell r="G1810" t="str">
            <v>Pessoal - área fim</v>
          </cell>
        </row>
        <row r="1811">
          <cell r="A1811" t="str">
            <v>200101.400177</v>
          </cell>
          <cell r="B1811">
            <v>400177</v>
          </cell>
          <cell r="C1811" t="str">
            <v>INSS SOBRE AUTONOMOS</v>
          </cell>
          <cell r="D1811">
            <v>200101</v>
          </cell>
          <cell r="E1811" t="str">
            <v>ATIVIDADES CULTURAIS</v>
          </cell>
          <cell r="F1811" t="str">
            <v>9.2.2</v>
          </cell>
          <cell r="G1811" t="str">
            <v>Pessoal - área fim</v>
          </cell>
        </row>
        <row r="1812">
          <cell r="A1812" t="str">
            <v>200101.400214</v>
          </cell>
          <cell r="B1812">
            <v>400214</v>
          </cell>
          <cell r="C1812" t="str">
            <v>CONTRIBUICAO SINDICAL/ ASSISTENCIAL/ CONFEDERATIVA</v>
          </cell>
          <cell r="D1812">
            <v>200101</v>
          </cell>
          <cell r="E1812" t="str">
            <v>ATIVIDADES CULTURAIS</v>
          </cell>
          <cell r="F1812" t="str">
            <v>9.2.2</v>
          </cell>
          <cell r="G1812" t="str">
            <v>Pessoal - área fim</v>
          </cell>
        </row>
        <row r="1813">
          <cell r="A1813" t="str">
            <v>200101.400025</v>
          </cell>
          <cell r="B1813">
            <v>400025</v>
          </cell>
          <cell r="C1813" t="str">
            <v>DESPESA - FÉRIAS</v>
          </cell>
          <cell r="D1813">
            <v>200101</v>
          </cell>
          <cell r="E1813" t="str">
            <v>ATIVIDADES CULTURAIS</v>
          </cell>
          <cell r="F1813" t="str">
            <v>9.2.2</v>
          </cell>
          <cell r="G1813" t="str">
            <v>Pessoal - área fim</v>
          </cell>
        </row>
        <row r="1814">
          <cell r="A1814" t="str">
            <v>200101.400026</v>
          </cell>
          <cell r="B1814">
            <v>400026</v>
          </cell>
          <cell r="C1814" t="str">
            <v>DESPESA - INSS S/ FÉRIAS</v>
          </cell>
          <cell r="D1814">
            <v>200101</v>
          </cell>
          <cell r="E1814" t="str">
            <v>ATIVIDADES CULTURAIS</v>
          </cell>
          <cell r="F1814" t="str">
            <v>9.2.2</v>
          </cell>
          <cell r="G1814" t="str">
            <v>Pessoal - área fim</v>
          </cell>
        </row>
        <row r="1815">
          <cell r="A1815" t="str">
            <v>200101.400027</v>
          </cell>
          <cell r="B1815">
            <v>400027</v>
          </cell>
          <cell r="C1815" t="str">
            <v>DESPESA - FGTS S/ FÉRIAS</v>
          </cell>
          <cell r="D1815">
            <v>200101</v>
          </cell>
          <cell r="E1815" t="str">
            <v>ATIVIDADES CULTURAIS</v>
          </cell>
          <cell r="F1815" t="str">
            <v>9.2.2</v>
          </cell>
          <cell r="G1815" t="str">
            <v>Pessoal - área fim</v>
          </cell>
        </row>
        <row r="1816">
          <cell r="A1816" t="str">
            <v>200101.400028</v>
          </cell>
          <cell r="B1816">
            <v>400028</v>
          </cell>
          <cell r="C1816" t="str">
            <v>DESPESA - 13° SALÁRIO</v>
          </cell>
          <cell r="D1816">
            <v>200101</v>
          </cell>
          <cell r="E1816" t="str">
            <v>ATIVIDADES CULTURAIS</v>
          </cell>
          <cell r="F1816" t="str">
            <v>9.2.2</v>
          </cell>
          <cell r="G1816" t="str">
            <v>Pessoal - área fim</v>
          </cell>
        </row>
        <row r="1817">
          <cell r="A1817" t="str">
            <v>200101.400029</v>
          </cell>
          <cell r="B1817">
            <v>400029</v>
          </cell>
          <cell r="C1817" t="str">
            <v>DESPESA - INSS S/ 13°</v>
          </cell>
          <cell r="D1817">
            <v>200101</v>
          </cell>
          <cell r="E1817" t="str">
            <v>ATIVIDADES CULTURAIS</v>
          </cell>
          <cell r="F1817" t="str">
            <v>9.2.2</v>
          </cell>
          <cell r="G1817" t="str">
            <v>Pessoal - área fim</v>
          </cell>
        </row>
        <row r="1818">
          <cell r="A1818" t="str">
            <v>200101.400030</v>
          </cell>
          <cell r="B1818">
            <v>400030</v>
          </cell>
          <cell r="C1818" t="str">
            <v>DESPESA - FGTS S/ 13°</v>
          </cell>
          <cell r="D1818">
            <v>200101</v>
          </cell>
          <cell r="E1818" t="str">
            <v>ATIVIDADES CULTURAIS</v>
          </cell>
          <cell r="F1818" t="str">
            <v>9.2.2</v>
          </cell>
          <cell r="G1818" t="str">
            <v>Pessoal - área fim</v>
          </cell>
        </row>
        <row r="1819">
          <cell r="A1819" t="str">
            <v>200101.400178</v>
          </cell>
          <cell r="B1819">
            <v>400178</v>
          </cell>
          <cell r="C1819" t="str">
            <v>UNIFORMES</v>
          </cell>
          <cell r="D1819">
            <v>200101</v>
          </cell>
          <cell r="E1819" t="str">
            <v>ATIVIDADES CULTURAIS</v>
          </cell>
          <cell r="F1819" t="str">
            <v>9.2.2</v>
          </cell>
          <cell r="G1819" t="str">
            <v>Pessoal - área fim</v>
          </cell>
        </row>
        <row r="1820">
          <cell r="A1820" t="str">
            <v>200101.400179</v>
          </cell>
          <cell r="B1820">
            <v>400179</v>
          </cell>
          <cell r="C1820" t="str">
            <v>ESTAGIARIOS E APRENDIZES</v>
          </cell>
          <cell r="D1820">
            <v>200101</v>
          </cell>
          <cell r="E1820" t="str">
            <v>ATIVIDADES CULTURAIS</v>
          </cell>
          <cell r="F1820" t="str">
            <v>9.2.2</v>
          </cell>
          <cell r="G1820" t="str">
            <v>Pessoal - área fim</v>
          </cell>
        </row>
        <row r="1821">
          <cell r="A1821" t="str">
            <v>200101.400180</v>
          </cell>
          <cell r="B1821">
            <v>400180</v>
          </cell>
          <cell r="C1821" t="str">
            <v>OUTRAS DESPESAS COM PESSOAL</v>
          </cell>
          <cell r="D1821">
            <v>200101</v>
          </cell>
          <cell r="E1821" t="str">
            <v>ATIVIDADES CULTURAIS</v>
          </cell>
          <cell r="F1821" t="str">
            <v>9.2.2</v>
          </cell>
          <cell r="G1821" t="str">
            <v>Pessoal - área fim</v>
          </cell>
        </row>
        <row r="1822">
          <cell r="A1822" t="str">
            <v>200102.400003</v>
          </cell>
          <cell r="B1822">
            <v>400003</v>
          </cell>
          <cell r="C1822" t="str">
            <v>SALÁRIOS E ORDENADOS</v>
          </cell>
          <cell r="D1822">
            <v>200102</v>
          </cell>
          <cell r="E1822" t="str">
            <v>EXPOSIÇÃO PERMANENTE</v>
          </cell>
          <cell r="F1822" t="str">
            <v>9.2.2</v>
          </cell>
          <cell r="G1822" t="str">
            <v>Pessoal - área fim</v>
          </cell>
        </row>
        <row r="1823">
          <cell r="A1823" t="str">
            <v>200102.400004</v>
          </cell>
          <cell r="B1823">
            <v>400004</v>
          </cell>
          <cell r="C1823" t="str">
            <v>HORAS EXTRAS</v>
          </cell>
          <cell r="D1823">
            <v>200102</v>
          </cell>
          <cell r="E1823" t="str">
            <v>EXPOSIÇÃO PERMANENTE</v>
          </cell>
          <cell r="F1823" t="str">
            <v>9.2.2</v>
          </cell>
          <cell r="G1823" t="str">
            <v>Pessoal - área fim</v>
          </cell>
        </row>
        <row r="1824">
          <cell r="A1824" t="str">
            <v>200102.400005</v>
          </cell>
          <cell r="B1824">
            <v>400005</v>
          </cell>
          <cell r="C1824" t="str">
            <v>DÉCIMO TERCEIRO SALÁRIO</v>
          </cell>
          <cell r="D1824">
            <v>200102</v>
          </cell>
          <cell r="E1824" t="str">
            <v>EXPOSIÇÃO PERMANENTE</v>
          </cell>
          <cell r="F1824" t="str">
            <v>9.2.2</v>
          </cell>
          <cell r="G1824" t="str">
            <v>Pessoal - área fim</v>
          </cell>
        </row>
        <row r="1825">
          <cell r="A1825" t="str">
            <v>200102.400006</v>
          </cell>
          <cell r="B1825">
            <v>400006</v>
          </cell>
          <cell r="C1825" t="str">
            <v>FÉRIAS</v>
          </cell>
          <cell r="D1825">
            <v>200102</v>
          </cell>
          <cell r="E1825" t="str">
            <v>EXPOSIÇÃO PERMANENTE</v>
          </cell>
          <cell r="F1825" t="str">
            <v>9.2.2</v>
          </cell>
          <cell r="G1825" t="str">
            <v>Pessoal - área fim</v>
          </cell>
        </row>
        <row r="1826">
          <cell r="A1826" t="str">
            <v>200102.400007</v>
          </cell>
          <cell r="B1826">
            <v>400007</v>
          </cell>
          <cell r="C1826" t="str">
            <v>DESCANSO SEMANAL REMUNERADO</v>
          </cell>
          <cell r="D1826">
            <v>200102</v>
          </cell>
          <cell r="E1826" t="str">
            <v>EXPOSIÇÃO PERMANENTE</v>
          </cell>
          <cell r="F1826" t="str">
            <v>9.2.2</v>
          </cell>
          <cell r="G1826" t="str">
            <v>Pessoal - área fim</v>
          </cell>
        </row>
        <row r="1827">
          <cell r="A1827" t="str">
            <v>200102.400010</v>
          </cell>
          <cell r="B1827">
            <v>400010</v>
          </cell>
          <cell r="C1827" t="str">
            <v>AJUDA DE CUSTO</v>
          </cell>
          <cell r="D1827">
            <v>200102</v>
          </cell>
          <cell r="E1827" t="str">
            <v>EXPOSIÇÃO PERMANENTE</v>
          </cell>
          <cell r="F1827" t="str">
            <v>9.2.2</v>
          </cell>
          <cell r="G1827" t="str">
            <v>Pessoal - área fim</v>
          </cell>
        </row>
        <row r="1828">
          <cell r="A1828" t="str">
            <v>200102.400011</v>
          </cell>
          <cell r="B1828">
            <v>400011</v>
          </cell>
          <cell r="C1828" t="str">
            <v>BOLSA AUXÍLIO</v>
          </cell>
          <cell r="D1828">
            <v>200102</v>
          </cell>
          <cell r="E1828" t="str">
            <v>EXPOSIÇÃO PERMANENTE</v>
          </cell>
          <cell r="F1828" t="str">
            <v>9.2.2</v>
          </cell>
          <cell r="G1828" t="str">
            <v>Pessoal - área fim</v>
          </cell>
        </row>
        <row r="1829">
          <cell r="A1829" t="str">
            <v>200102.400012</v>
          </cell>
          <cell r="B1829">
            <v>400012</v>
          </cell>
          <cell r="C1829" t="str">
            <v>INDENIZAÇÕES</v>
          </cell>
          <cell r="D1829">
            <v>200102</v>
          </cell>
          <cell r="E1829" t="str">
            <v>EXPOSIÇÃO PERMANENTE</v>
          </cell>
          <cell r="F1829" t="str">
            <v>9.2.2</v>
          </cell>
          <cell r="G1829" t="str">
            <v>Pessoal - área fim</v>
          </cell>
        </row>
        <row r="1830">
          <cell r="A1830" t="str">
            <v>200102.400013</v>
          </cell>
          <cell r="B1830">
            <v>400013</v>
          </cell>
          <cell r="C1830" t="str">
            <v>SALÁRIOS - AJUSTES ENTRE CONTRATO DE GESTÃO</v>
          </cell>
          <cell r="D1830">
            <v>200102</v>
          </cell>
          <cell r="E1830" t="str">
            <v>EXPOSIÇÃO PERMANENTE</v>
          </cell>
          <cell r="F1830" t="str">
            <v>9.2.2</v>
          </cell>
          <cell r="G1830" t="str">
            <v>Pessoal - área fim</v>
          </cell>
        </row>
        <row r="1831">
          <cell r="A1831" t="str">
            <v>200102.400202</v>
          </cell>
          <cell r="B1831">
            <v>400202</v>
          </cell>
          <cell r="C1831" t="str">
            <v>ADICIONAL NOTURNO</v>
          </cell>
          <cell r="D1831">
            <v>200102</v>
          </cell>
          <cell r="E1831" t="str">
            <v>EXPOSIÇÃO PERMANENTE</v>
          </cell>
          <cell r="F1831" t="str">
            <v>9.2.2</v>
          </cell>
          <cell r="G1831" t="str">
            <v>Pessoal - área fim</v>
          </cell>
        </row>
        <row r="1832">
          <cell r="A1832" t="str">
            <v>200102.400203</v>
          </cell>
          <cell r="B1832">
            <v>400203</v>
          </cell>
          <cell r="C1832" t="str">
            <v>GRATIFICAÇOES</v>
          </cell>
          <cell r="D1832">
            <v>200102</v>
          </cell>
          <cell r="E1832" t="str">
            <v>EXPOSIÇÃO PERMANENTE</v>
          </cell>
          <cell r="F1832" t="str">
            <v>9.2.2</v>
          </cell>
          <cell r="G1832" t="str">
            <v>Pessoal - área fim</v>
          </cell>
        </row>
        <row r="1833">
          <cell r="A1833" t="str">
            <v>200102.400219</v>
          </cell>
          <cell r="B1833">
            <v>400219</v>
          </cell>
          <cell r="C1833" t="str">
            <v>SALARIO MATERNIDADE</v>
          </cell>
          <cell r="D1833">
            <v>200102</v>
          </cell>
          <cell r="E1833" t="str">
            <v>EXPOSIÇÃO PERMANENTE</v>
          </cell>
          <cell r="F1833" t="str">
            <v>9.2.2</v>
          </cell>
          <cell r="G1833" t="str">
            <v>Pessoal - área fim</v>
          </cell>
        </row>
        <row r="1834">
          <cell r="A1834" t="str">
            <v>200102.400220</v>
          </cell>
          <cell r="B1834">
            <v>400220</v>
          </cell>
          <cell r="C1834" t="str">
            <v>SALARIO FAMILIA</v>
          </cell>
          <cell r="D1834">
            <v>200102</v>
          </cell>
          <cell r="E1834" t="str">
            <v>EXPOSIÇÃO PERMANENTE</v>
          </cell>
          <cell r="F1834" t="str">
            <v>9.2.2</v>
          </cell>
          <cell r="G1834" t="str">
            <v>Pessoal - área fim</v>
          </cell>
        </row>
        <row r="1835">
          <cell r="A1835" t="str">
            <v>200102.400221</v>
          </cell>
          <cell r="B1835">
            <v>400221</v>
          </cell>
          <cell r="C1835" t="str">
            <v>PENSAO ALIMENTICIA</v>
          </cell>
          <cell r="D1835">
            <v>200102</v>
          </cell>
          <cell r="E1835" t="str">
            <v>EXPOSIÇÃO PERMANENTE</v>
          </cell>
          <cell r="F1835" t="str">
            <v>9.2.2</v>
          </cell>
          <cell r="G1835" t="str">
            <v>Pessoal - área fim</v>
          </cell>
        </row>
        <row r="1836">
          <cell r="A1836" t="str">
            <v>200102.400014</v>
          </cell>
          <cell r="B1836">
            <v>400014</v>
          </cell>
          <cell r="C1836" t="str">
            <v>ASSISTÊNCIA MÉDICA</v>
          </cell>
          <cell r="D1836">
            <v>200102</v>
          </cell>
          <cell r="E1836" t="str">
            <v>EXPOSIÇÃO PERMANENTE</v>
          </cell>
          <cell r="F1836" t="str">
            <v>9.2.2</v>
          </cell>
          <cell r="G1836" t="str">
            <v>Pessoal - área fim</v>
          </cell>
        </row>
        <row r="1837">
          <cell r="A1837" t="str">
            <v>200102.400015</v>
          </cell>
          <cell r="B1837">
            <v>400015</v>
          </cell>
          <cell r="C1837" t="str">
            <v>ASSISTÊNCIA ODONTOLÓGICA</v>
          </cell>
          <cell r="D1837">
            <v>200102</v>
          </cell>
          <cell r="E1837" t="str">
            <v>EXPOSIÇÃO PERMANENTE</v>
          </cell>
          <cell r="F1837" t="str">
            <v>9.2.2</v>
          </cell>
          <cell r="G1837" t="str">
            <v>Pessoal - área fim</v>
          </cell>
        </row>
        <row r="1838">
          <cell r="A1838" t="str">
            <v>200102.400016</v>
          </cell>
          <cell r="B1838">
            <v>400016</v>
          </cell>
          <cell r="C1838" t="str">
            <v>VALE REFEICAO</v>
          </cell>
          <cell r="D1838">
            <v>200102</v>
          </cell>
          <cell r="E1838" t="str">
            <v>EXPOSIÇÃO PERMANENTE</v>
          </cell>
          <cell r="F1838" t="str">
            <v>9.2.2</v>
          </cell>
          <cell r="G1838" t="str">
            <v>Pessoal - área fim</v>
          </cell>
        </row>
        <row r="1839">
          <cell r="A1839" t="str">
            <v>200102.400017</v>
          </cell>
          <cell r="B1839">
            <v>400017</v>
          </cell>
          <cell r="C1839" t="str">
            <v>VALE TRANSPORTE</v>
          </cell>
          <cell r="D1839">
            <v>200102</v>
          </cell>
          <cell r="E1839" t="str">
            <v>EXPOSIÇÃO PERMANENTE</v>
          </cell>
          <cell r="F1839" t="str">
            <v>9.2.2</v>
          </cell>
          <cell r="G1839" t="str">
            <v>Pessoal - área fim</v>
          </cell>
        </row>
        <row r="1840">
          <cell r="A1840" t="str">
            <v>200102.400175</v>
          </cell>
          <cell r="B1840">
            <v>400175</v>
          </cell>
          <cell r="C1840" t="str">
            <v>CURSOS E TREINAMENTOS</v>
          </cell>
          <cell r="D1840">
            <v>200102</v>
          </cell>
          <cell r="E1840" t="str">
            <v>EXPOSIÇÃO PERMANENTE</v>
          </cell>
          <cell r="F1840" t="str">
            <v>9.2.2</v>
          </cell>
          <cell r="G1840" t="str">
            <v>Pessoal - área fim</v>
          </cell>
        </row>
        <row r="1841">
          <cell r="A1841" t="str">
            <v>200102.400176</v>
          </cell>
          <cell r="B1841">
            <v>400176</v>
          </cell>
          <cell r="C1841" t="str">
            <v>AUXILIO EDUCACAO</v>
          </cell>
          <cell r="D1841">
            <v>200102</v>
          </cell>
          <cell r="E1841" t="str">
            <v>EXPOSIÇÃO PERMANENTE</v>
          </cell>
          <cell r="F1841" t="str">
            <v>9.2.2</v>
          </cell>
          <cell r="G1841" t="str">
            <v>Pessoal - área fim</v>
          </cell>
        </row>
        <row r="1842">
          <cell r="A1842" t="str">
            <v>200102.400020</v>
          </cell>
          <cell r="B1842">
            <v>400020</v>
          </cell>
          <cell r="C1842" t="str">
            <v>INSS</v>
          </cell>
          <cell r="D1842">
            <v>200102</v>
          </cell>
          <cell r="E1842" t="str">
            <v>EXPOSIÇÃO PERMANENTE</v>
          </cell>
          <cell r="F1842" t="str">
            <v>9.2.2</v>
          </cell>
          <cell r="G1842" t="str">
            <v>Pessoal - área fim</v>
          </cell>
        </row>
        <row r="1843">
          <cell r="A1843" t="str">
            <v>200102.400021</v>
          </cell>
          <cell r="B1843">
            <v>400021</v>
          </cell>
          <cell r="C1843" t="str">
            <v>FGTS</v>
          </cell>
          <cell r="D1843">
            <v>200102</v>
          </cell>
          <cell r="E1843" t="str">
            <v>EXPOSIÇÃO PERMANENTE</v>
          </cell>
          <cell r="F1843" t="str">
            <v>9.2.2</v>
          </cell>
          <cell r="G1843" t="str">
            <v>Pessoal - área fim</v>
          </cell>
        </row>
        <row r="1844">
          <cell r="A1844" t="str">
            <v>200102.400022</v>
          </cell>
          <cell r="B1844">
            <v>400022</v>
          </cell>
          <cell r="C1844" t="str">
            <v>PIS SOBRE FOLHA DE PAGAMENTO</v>
          </cell>
          <cell r="D1844">
            <v>200102</v>
          </cell>
          <cell r="E1844" t="str">
            <v>EXPOSIÇÃO PERMANENTE</v>
          </cell>
          <cell r="F1844" t="str">
            <v>9.2.2</v>
          </cell>
          <cell r="G1844" t="str">
            <v>Pessoal - área fim</v>
          </cell>
        </row>
        <row r="1845">
          <cell r="A1845" t="str">
            <v>200102.400024</v>
          </cell>
          <cell r="B1845">
            <v>400024</v>
          </cell>
          <cell r="C1845" t="str">
            <v>CONTRIBUIÇÃO SOCIAL RESCISÓRIA</v>
          </cell>
          <cell r="D1845">
            <v>200102</v>
          </cell>
          <cell r="E1845" t="str">
            <v>EXPOSIÇÃO PERMANENTE</v>
          </cell>
          <cell r="F1845" t="str">
            <v>9.2.2</v>
          </cell>
          <cell r="G1845" t="str">
            <v>Pessoal - área fim</v>
          </cell>
        </row>
        <row r="1846">
          <cell r="A1846" t="str">
            <v>200102.400177</v>
          </cell>
          <cell r="B1846">
            <v>400177</v>
          </cell>
          <cell r="C1846" t="str">
            <v>INSS SOBRE AUTONOMOS</v>
          </cell>
          <cell r="D1846">
            <v>200102</v>
          </cell>
          <cell r="E1846" t="str">
            <v>EXPOSIÇÃO PERMANENTE</v>
          </cell>
          <cell r="F1846" t="str">
            <v>9.2.2</v>
          </cell>
          <cell r="G1846" t="str">
            <v>Pessoal - área fim</v>
          </cell>
        </row>
        <row r="1847">
          <cell r="A1847" t="str">
            <v>200102.400214</v>
          </cell>
          <cell r="B1847">
            <v>400214</v>
          </cell>
          <cell r="C1847" t="str">
            <v>CONTRIBUICAO SINDICAL/ ASSISTENCIAL/ CONFEDERATIVA</v>
          </cell>
          <cell r="D1847">
            <v>200102</v>
          </cell>
          <cell r="E1847" t="str">
            <v>EXPOSIÇÃO PERMANENTE</v>
          </cell>
          <cell r="F1847" t="str">
            <v>9.2.2</v>
          </cell>
          <cell r="G1847" t="str">
            <v>Pessoal - área fim</v>
          </cell>
        </row>
        <row r="1848">
          <cell r="A1848" t="str">
            <v>200102.400025</v>
          </cell>
          <cell r="B1848">
            <v>400025</v>
          </cell>
          <cell r="C1848" t="str">
            <v>DESPESA - FÉRIAS</v>
          </cell>
          <cell r="D1848">
            <v>200102</v>
          </cell>
          <cell r="E1848" t="str">
            <v>EXPOSIÇÃO PERMANENTE</v>
          </cell>
          <cell r="F1848" t="str">
            <v>9.2.2</v>
          </cell>
          <cell r="G1848" t="str">
            <v>Pessoal - área fim</v>
          </cell>
        </row>
        <row r="1849">
          <cell r="A1849" t="str">
            <v>200102.400026</v>
          </cell>
          <cell r="B1849">
            <v>400026</v>
          </cell>
          <cell r="C1849" t="str">
            <v>DESPESA - INSS S/ FÉRIAS</v>
          </cell>
          <cell r="D1849">
            <v>200102</v>
          </cell>
          <cell r="E1849" t="str">
            <v>EXPOSIÇÃO PERMANENTE</v>
          </cell>
          <cell r="F1849" t="str">
            <v>9.2.2</v>
          </cell>
          <cell r="G1849" t="str">
            <v>Pessoal - área fim</v>
          </cell>
        </row>
        <row r="1850">
          <cell r="A1850" t="str">
            <v>200102.400027</v>
          </cell>
          <cell r="B1850">
            <v>400027</v>
          </cell>
          <cell r="C1850" t="str">
            <v>DESPESA - FGTS S/ FÉRIAS</v>
          </cell>
          <cell r="D1850">
            <v>200102</v>
          </cell>
          <cell r="E1850" t="str">
            <v>EXPOSIÇÃO PERMANENTE</v>
          </cell>
          <cell r="F1850" t="str">
            <v>9.2.2</v>
          </cell>
          <cell r="G1850" t="str">
            <v>Pessoal - área fim</v>
          </cell>
        </row>
        <row r="1851">
          <cell r="A1851" t="str">
            <v>200102.400028</v>
          </cell>
          <cell r="B1851">
            <v>400028</v>
          </cell>
          <cell r="C1851" t="str">
            <v>DESPESA - 13° SALÁRIO</v>
          </cell>
          <cell r="D1851">
            <v>200102</v>
          </cell>
          <cell r="E1851" t="str">
            <v>EXPOSIÇÃO PERMANENTE</v>
          </cell>
          <cell r="F1851" t="str">
            <v>9.2.2</v>
          </cell>
          <cell r="G1851" t="str">
            <v>Pessoal - área fim</v>
          </cell>
        </row>
        <row r="1852">
          <cell r="A1852" t="str">
            <v>200102.400029</v>
          </cell>
          <cell r="B1852">
            <v>400029</v>
          </cell>
          <cell r="C1852" t="str">
            <v>DESPESA - INSS S/ 13°</v>
          </cell>
          <cell r="D1852">
            <v>200102</v>
          </cell>
          <cell r="E1852" t="str">
            <v>EXPOSIÇÃO PERMANENTE</v>
          </cell>
          <cell r="F1852" t="str">
            <v>9.2.2</v>
          </cell>
          <cell r="G1852" t="str">
            <v>Pessoal - área fim</v>
          </cell>
        </row>
        <row r="1853">
          <cell r="A1853" t="str">
            <v>200102.400030</v>
          </cell>
          <cell r="B1853">
            <v>400030</v>
          </cell>
          <cell r="C1853" t="str">
            <v>DESPESA - FGTS S/ 13°</v>
          </cell>
          <cell r="D1853">
            <v>200102</v>
          </cell>
          <cell r="E1853" t="str">
            <v>EXPOSIÇÃO PERMANENTE</v>
          </cell>
          <cell r="F1853" t="str">
            <v>9.2.2</v>
          </cell>
          <cell r="G1853" t="str">
            <v>Pessoal - área fim</v>
          </cell>
        </row>
        <row r="1854">
          <cell r="A1854" t="str">
            <v>200102.400178</v>
          </cell>
          <cell r="B1854">
            <v>400178</v>
          </cell>
          <cell r="C1854" t="str">
            <v>UNIFORMES</v>
          </cell>
          <cell r="D1854">
            <v>200102</v>
          </cell>
          <cell r="E1854" t="str">
            <v>EXPOSIÇÃO PERMANENTE</v>
          </cell>
          <cell r="F1854" t="str">
            <v>9.2.2</v>
          </cell>
          <cell r="G1854" t="str">
            <v>Pessoal - área fim</v>
          </cell>
        </row>
        <row r="1855">
          <cell r="A1855" t="str">
            <v>200102.400179</v>
          </cell>
          <cell r="B1855">
            <v>400179</v>
          </cell>
          <cell r="C1855" t="str">
            <v>ESTAGIARIOS E APRENDIZES</v>
          </cell>
          <cell r="D1855">
            <v>200102</v>
          </cell>
          <cell r="E1855" t="str">
            <v>EXPOSIÇÃO PERMANENTE</v>
          </cell>
          <cell r="F1855" t="str">
            <v>9.2.2</v>
          </cell>
          <cell r="G1855" t="str">
            <v>Pessoal - área fim</v>
          </cell>
        </row>
        <row r="1856">
          <cell r="A1856" t="str">
            <v>200102.400180</v>
          </cell>
          <cell r="B1856">
            <v>400180</v>
          </cell>
          <cell r="C1856" t="str">
            <v>OUTRAS DESPESAS COM PESSOAL</v>
          </cell>
          <cell r="D1856">
            <v>200102</v>
          </cell>
          <cell r="E1856" t="str">
            <v>EXPOSIÇÃO PERMANENTE</v>
          </cell>
          <cell r="F1856" t="str">
            <v>9.2.2</v>
          </cell>
          <cell r="G1856" t="str">
            <v>Pessoal - área fim</v>
          </cell>
        </row>
        <row r="1857">
          <cell r="A1857" t="str">
            <v>200103.400003</v>
          </cell>
          <cell r="B1857">
            <v>400003</v>
          </cell>
          <cell r="C1857" t="str">
            <v>SALÁRIOS E ORDENADOS</v>
          </cell>
          <cell r="D1857">
            <v>200103</v>
          </cell>
          <cell r="E1857" t="str">
            <v>BIBLIOTECA / ACERVO</v>
          </cell>
          <cell r="F1857" t="str">
            <v>9.2.2</v>
          </cell>
          <cell r="G1857" t="str">
            <v>Pessoal - área fim</v>
          </cell>
        </row>
        <row r="1858">
          <cell r="A1858" t="str">
            <v>200103.400004</v>
          </cell>
          <cell r="B1858">
            <v>400004</v>
          </cell>
          <cell r="C1858" t="str">
            <v>HORAS EXTRAS</v>
          </cell>
          <cell r="D1858">
            <v>200103</v>
          </cell>
          <cell r="E1858" t="str">
            <v>BIBLIOTECA / ACERVO</v>
          </cell>
          <cell r="F1858" t="str">
            <v>9.2.2</v>
          </cell>
          <cell r="G1858" t="str">
            <v>Pessoal - área fim</v>
          </cell>
        </row>
        <row r="1859">
          <cell r="A1859" t="str">
            <v>200103.400005</v>
          </cell>
          <cell r="B1859">
            <v>400005</v>
          </cell>
          <cell r="C1859" t="str">
            <v>DÉCIMO TERCEIRO SALÁRIO</v>
          </cell>
          <cell r="D1859">
            <v>200103</v>
          </cell>
          <cell r="E1859" t="str">
            <v>BIBLIOTECA / ACERVO</v>
          </cell>
          <cell r="F1859" t="str">
            <v>9.2.2</v>
          </cell>
          <cell r="G1859" t="str">
            <v>Pessoal - área fim</v>
          </cell>
        </row>
        <row r="1860">
          <cell r="A1860" t="str">
            <v>200103.400006</v>
          </cell>
          <cell r="B1860">
            <v>400006</v>
          </cell>
          <cell r="C1860" t="str">
            <v>FÉRIAS</v>
          </cell>
          <cell r="D1860">
            <v>200103</v>
          </cell>
          <cell r="E1860" t="str">
            <v>BIBLIOTECA / ACERVO</v>
          </cell>
          <cell r="F1860" t="str">
            <v>9.2.2</v>
          </cell>
          <cell r="G1860" t="str">
            <v>Pessoal - área fim</v>
          </cell>
        </row>
        <row r="1861">
          <cell r="A1861" t="str">
            <v>200103.400007</v>
          </cell>
          <cell r="B1861">
            <v>400007</v>
          </cell>
          <cell r="C1861" t="str">
            <v>DESCANSO SEMANAL REMUNERADO</v>
          </cell>
          <cell r="D1861">
            <v>200103</v>
          </cell>
          <cell r="E1861" t="str">
            <v>BIBLIOTECA / ACERVO</v>
          </cell>
          <cell r="F1861" t="str">
            <v>9.2.2</v>
          </cell>
          <cell r="G1861" t="str">
            <v>Pessoal - área fim</v>
          </cell>
        </row>
        <row r="1862">
          <cell r="A1862" t="str">
            <v>200103.400010</v>
          </cell>
          <cell r="B1862">
            <v>400010</v>
          </cell>
          <cell r="C1862" t="str">
            <v>AJUDA DE CUSTO</v>
          </cell>
          <cell r="D1862">
            <v>200103</v>
          </cell>
          <cell r="E1862" t="str">
            <v>BIBLIOTECA / ACERVO</v>
          </cell>
          <cell r="F1862" t="str">
            <v>9.2.2</v>
          </cell>
          <cell r="G1862" t="str">
            <v>Pessoal - área fim</v>
          </cell>
        </row>
        <row r="1863">
          <cell r="A1863" t="str">
            <v>200103.400011</v>
          </cell>
          <cell r="B1863">
            <v>400011</v>
          </cell>
          <cell r="C1863" t="str">
            <v>BOLSA AUXÍLIO</v>
          </cell>
          <cell r="D1863">
            <v>200103</v>
          </cell>
          <cell r="E1863" t="str">
            <v>BIBLIOTECA / ACERVO</v>
          </cell>
          <cell r="F1863" t="str">
            <v>9.2.2</v>
          </cell>
          <cell r="G1863" t="str">
            <v>Pessoal - área fim</v>
          </cell>
        </row>
        <row r="1864">
          <cell r="A1864" t="str">
            <v>200103.400012</v>
          </cell>
          <cell r="B1864">
            <v>400012</v>
          </cell>
          <cell r="C1864" t="str">
            <v>INDENIZAÇÕES</v>
          </cell>
          <cell r="D1864">
            <v>200103</v>
          </cell>
          <cell r="E1864" t="str">
            <v>BIBLIOTECA / ACERVO</v>
          </cell>
          <cell r="F1864" t="str">
            <v>9.2.2</v>
          </cell>
          <cell r="G1864" t="str">
            <v>Pessoal - área fim</v>
          </cell>
        </row>
        <row r="1865">
          <cell r="A1865" t="str">
            <v>200103.400013</v>
          </cell>
          <cell r="B1865">
            <v>400013</v>
          </cell>
          <cell r="C1865" t="str">
            <v>SALÁRIOS - AJUSTES ENTRE CONTRATO DE GESTÃO</v>
          </cell>
          <cell r="D1865">
            <v>200103</v>
          </cell>
          <cell r="E1865" t="str">
            <v>BIBLIOTECA / ACERVO</v>
          </cell>
          <cell r="F1865" t="str">
            <v>9.2.2</v>
          </cell>
          <cell r="G1865" t="str">
            <v>Pessoal - área fim</v>
          </cell>
        </row>
        <row r="1866">
          <cell r="A1866" t="str">
            <v>200103.400202</v>
          </cell>
          <cell r="B1866">
            <v>400202</v>
          </cell>
          <cell r="C1866" t="str">
            <v>ADICIONAL NOTURNO</v>
          </cell>
          <cell r="D1866">
            <v>200103</v>
          </cell>
          <cell r="E1866" t="str">
            <v>BIBLIOTECA / ACERVO</v>
          </cell>
          <cell r="F1866" t="str">
            <v>9.2.2</v>
          </cell>
          <cell r="G1866" t="str">
            <v>Pessoal - área fim</v>
          </cell>
        </row>
        <row r="1867">
          <cell r="A1867" t="str">
            <v>200103.400203</v>
          </cell>
          <cell r="B1867">
            <v>400203</v>
          </cell>
          <cell r="C1867" t="str">
            <v>GRATIFICAÇOES</v>
          </cell>
          <cell r="D1867">
            <v>200103</v>
          </cell>
          <cell r="E1867" t="str">
            <v>BIBLIOTECA / ACERVO</v>
          </cell>
          <cell r="F1867" t="str">
            <v>9.2.2</v>
          </cell>
          <cell r="G1867" t="str">
            <v>Pessoal - área fim</v>
          </cell>
        </row>
        <row r="1868">
          <cell r="A1868" t="str">
            <v>200103.400219</v>
          </cell>
          <cell r="B1868">
            <v>400219</v>
          </cell>
          <cell r="C1868" t="str">
            <v>SALARIO MATERNIDADE</v>
          </cell>
          <cell r="D1868">
            <v>200103</v>
          </cell>
          <cell r="E1868" t="str">
            <v>BIBLIOTECA / ACERVO</v>
          </cell>
          <cell r="F1868" t="str">
            <v>9.2.2</v>
          </cell>
          <cell r="G1868" t="str">
            <v>Pessoal - área fim</v>
          </cell>
        </row>
        <row r="1869">
          <cell r="A1869" t="str">
            <v>200103.400220</v>
          </cell>
          <cell r="B1869">
            <v>400220</v>
          </cell>
          <cell r="C1869" t="str">
            <v>SALARIO FAMILIA</v>
          </cell>
          <cell r="D1869">
            <v>200103</v>
          </cell>
          <cell r="E1869" t="str">
            <v>BIBLIOTECA / ACERVO</v>
          </cell>
          <cell r="F1869" t="str">
            <v>9.2.2</v>
          </cell>
          <cell r="G1869" t="str">
            <v>Pessoal - área fim</v>
          </cell>
        </row>
        <row r="1870">
          <cell r="A1870" t="str">
            <v>200103.400221</v>
          </cell>
          <cell r="B1870">
            <v>400221</v>
          </cell>
          <cell r="C1870" t="str">
            <v>PENSAO ALIMENTICIA</v>
          </cell>
          <cell r="D1870">
            <v>200103</v>
          </cell>
          <cell r="E1870" t="str">
            <v>BIBLIOTECA / ACERVO</v>
          </cell>
          <cell r="F1870" t="str">
            <v>9.2.2</v>
          </cell>
          <cell r="G1870" t="str">
            <v>Pessoal - área fim</v>
          </cell>
        </row>
        <row r="1871">
          <cell r="A1871" t="str">
            <v>200103.400014</v>
          </cell>
          <cell r="B1871">
            <v>400014</v>
          </cell>
          <cell r="C1871" t="str">
            <v>ASSISTÊNCIA MÉDICA</v>
          </cell>
          <cell r="D1871">
            <v>200103</v>
          </cell>
          <cell r="E1871" t="str">
            <v>BIBLIOTECA / ACERVO</v>
          </cell>
          <cell r="F1871" t="str">
            <v>9.2.2</v>
          </cell>
          <cell r="G1871" t="str">
            <v>Pessoal - área fim</v>
          </cell>
        </row>
        <row r="1872">
          <cell r="A1872" t="str">
            <v>200103.400015</v>
          </cell>
          <cell r="B1872">
            <v>400015</v>
          </cell>
          <cell r="C1872" t="str">
            <v>ASSISTÊNCIA ODONTOLÓGICA</v>
          </cell>
          <cell r="D1872">
            <v>200103</v>
          </cell>
          <cell r="E1872" t="str">
            <v>BIBLIOTECA / ACERVO</v>
          </cell>
          <cell r="F1872" t="str">
            <v>9.2.2</v>
          </cell>
          <cell r="G1872" t="str">
            <v>Pessoal - área fim</v>
          </cell>
        </row>
        <row r="1873">
          <cell r="A1873" t="str">
            <v>200103.400016</v>
          </cell>
          <cell r="B1873">
            <v>400016</v>
          </cell>
          <cell r="C1873" t="str">
            <v>VALE REFEICAO</v>
          </cell>
          <cell r="D1873">
            <v>200103</v>
          </cell>
          <cell r="E1873" t="str">
            <v>BIBLIOTECA / ACERVO</v>
          </cell>
          <cell r="F1873" t="str">
            <v>9.2.2</v>
          </cell>
          <cell r="G1873" t="str">
            <v>Pessoal - área fim</v>
          </cell>
        </row>
        <row r="1874">
          <cell r="A1874" t="str">
            <v>200103.400017</v>
          </cell>
          <cell r="B1874">
            <v>400017</v>
          </cell>
          <cell r="C1874" t="str">
            <v>VALE TRANSPORTE</v>
          </cell>
          <cell r="D1874">
            <v>200103</v>
          </cell>
          <cell r="E1874" t="str">
            <v>BIBLIOTECA / ACERVO</v>
          </cell>
          <cell r="F1874" t="str">
            <v>9.2.2</v>
          </cell>
          <cell r="G1874" t="str">
            <v>Pessoal - área fim</v>
          </cell>
        </row>
        <row r="1875">
          <cell r="A1875" t="str">
            <v>200103.400175</v>
          </cell>
          <cell r="B1875">
            <v>400175</v>
          </cell>
          <cell r="C1875" t="str">
            <v>CURSOS E TREINAMENTOS</v>
          </cell>
          <cell r="D1875">
            <v>200103</v>
          </cell>
          <cell r="E1875" t="str">
            <v>BIBLIOTECA / ACERVO</v>
          </cell>
          <cell r="F1875" t="str">
            <v>9.2.2</v>
          </cell>
          <cell r="G1875" t="str">
            <v>Pessoal - área fim</v>
          </cell>
        </row>
        <row r="1876">
          <cell r="A1876" t="str">
            <v>200103.400176</v>
          </cell>
          <cell r="B1876">
            <v>400176</v>
          </cell>
          <cell r="C1876" t="str">
            <v>AUXILIO EDUCACAO</v>
          </cell>
          <cell r="D1876">
            <v>200103</v>
          </cell>
          <cell r="E1876" t="str">
            <v>BIBLIOTECA / ACERVO</v>
          </cell>
          <cell r="F1876" t="str">
            <v>9.2.2</v>
          </cell>
          <cell r="G1876" t="str">
            <v>Pessoal - área fim</v>
          </cell>
        </row>
        <row r="1877">
          <cell r="A1877" t="str">
            <v>200103.400020</v>
          </cell>
          <cell r="B1877">
            <v>400020</v>
          </cell>
          <cell r="C1877" t="str">
            <v>INSS</v>
          </cell>
          <cell r="D1877">
            <v>200103</v>
          </cell>
          <cell r="E1877" t="str">
            <v>BIBLIOTECA / ACERVO</v>
          </cell>
          <cell r="F1877" t="str">
            <v>9.2.2</v>
          </cell>
          <cell r="G1877" t="str">
            <v>Pessoal - área fim</v>
          </cell>
        </row>
        <row r="1878">
          <cell r="A1878" t="str">
            <v>200103.400021</v>
          </cell>
          <cell r="B1878">
            <v>400021</v>
          </cell>
          <cell r="C1878" t="str">
            <v>FGTS</v>
          </cell>
          <cell r="D1878">
            <v>200103</v>
          </cell>
          <cell r="E1878" t="str">
            <v>BIBLIOTECA / ACERVO</v>
          </cell>
          <cell r="F1878" t="str">
            <v>9.2.2</v>
          </cell>
          <cell r="G1878" t="str">
            <v>Pessoal - área fim</v>
          </cell>
        </row>
        <row r="1879">
          <cell r="A1879" t="str">
            <v>200103.400022</v>
          </cell>
          <cell r="B1879">
            <v>400022</v>
          </cell>
          <cell r="C1879" t="str">
            <v>PIS SOBRE FOLHA DE PAGAMENTO</v>
          </cell>
          <cell r="D1879">
            <v>200103</v>
          </cell>
          <cell r="E1879" t="str">
            <v>BIBLIOTECA / ACERVO</v>
          </cell>
          <cell r="F1879" t="str">
            <v>9.2.2</v>
          </cell>
          <cell r="G1879" t="str">
            <v>Pessoal - área fim</v>
          </cell>
        </row>
        <row r="1880">
          <cell r="A1880" t="str">
            <v>200103.400024</v>
          </cell>
          <cell r="B1880">
            <v>400024</v>
          </cell>
          <cell r="C1880" t="str">
            <v>CONTRIBUIÇÃO SOCIAL RESCISÓRIA</v>
          </cell>
          <cell r="D1880">
            <v>200103</v>
          </cell>
          <cell r="E1880" t="str">
            <v>BIBLIOTECA / ACERVO</v>
          </cell>
          <cell r="F1880" t="str">
            <v>9.2.2</v>
          </cell>
          <cell r="G1880" t="str">
            <v>Pessoal - área fim</v>
          </cell>
        </row>
        <row r="1881">
          <cell r="A1881" t="str">
            <v>200103.400177</v>
          </cell>
          <cell r="B1881">
            <v>400177</v>
          </cell>
          <cell r="C1881" t="str">
            <v>INSS SOBRE AUTONOMOS</v>
          </cell>
          <cell r="D1881">
            <v>200103</v>
          </cell>
          <cell r="E1881" t="str">
            <v>BIBLIOTECA / ACERVO</v>
          </cell>
          <cell r="F1881" t="str">
            <v>9.2.2</v>
          </cell>
          <cell r="G1881" t="str">
            <v>Pessoal - área fim</v>
          </cell>
        </row>
        <row r="1882">
          <cell r="A1882" t="str">
            <v>200103.400214</v>
          </cell>
          <cell r="B1882">
            <v>400214</v>
          </cell>
          <cell r="C1882" t="str">
            <v>CONTRIBUICAO SINDICAL/ ASSISTENCIAL/ CONFEDERATIVA</v>
          </cell>
          <cell r="D1882">
            <v>200103</v>
          </cell>
          <cell r="E1882" t="str">
            <v>BIBLIOTECA / ACERVO</v>
          </cell>
          <cell r="F1882" t="str">
            <v>9.2.2</v>
          </cell>
          <cell r="G1882" t="str">
            <v>Pessoal - área fim</v>
          </cell>
        </row>
        <row r="1883">
          <cell r="A1883" t="str">
            <v>200103.400025</v>
          </cell>
          <cell r="B1883">
            <v>400025</v>
          </cell>
          <cell r="C1883" t="str">
            <v>DESPESA - FÉRIAS</v>
          </cell>
          <cell r="D1883">
            <v>200103</v>
          </cell>
          <cell r="E1883" t="str">
            <v>BIBLIOTECA / ACERVO</v>
          </cell>
          <cell r="F1883" t="str">
            <v>9.2.2</v>
          </cell>
          <cell r="G1883" t="str">
            <v>Pessoal - área fim</v>
          </cell>
        </row>
        <row r="1884">
          <cell r="A1884" t="str">
            <v>200103.400026</v>
          </cell>
          <cell r="B1884">
            <v>400026</v>
          </cell>
          <cell r="C1884" t="str">
            <v>DESPESA - INSS S/ FÉRIAS</v>
          </cell>
          <cell r="D1884">
            <v>200103</v>
          </cell>
          <cell r="E1884" t="str">
            <v>BIBLIOTECA / ACERVO</v>
          </cell>
          <cell r="F1884" t="str">
            <v>9.2.2</v>
          </cell>
          <cell r="G1884" t="str">
            <v>Pessoal - área fim</v>
          </cell>
        </row>
        <row r="1885">
          <cell r="A1885" t="str">
            <v>200103.400027</v>
          </cell>
          <cell r="B1885">
            <v>400027</v>
          </cell>
          <cell r="C1885" t="str">
            <v>DESPESA - FGTS S/ FÉRIAS</v>
          </cell>
          <cell r="D1885">
            <v>200103</v>
          </cell>
          <cell r="E1885" t="str">
            <v>BIBLIOTECA / ACERVO</v>
          </cell>
          <cell r="F1885" t="str">
            <v>9.2.2</v>
          </cell>
          <cell r="G1885" t="str">
            <v>Pessoal - área fim</v>
          </cell>
        </row>
        <row r="1886">
          <cell r="A1886" t="str">
            <v>200103.400028</v>
          </cell>
          <cell r="B1886">
            <v>400028</v>
          </cell>
          <cell r="C1886" t="str">
            <v>DESPESA - 13° SALÁRIO</v>
          </cell>
          <cell r="D1886">
            <v>200103</v>
          </cell>
          <cell r="E1886" t="str">
            <v>BIBLIOTECA / ACERVO</v>
          </cell>
          <cell r="F1886" t="str">
            <v>9.2.2</v>
          </cell>
          <cell r="G1886" t="str">
            <v>Pessoal - área fim</v>
          </cell>
        </row>
        <row r="1887">
          <cell r="A1887" t="str">
            <v>200103.400029</v>
          </cell>
          <cell r="B1887">
            <v>400029</v>
          </cell>
          <cell r="C1887" t="str">
            <v>DESPESA - INSS S/ 13°</v>
          </cell>
          <cell r="D1887">
            <v>200103</v>
          </cell>
          <cell r="E1887" t="str">
            <v>BIBLIOTECA / ACERVO</v>
          </cell>
          <cell r="F1887" t="str">
            <v>9.2.2</v>
          </cell>
          <cell r="G1887" t="str">
            <v>Pessoal - área fim</v>
          </cell>
        </row>
        <row r="1888">
          <cell r="A1888" t="str">
            <v>200103.400030</v>
          </cell>
          <cell r="B1888">
            <v>400030</v>
          </cell>
          <cell r="C1888" t="str">
            <v>DESPESA - FGTS S/ 13°</v>
          </cell>
          <cell r="D1888">
            <v>200103</v>
          </cell>
          <cell r="E1888" t="str">
            <v>BIBLIOTECA / ACERVO</v>
          </cell>
          <cell r="F1888" t="str">
            <v>9.2.2</v>
          </cell>
          <cell r="G1888" t="str">
            <v>Pessoal - área fim</v>
          </cell>
        </row>
        <row r="1889">
          <cell r="A1889" t="str">
            <v>200103.400178</v>
          </cell>
          <cell r="B1889">
            <v>400178</v>
          </cell>
          <cell r="C1889" t="str">
            <v>UNIFORMES</v>
          </cell>
          <cell r="D1889">
            <v>200103</v>
          </cell>
          <cell r="E1889" t="str">
            <v>BIBLIOTECA / ACERVO</v>
          </cell>
          <cell r="F1889" t="str">
            <v>9.2.2</v>
          </cell>
          <cell r="G1889" t="str">
            <v>Pessoal - área fim</v>
          </cell>
        </row>
        <row r="1890">
          <cell r="A1890" t="str">
            <v>200103.400179</v>
          </cell>
          <cell r="B1890">
            <v>400179</v>
          </cell>
          <cell r="C1890" t="str">
            <v>ESTAGIARIOS E APRENDIZES</v>
          </cell>
          <cell r="D1890">
            <v>200103</v>
          </cell>
          <cell r="E1890" t="str">
            <v>BIBLIOTECA / ACERVO</v>
          </cell>
          <cell r="F1890" t="str">
            <v>9.2.2</v>
          </cell>
          <cell r="G1890" t="str">
            <v>Pessoal - área fim</v>
          </cell>
        </row>
        <row r="1891">
          <cell r="A1891" t="str">
            <v>200103.400180</v>
          </cell>
          <cell r="B1891">
            <v>400180</v>
          </cell>
          <cell r="C1891" t="str">
            <v>OUTRAS DESPESAS COM PESSOAL</v>
          </cell>
          <cell r="D1891">
            <v>200103</v>
          </cell>
          <cell r="E1891" t="str">
            <v>BIBLIOTECA / ACERVO</v>
          </cell>
          <cell r="F1891" t="str">
            <v>9.2.2</v>
          </cell>
          <cell r="G1891" t="str">
            <v>Pessoal - área fim</v>
          </cell>
        </row>
        <row r="1892">
          <cell r="A1892" t="str">
            <v>200104.400003</v>
          </cell>
          <cell r="B1892">
            <v>400003</v>
          </cell>
          <cell r="C1892" t="str">
            <v>SALÁRIOS E ORDENADOS</v>
          </cell>
          <cell r="D1892">
            <v>200104</v>
          </cell>
          <cell r="E1892" t="str">
            <v>PRODUÇÃO</v>
          </cell>
          <cell r="F1892" t="str">
            <v>9.2.2</v>
          </cell>
          <cell r="G1892" t="str">
            <v>Pessoal - área fim</v>
          </cell>
        </row>
        <row r="1893">
          <cell r="A1893" t="str">
            <v>200104.400004</v>
          </cell>
          <cell r="B1893">
            <v>400004</v>
          </cell>
          <cell r="C1893" t="str">
            <v>HORAS EXTRAS</v>
          </cell>
          <cell r="D1893">
            <v>200104</v>
          </cell>
          <cell r="E1893" t="str">
            <v>PRODUÇÃO</v>
          </cell>
          <cell r="F1893" t="str">
            <v>9.2.2</v>
          </cell>
          <cell r="G1893" t="str">
            <v>Pessoal - área fim</v>
          </cell>
        </row>
        <row r="1894">
          <cell r="A1894" t="str">
            <v>200104.400005</v>
          </cell>
          <cell r="B1894">
            <v>400005</v>
          </cell>
          <cell r="C1894" t="str">
            <v>DÉCIMO TERCEIRO SALÁRIO</v>
          </cell>
          <cell r="D1894">
            <v>200104</v>
          </cell>
          <cell r="E1894" t="str">
            <v>PRODUÇÃO</v>
          </cell>
          <cell r="F1894" t="str">
            <v>9.2.2</v>
          </cell>
          <cell r="G1894" t="str">
            <v>Pessoal - área fim</v>
          </cell>
        </row>
        <row r="1895">
          <cell r="A1895" t="str">
            <v>200104.400006</v>
          </cell>
          <cell r="B1895">
            <v>400006</v>
          </cell>
          <cell r="C1895" t="str">
            <v>FÉRIAS</v>
          </cell>
          <cell r="D1895">
            <v>200104</v>
          </cell>
          <cell r="E1895" t="str">
            <v>PRODUÇÃO</v>
          </cell>
          <cell r="F1895" t="str">
            <v>9.2.2</v>
          </cell>
          <cell r="G1895" t="str">
            <v>Pessoal - área fim</v>
          </cell>
        </row>
        <row r="1896">
          <cell r="A1896" t="str">
            <v>200104.400007</v>
          </cell>
          <cell r="B1896">
            <v>400007</v>
          </cell>
          <cell r="C1896" t="str">
            <v>DESCANSO SEMANAL REMUNERADO</v>
          </cell>
          <cell r="D1896">
            <v>200104</v>
          </cell>
          <cell r="E1896" t="str">
            <v>PRODUÇÃO</v>
          </cell>
          <cell r="F1896" t="str">
            <v>9.2.2</v>
          </cell>
          <cell r="G1896" t="str">
            <v>Pessoal - área fim</v>
          </cell>
        </row>
        <row r="1897">
          <cell r="A1897" t="str">
            <v>200104.400010</v>
          </cell>
          <cell r="B1897">
            <v>400010</v>
          </cell>
          <cell r="C1897" t="str">
            <v>AJUDA DE CUSTO</v>
          </cell>
          <cell r="D1897">
            <v>200104</v>
          </cell>
          <cell r="E1897" t="str">
            <v>PRODUÇÃO</v>
          </cell>
          <cell r="F1897" t="str">
            <v>9.2.2</v>
          </cell>
          <cell r="G1897" t="str">
            <v>Pessoal - área fim</v>
          </cell>
        </row>
        <row r="1898">
          <cell r="A1898" t="str">
            <v>200104.400011</v>
          </cell>
          <cell r="B1898">
            <v>400011</v>
          </cell>
          <cell r="C1898" t="str">
            <v>BOLSA AUXÍLIO</v>
          </cell>
          <cell r="D1898">
            <v>200104</v>
          </cell>
          <cell r="E1898" t="str">
            <v>PRODUÇÃO</v>
          </cell>
          <cell r="F1898" t="str">
            <v>9.2.2</v>
          </cell>
          <cell r="G1898" t="str">
            <v>Pessoal - área fim</v>
          </cell>
        </row>
        <row r="1899">
          <cell r="A1899" t="str">
            <v>200104.400012</v>
          </cell>
          <cell r="B1899">
            <v>400012</v>
          </cell>
          <cell r="C1899" t="str">
            <v>INDENIZAÇÕES</v>
          </cell>
          <cell r="D1899">
            <v>200104</v>
          </cell>
          <cell r="E1899" t="str">
            <v>PRODUÇÃO</v>
          </cell>
          <cell r="F1899" t="str">
            <v>9.2.2</v>
          </cell>
          <cell r="G1899" t="str">
            <v>Pessoal - área fim</v>
          </cell>
        </row>
        <row r="1900">
          <cell r="A1900" t="str">
            <v>200104.400013</v>
          </cell>
          <cell r="B1900">
            <v>400013</v>
          </cell>
          <cell r="C1900" t="str">
            <v>SALÁRIOS - AJUSTES ENTRE CONTRATO DE GESTÃO</v>
          </cell>
          <cell r="D1900">
            <v>200104</v>
          </cell>
          <cell r="E1900" t="str">
            <v>PRODUÇÃO</v>
          </cell>
          <cell r="F1900" t="str">
            <v>9.2.2</v>
          </cell>
          <cell r="G1900" t="str">
            <v>Pessoal - área fim</v>
          </cell>
        </row>
        <row r="1901">
          <cell r="A1901" t="str">
            <v>200104.400202</v>
          </cell>
          <cell r="B1901">
            <v>400202</v>
          </cell>
          <cell r="C1901" t="str">
            <v>ADICIONAL NOTURNO</v>
          </cell>
          <cell r="D1901">
            <v>200104</v>
          </cell>
          <cell r="E1901" t="str">
            <v>PRODUÇÃO</v>
          </cell>
          <cell r="F1901" t="str">
            <v>9.2.2</v>
          </cell>
          <cell r="G1901" t="str">
            <v>Pessoal - área fim</v>
          </cell>
        </row>
        <row r="1902">
          <cell r="A1902" t="str">
            <v>200104.400203</v>
          </cell>
          <cell r="B1902">
            <v>400203</v>
          </cell>
          <cell r="C1902" t="str">
            <v>GRATIFICAÇOES</v>
          </cell>
          <cell r="D1902">
            <v>200104</v>
          </cell>
          <cell r="E1902" t="str">
            <v>PRODUÇÃO</v>
          </cell>
          <cell r="F1902" t="str">
            <v>9.2.2</v>
          </cell>
          <cell r="G1902" t="str">
            <v>Pessoal - área fim</v>
          </cell>
        </row>
        <row r="1903">
          <cell r="A1903" t="str">
            <v>200104.400219</v>
          </cell>
          <cell r="B1903">
            <v>400219</v>
          </cell>
          <cell r="C1903" t="str">
            <v>SALARIO MATERNIDADE</v>
          </cell>
          <cell r="D1903">
            <v>200104</v>
          </cell>
          <cell r="E1903" t="str">
            <v>PRODUÇÃO</v>
          </cell>
          <cell r="F1903" t="str">
            <v>9.2.2</v>
          </cell>
          <cell r="G1903" t="str">
            <v>Pessoal - área fim</v>
          </cell>
        </row>
        <row r="1904">
          <cell r="A1904" t="str">
            <v>200104.400220</v>
          </cell>
          <cell r="B1904">
            <v>400220</v>
          </cell>
          <cell r="C1904" t="str">
            <v>SALARIO FAMILIA</v>
          </cell>
          <cell r="D1904">
            <v>200104</v>
          </cell>
          <cell r="E1904" t="str">
            <v>PRODUÇÃO</v>
          </cell>
          <cell r="F1904" t="str">
            <v>9.2.2</v>
          </cell>
          <cell r="G1904" t="str">
            <v>Pessoal - área fim</v>
          </cell>
        </row>
        <row r="1905">
          <cell r="A1905" t="str">
            <v>200104.400221</v>
          </cell>
          <cell r="B1905">
            <v>400221</v>
          </cell>
          <cell r="C1905" t="str">
            <v>PENSAO ALIMENTICIA</v>
          </cell>
          <cell r="D1905">
            <v>200104</v>
          </cell>
          <cell r="E1905" t="str">
            <v>PRODUÇÃO</v>
          </cell>
          <cell r="F1905" t="str">
            <v>9.2.2</v>
          </cell>
          <cell r="G1905" t="str">
            <v>Pessoal - área fim</v>
          </cell>
        </row>
        <row r="1906">
          <cell r="A1906" t="str">
            <v>200104.400014</v>
          </cell>
          <cell r="B1906">
            <v>400014</v>
          </cell>
          <cell r="C1906" t="str">
            <v>ASSISTÊNCIA MÉDICA</v>
          </cell>
          <cell r="D1906">
            <v>200104</v>
          </cell>
          <cell r="E1906" t="str">
            <v>PRODUÇÃO</v>
          </cell>
          <cell r="F1906" t="str">
            <v>9.2.2</v>
          </cell>
          <cell r="G1906" t="str">
            <v>Pessoal - área fim</v>
          </cell>
        </row>
        <row r="1907">
          <cell r="A1907" t="str">
            <v>200104.400015</v>
          </cell>
          <cell r="B1907">
            <v>400015</v>
          </cell>
          <cell r="C1907" t="str">
            <v>ASSISTÊNCIA ODONTOLÓGICA</v>
          </cell>
          <cell r="D1907">
            <v>200104</v>
          </cell>
          <cell r="E1907" t="str">
            <v>PRODUÇÃO</v>
          </cell>
          <cell r="F1907" t="str">
            <v>9.2.2</v>
          </cell>
          <cell r="G1907" t="str">
            <v>Pessoal - área fim</v>
          </cell>
        </row>
        <row r="1908">
          <cell r="A1908" t="str">
            <v>200104.400016</v>
          </cell>
          <cell r="B1908">
            <v>400016</v>
          </cell>
          <cell r="C1908" t="str">
            <v>VALE REFEICAO</v>
          </cell>
          <cell r="D1908">
            <v>200104</v>
          </cell>
          <cell r="E1908" t="str">
            <v>PRODUÇÃO</v>
          </cell>
          <cell r="F1908" t="str">
            <v>9.2.2</v>
          </cell>
          <cell r="G1908" t="str">
            <v>Pessoal - área fim</v>
          </cell>
        </row>
        <row r="1909">
          <cell r="A1909" t="str">
            <v>200104.400017</v>
          </cell>
          <cell r="B1909">
            <v>400017</v>
          </cell>
          <cell r="C1909" t="str">
            <v>VALE TRANSPORTE</v>
          </cell>
          <cell r="D1909">
            <v>200104</v>
          </cell>
          <cell r="E1909" t="str">
            <v>PRODUÇÃO</v>
          </cell>
          <cell r="F1909" t="str">
            <v>9.2.2</v>
          </cell>
          <cell r="G1909" t="str">
            <v>Pessoal - área fim</v>
          </cell>
        </row>
        <row r="1910">
          <cell r="A1910" t="str">
            <v>200104.400175</v>
          </cell>
          <cell r="B1910">
            <v>400175</v>
          </cell>
          <cell r="C1910" t="str">
            <v>CURSOS E TREINAMENTOS</v>
          </cell>
          <cell r="D1910">
            <v>200104</v>
          </cell>
          <cell r="E1910" t="str">
            <v>PRODUÇÃO</v>
          </cell>
          <cell r="F1910" t="str">
            <v>9.2.2</v>
          </cell>
          <cell r="G1910" t="str">
            <v>Pessoal - área fim</v>
          </cell>
        </row>
        <row r="1911">
          <cell r="A1911" t="str">
            <v>200104.400176</v>
          </cell>
          <cell r="B1911">
            <v>400176</v>
          </cell>
          <cell r="C1911" t="str">
            <v>AUXILIO EDUCACAO</v>
          </cell>
          <cell r="D1911">
            <v>200104</v>
          </cell>
          <cell r="E1911" t="str">
            <v>PRODUÇÃO</v>
          </cell>
          <cell r="F1911" t="str">
            <v>9.2.2</v>
          </cell>
          <cell r="G1911" t="str">
            <v>Pessoal - área fim</v>
          </cell>
        </row>
        <row r="1912">
          <cell r="A1912" t="str">
            <v>200104.400020</v>
          </cell>
          <cell r="B1912">
            <v>400020</v>
          </cell>
          <cell r="C1912" t="str">
            <v>INSS</v>
          </cell>
          <cell r="D1912">
            <v>200104</v>
          </cell>
          <cell r="E1912" t="str">
            <v>PRODUÇÃO</v>
          </cell>
          <cell r="F1912" t="str">
            <v>9.2.2</v>
          </cell>
          <cell r="G1912" t="str">
            <v>Pessoal - área fim</v>
          </cell>
        </row>
        <row r="1913">
          <cell r="A1913" t="str">
            <v>200104.400021</v>
          </cell>
          <cell r="B1913">
            <v>400021</v>
          </cell>
          <cell r="C1913" t="str">
            <v>FGTS</v>
          </cell>
          <cell r="D1913">
            <v>200104</v>
          </cell>
          <cell r="E1913" t="str">
            <v>PRODUÇÃO</v>
          </cell>
          <cell r="F1913" t="str">
            <v>9.2.2</v>
          </cell>
          <cell r="G1913" t="str">
            <v>Pessoal - área fim</v>
          </cell>
        </row>
        <row r="1914">
          <cell r="A1914" t="str">
            <v>200104.400022</v>
          </cell>
          <cell r="B1914">
            <v>400022</v>
          </cell>
          <cell r="C1914" t="str">
            <v>PIS SOBRE FOLHA DE PAGAMENTO</v>
          </cell>
          <cell r="D1914">
            <v>200104</v>
          </cell>
          <cell r="E1914" t="str">
            <v>PRODUÇÃO</v>
          </cell>
          <cell r="F1914" t="str">
            <v>9.2.2</v>
          </cell>
          <cell r="G1914" t="str">
            <v>Pessoal - área fim</v>
          </cell>
        </row>
        <row r="1915">
          <cell r="A1915" t="str">
            <v>200104.400024</v>
          </cell>
          <cell r="B1915">
            <v>400024</v>
          </cell>
          <cell r="C1915" t="str">
            <v>CONTRIBUIÇÃO SOCIAL RESCISÓRIA</v>
          </cell>
          <cell r="D1915">
            <v>200104</v>
          </cell>
          <cell r="E1915" t="str">
            <v>PRODUÇÃO</v>
          </cell>
          <cell r="F1915" t="str">
            <v>9.2.2</v>
          </cell>
          <cell r="G1915" t="str">
            <v>Pessoal - área fim</v>
          </cell>
        </row>
        <row r="1916">
          <cell r="A1916" t="str">
            <v>200104.400177</v>
          </cell>
          <cell r="B1916">
            <v>400177</v>
          </cell>
          <cell r="C1916" t="str">
            <v>INSS SOBRE AUTONOMOS</v>
          </cell>
          <cell r="D1916">
            <v>200104</v>
          </cell>
          <cell r="E1916" t="str">
            <v>PRODUÇÃO</v>
          </cell>
          <cell r="F1916" t="str">
            <v>9.2.2</v>
          </cell>
          <cell r="G1916" t="str">
            <v>Pessoal - área fim</v>
          </cell>
        </row>
        <row r="1917">
          <cell r="A1917" t="str">
            <v>200104.400214</v>
          </cell>
          <cell r="B1917">
            <v>400214</v>
          </cell>
          <cell r="C1917" t="str">
            <v>CONTRIBUICAO SINDICAL/ ASSISTENCIAL/ CONFEDERATIVA</v>
          </cell>
          <cell r="D1917">
            <v>200104</v>
          </cell>
          <cell r="E1917" t="str">
            <v>PRODUÇÃO</v>
          </cell>
          <cell r="F1917" t="str">
            <v>9.2.2</v>
          </cell>
          <cell r="G1917" t="str">
            <v>Pessoal - área fim</v>
          </cell>
        </row>
        <row r="1918">
          <cell r="A1918" t="str">
            <v>200104.400025</v>
          </cell>
          <cell r="B1918">
            <v>400025</v>
          </cell>
          <cell r="C1918" t="str">
            <v>DESPESA - FÉRIAS</v>
          </cell>
          <cell r="D1918">
            <v>200104</v>
          </cell>
          <cell r="E1918" t="str">
            <v>PRODUÇÃO</v>
          </cell>
          <cell r="F1918" t="str">
            <v>9.2.2</v>
          </cell>
          <cell r="G1918" t="str">
            <v>Pessoal - área fim</v>
          </cell>
        </row>
        <row r="1919">
          <cell r="A1919" t="str">
            <v>200104.400026</v>
          </cell>
          <cell r="B1919">
            <v>400026</v>
          </cell>
          <cell r="C1919" t="str">
            <v>DESPESA - INSS S/ FÉRIAS</v>
          </cell>
          <cell r="D1919">
            <v>200104</v>
          </cell>
          <cell r="E1919" t="str">
            <v>PRODUÇÃO</v>
          </cell>
          <cell r="F1919" t="str">
            <v>9.2.2</v>
          </cell>
          <cell r="G1919" t="str">
            <v>Pessoal - área fim</v>
          </cell>
        </row>
        <row r="1920">
          <cell r="A1920" t="str">
            <v>200104.400027</v>
          </cell>
          <cell r="B1920">
            <v>400027</v>
          </cell>
          <cell r="C1920" t="str">
            <v>DESPESA - FGTS S/ FÉRIAS</v>
          </cell>
          <cell r="D1920">
            <v>200104</v>
          </cell>
          <cell r="E1920" t="str">
            <v>PRODUÇÃO</v>
          </cell>
          <cell r="F1920" t="str">
            <v>9.2.2</v>
          </cell>
          <cell r="G1920" t="str">
            <v>Pessoal - área fim</v>
          </cell>
        </row>
        <row r="1921">
          <cell r="A1921" t="str">
            <v>200104.400028</v>
          </cell>
          <cell r="B1921">
            <v>400028</v>
          </cell>
          <cell r="C1921" t="str">
            <v>DESPESA - 13° SALÁRIO</v>
          </cell>
          <cell r="D1921">
            <v>200104</v>
          </cell>
          <cell r="E1921" t="str">
            <v>PRODUÇÃO</v>
          </cell>
          <cell r="F1921" t="str">
            <v>9.2.2</v>
          </cell>
          <cell r="G1921" t="str">
            <v>Pessoal - área fim</v>
          </cell>
        </row>
        <row r="1922">
          <cell r="A1922" t="str">
            <v>200104.400029</v>
          </cell>
          <cell r="B1922">
            <v>400029</v>
          </cell>
          <cell r="C1922" t="str">
            <v>DESPESA - INSS S/ 13°</v>
          </cell>
          <cell r="D1922">
            <v>200104</v>
          </cell>
          <cell r="E1922" t="str">
            <v>PRODUÇÃO</v>
          </cell>
          <cell r="F1922" t="str">
            <v>9.2.2</v>
          </cell>
          <cell r="G1922" t="str">
            <v>Pessoal - área fim</v>
          </cell>
        </row>
        <row r="1923">
          <cell r="A1923" t="str">
            <v>200104.400030</v>
          </cell>
          <cell r="B1923">
            <v>400030</v>
          </cell>
          <cell r="C1923" t="str">
            <v>DESPESA - FGTS S/ 13°</v>
          </cell>
          <cell r="D1923">
            <v>200104</v>
          </cell>
          <cell r="E1923" t="str">
            <v>PRODUÇÃO</v>
          </cell>
          <cell r="F1923" t="str">
            <v>9.2.2</v>
          </cell>
          <cell r="G1923" t="str">
            <v>Pessoal - área fim</v>
          </cell>
        </row>
        <row r="1924">
          <cell r="A1924" t="str">
            <v>200104.400178</v>
          </cell>
          <cell r="B1924">
            <v>400178</v>
          </cell>
          <cell r="C1924" t="str">
            <v>UNIFORMES</v>
          </cell>
          <cell r="D1924">
            <v>200104</v>
          </cell>
          <cell r="E1924" t="str">
            <v>PRODUÇÃO</v>
          </cell>
          <cell r="F1924" t="str">
            <v>9.2.2</v>
          </cell>
          <cell r="G1924" t="str">
            <v>Pessoal - área fim</v>
          </cell>
        </row>
        <row r="1925">
          <cell r="A1925" t="str">
            <v>200104.400179</v>
          </cell>
          <cell r="B1925">
            <v>400179</v>
          </cell>
          <cell r="C1925" t="str">
            <v>ESTAGIARIOS E APRENDIZES</v>
          </cell>
          <cell r="D1925">
            <v>200104</v>
          </cell>
          <cell r="E1925" t="str">
            <v>PRODUÇÃO</v>
          </cell>
          <cell r="F1925" t="str">
            <v>9.2.2</v>
          </cell>
          <cell r="G1925" t="str">
            <v>Pessoal - área fim</v>
          </cell>
        </row>
        <row r="1926">
          <cell r="A1926" t="str">
            <v>200104.400180</v>
          </cell>
          <cell r="B1926">
            <v>400180</v>
          </cell>
          <cell r="C1926" t="str">
            <v>OUTRAS DESPESAS COM PESSOAL</v>
          </cell>
          <cell r="D1926">
            <v>200104</v>
          </cell>
          <cell r="E1926" t="str">
            <v>PRODUÇÃO</v>
          </cell>
          <cell r="F1926" t="str">
            <v>9.2.2</v>
          </cell>
          <cell r="G1926" t="str">
            <v>Pessoal - área fim</v>
          </cell>
        </row>
        <row r="1927">
          <cell r="A1927" t="str">
            <v>200201.400003</v>
          </cell>
          <cell r="B1927">
            <v>400003</v>
          </cell>
          <cell r="C1927" t="str">
            <v>SALÁRIOS E ORDENADOS</v>
          </cell>
          <cell r="D1927">
            <v>200201</v>
          </cell>
          <cell r="E1927" t="str">
            <v>EXPOSIÇÃO TEMPORÁRIA</v>
          </cell>
          <cell r="F1927" t="str">
            <v>9.2.2</v>
          </cell>
          <cell r="G1927" t="str">
            <v>Pessoal - área fim</v>
          </cell>
        </row>
        <row r="1928">
          <cell r="A1928" t="str">
            <v>200201.400004</v>
          </cell>
          <cell r="B1928">
            <v>400004</v>
          </cell>
          <cell r="C1928" t="str">
            <v>HORAS EXTRAS</v>
          </cell>
          <cell r="D1928">
            <v>200201</v>
          </cell>
          <cell r="E1928" t="str">
            <v>EXPOSIÇÃO TEMPORÁRIA</v>
          </cell>
          <cell r="F1928" t="str">
            <v>9.2.2</v>
          </cell>
          <cell r="G1928" t="str">
            <v>Pessoal - área fim</v>
          </cell>
        </row>
        <row r="1929">
          <cell r="A1929" t="str">
            <v>200201.400005</v>
          </cell>
          <cell r="B1929">
            <v>400005</v>
          </cell>
          <cell r="C1929" t="str">
            <v>DÉCIMO TERCEIRO SALÁRIO</v>
          </cell>
          <cell r="D1929">
            <v>200201</v>
          </cell>
          <cell r="E1929" t="str">
            <v>EXPOSIÇÃO TEMPORÁRIA</v>
          </cell>
          <cell r="F1929" t="str">
            <v>9.2.2</v>
          </cell>
          <cell r="G1929" t="str">
            <v>Pessoal - área fim</v>
          </cell>
        </row>
        <row r="1930">
          <cell r="A1930" t="str">
            <v>200201.400006</v>
          </cell>
          <cell r="B1930">
            <v>400006</v>
          </cell>
          <cell r="C1930" t="str">
            <v>FÉRIAS</v>
          </cell>
          <cell r="D1930">
            <v>200201</v>
          </cell>
          <cell r="E1930" t="str">
            <v>EXPOSIÇÃO TEMPORÁRIA</v>
          </cell>
          <cell r="F1930" t="str">
            <v>9.2.2</v>
          </cell>
          <cell r="G1930" t="str">
            <v>Pessoal - área fim</v>
          </cell>
        </row>
        <row r="1931">
          <cell r="A1931" t="str">
            <v>200201.400007</v>
          </cell>
          <cell r="B1931">
            <v>400007</v>
          </cell>
          <cell r="C1931" t="str">
            <v>DESCANSO SEMANAL REMUNERADO</v>
          </cell>
          <cell r="D1931">
            <v>200201</v>
          </cell>
          <cell r="E1931" t="str">
            <v>EXPOSIÇÃO TEMPORÁRIA</v>
          </cell>
          <cell r="F1931" t="str">
            <v>9.2.2</v>
          </cell>
          <cell r="G1931" t="str">
            <v>Pessoal - área fim</v>
          </cell>
        </row>
        <row r="1932">
          <cell r="A1932" t="str">
            <v>200201.400010</v>
          </cell>
          <cell r="B1932">
            <v>400010</v>
          </cell>
          <cell r="C1932" t="str">
            <v>AJUDA DE CUSTO</v>
          </cell>
          <cell r="D1932">
            <v>200201</v>
          </cell>
          <cell r="E1932" t="str">
            <v>EXPOSIÇÃO TEMPORÁRIA</v>
          </cell>
          <cell r="F1932" t="str">
            <v>9.2.2</v>
          </cell>
          <cell r="G1932" t="str">
            <v>Pessoal - área fim</v>
          </cell>
        </row>
        <row r="1933">
          <cell r="A1933" t="str">
            <v>200201.400011</v>
          </cell>
          <cell r="B1933">
            <v>400011</v>
          </cell>
          <cell r="C1933" t="str">
            <v>BOLSA AUXÍLIO</v>
          </cell>
          <cell r="D1933">
            <v>200201</v>
          </cell>
          <cell r="E1933" t="str">
            <v>EXPOSIÇÃO TEMPORÁRIA</v>
          </cell>
          <cell r="F1933" t="str">
            <v>9.2.2</v>
          </cell>
          <cell r="G1933" t="str">
            <v>Pessoal - área fim</v>
          </cell>
        </row>
        <row r="1934">
          <cell r="A1934" t="str">
            <v>200201.400012</v>
          </cell>
          <cell r="B1934">
            <v>400012</v>
          </cell>
          <cell r="C1934" t="str">
            <v>INDENIZAÇÕES</v>
          </cell>
          <cell r="D1934">
            <v>200201</v>
          </cell>
          <cell r="E1934" t="str">
            <v>EXPOSIÇÃO TEMPORÁRIA</v>
          </cell>
          <cell r="F1934" t="str">
            <v>9.2.2</v>
          </cell>
          <cell r="G1934" t="str">
            <v>Pessoal - área fim</v>
          </cell>
        </row>
        <row r="1935">
          <cell r="A1935" t="str">
            <v>200201.400013</v>
          </cell>
          <cell r="B1935">
            <v>400013</v>
          </cell>
          <cell r="C1935" t="str">
            <v>SALÁRIOS - AJUSTES ENTRE CONTRATO DE GESTÃO</v>
          </cell>
          <cell r="D1935">
            <v>200201</v>
          </cell>
          <cell r="E1935" t="str">
            <v>EXPOSIÇÃO TEMPORÁRIA</v>
          </cell>
          <cell r="F1935" t="str">
            <v>9.2.2</v>
          </cell>
          <cell r="G1935" t="str">
            <v>Pessoal - área fim</v>
          </cell>
        </row>
        <row r="1936">
          <cell r="A1936" t="str">
            <v>200201.400202</v>
          </cell>
          <cell r="B1936">
            <v>400202</v>
          </cell>
          <cell r="C1936" t="str">
            <v>ADICIONAL NOTURNO</v>
          </cell>
          <cell r="D1936">
            <v>200201</v>
          </cell>
          <cell r="E1936" t="str">
            <v>EXPOSIÇÃO TEMPORÁRIA</v>
          </cell>
          <cell r="F1936" t="str">
            <v>9.2.2</v>
          </cell>
          <cell r="G1936" t="str">
            <v>Pessoal - área fim</v>
          </cell>
        </row>
        <row r="1937">
          <cell r="A1937" t="str">
            <v>200201.400203</v>
          </cell>
          <cell r="B1937">
            <v>400203</v>
          </cell>
          <cell r="C1937" t="str">
            <v>GRATIFICAÇOES</v>
          </cell>
          <cell r="D1937">
            <v>200201</v>
          </cell>
          <cell r="E1937" t="str">
            <v>EXPOSIÇÃO TEMPORÁRIA</v>
          </cell>
          <cell r="F1937" t="str">
            <v>9.2.2</v>
          </cell>
          <cell r="G1937" t="str">
            <v>Pessoal - área fim</v>
          </cell>
        </row>
        <row r="1938">
          <cell r="A1938" t="str">
            <v>200201.400219</v>
          </cell>
          <cell r="B1938">
            <v>400219</v>
          </cell>
          <cell r="C1938" t="str">
            <v>SALARIO MATERNIDADE</v>
          </cell>
          <cell r="D1938">
            <v>200201</v>
          </cell>
          <cell r="E1938" t="str">
            <v>EXPOSIÇÃO TEMPORÁRIA</v>
          </cell>
          <cell r="F1938" t="str">
            <v>9.2.2</v>
          </cell>
          <cell r="G1938" t="str">
            <v>Pessoal - área fim</v>
          </cell>
        </row>
        <row r="1939">
          <cell r="A1939" t="str">
            <v>200201.400220</v>
          </cell>
          <cell r="B1939">
            <v>400220</v>
          </cell>
          <cell r="C1939" t="str">
            <v>SALARIO FAMILIA</v>
          </cell>
          <cell r="D1939">
            <v>200201</v>
          </cell>
          <cell r="E1939" t="str">
            <v>EXPOSIÇÃO TEMPORÁRIA</v>
          </cell>
          <cell r="F1939" t="str">
            <v>9.2.2</v>
          </cell>
          <cell r="G1939" t="str">
            <v>Pessoal - área fim</v>
          </cell>
        </row>
        <row r="1940">
          <cell r="A1940" t="str">
            <v>200201.400221</v>
          </cell>
          <cell r="B1940">
            <v>400221</v>
          </cell>
          <cell r="C1940" t="str">
            <v>PENSAO ALIMENTICIA</v>
          </cell>
          <cell r="D1940">
            <v>200201</v>
          </cell>
          <cell r="E1940" t="str">
            <v>EXPOSIÇÃO TEMPORÁRIA</v>
          </cell>
          <cell r="F1940" t="str">
            <v>9.2.2</v>
          </cell>
          <cell r="G1940" t="str">
            <v>Pessoal - área fim</v>
          </cell>
        </row>
        <row r="1941">
          <cell r="A1941" t="str">
            <v>200201.400014</v>
          </cell>
          <cell r="B1941">
            <v>400014</v>
          </cell>
          <cell r="C1941" t="str">
            <v>ASSISTÊNCIA MÉDICA</v>
          </cell>
          <cell r="D1941">
            <v>200201</v>
          </cell>
          <cell r="E1941" t="str">
            <v>EXPOSIÇÃO TEMPORÁRIA</v>
          </cell>
          <cell r="F1941" t="str">
            <v>9.2.2</v>
          </cell>
          <cell r="G1941" t="str">
            <v>Pessoal - área fim</v>
          </cell>
        </row>
        <row r="1942">
          <cell r="A1942" t="str">
            <v>200201.400015</v>
          </cell>
          <cell r="B1942">
            <v>400015</v>
          </cell>
          <cell r="C1942" t="str">
            <v>ASSISTÊNCIA ODONTOLÓGICA</v>
          </cell>
          <cell r="D1942">
            <v>200201</v>
          </cell>
          <cell r="E1942" t="str">
            <v>EXPOSIÇÃO TEMPORÁRIA</v>
          </cell>
          <cell r="F1942" t="str">
            <v>9.2.2</v>
          </cell>
          <cell r="G1942" t="str">
            <v>Pessoal - área fim</v>
          </cell>
        </row>
        <row r="1943">
          <cell r="A1943" t="str">
            <v>200201.400016</v>
          </cell>
          <cell r="B1943">
            <v>400016</v>
          </cell>
          <cell r="C1943" t="str">
            <v>VALE REFEICAO</v>
          </cell>
          <cell r="D1943">
            <v>200201</v>
          </cell>
          <cell r="E1943" t="str">
            <v>EXPOSIÇÃO TEMPORÁRIA</v>
          </cell>
          <cell r="F1943" t="str">
            <v>9.2.2</v>
          </cell>
          <cell r="G1943" t="str">
            <v>Pessoal - área fim</v>
          </cell>
        </row>
        <row r="1944">
          <cell r="A1944" t="str">
            <v>200201.400017</v>
          </cell>
          <cell r="B1944">
            <v>400017</v>
          </cell>
          <cell r="C1944" t="str">
            <v>VALE TRANSPORTE</v>
          </cell>
          <cell r="D1944">
            <v>200201</v>
          </cell>
          <cell r="E1944" t="str">
            <v>EXPOSIÇÃO TEMPORÁRIA</v>
          </cell>
          <cell r="F1944" t="str">
            <v>9.2.2</v>
          </cell>
          <cell r="G1944" t="str">
            <v>Pessoal - área fim</v>
          </cell>
        </row>
        <row r="1945">
          <cell r="A1945" t="str">
            <v>200201.400175</v>
          </cell>
          <cell r="B1945">
            <v>400175</v>
          </cell>
          <cell r="C1945" t="str">
            <v>CURSOS E TREINAMENTOS</v>
          </cell>
          <cell r="D1945">
            <v>200201</v>
          </cell>
          <cell r="E1945" t="str">
            <v>EXPOSIÇÃO TEMPORÁRIA</v>
          </cell>
          <cell r="F1945" t="str">
            <v>9.2.2</v>
          </cell>
          <cell r="G1945" t="str">
            <v>Pessoal - área fim</v>
          </cell>
        </row>
        <row r="1946">
          <cell r="A1946" t="str">
            <v>200201.400176</v>
          </cell>
          <cell r="B1946">
            <v>400176</v>
          </cell>
          <cell r="C1946" t="str">
            <v>AUXILIO EDUCACAO</v>
          </cell>
          <cell r="D1946">
            <v>200201</v>
          </cell>
          <cell r="E1946" t="str">
            <v>EXPOSIÇÃO TEMPORÁRIA</v>
          </cell>
          <cell r="F1946" t="str">
            <v>9.2.2</v>
          </cell>
          <cell r="G1946" t="str">
            <v>Pessoal - área fim</v>
          </cell>
        </row>
        <row r="1947">
          <cell r="A1947" t="str">
            <v>200201.400020</v>
          </cell>
          <cell r="B1947">
            <v>400020</v>
          </cell>
          <cell r="C1947" t="str">
            <v>INSS</v>
          </cell>
          <cell r="D1947">
            <v>200201</v>
          </cell>
          <cell r="E1947" t="str">
            <v>EXPOSIÇÃO TEMPORÁRIA</v>
          </cell>
          <cell r="F1947" t="str">
            <v>9.2.2</v>
          </cell>
          <cell r="G1947" t="str">
            <v>Pessoal - área fim</v>
          </cell>
        </row>
        <row r="1948">
          <cell r="A1948" t="str">
            <v>200201.400021</v>
          </cell>
          <cell r="B1948">
            <v>400021</v>
          </cell>
          <cell r="C1948" t="str">
            <v>FGTS</v>
          </cell>
          <cell r="D1948">
            <v>200201</v>
          </cell>
          <cell r="E1948" t="str">
            <v>EXPOSIÇÃO TEMPORÁRIA</v>
          </cell>
          <cell r="F1948" t="str">
            <v>9.2.2</v>
          </cell>
          <cell r="G1948" t="str">
            <v>Pessoal - área fim</v>
          </cell>
        </row>
        <row r="1949">
          <cell r="A1949" t="str">
            <v>200201.400022</v>
          </cell>
          <cell r="B1949">
            <v>400022</v>
          </cell>
          <cell r="C1949" t="str">
            <v>PIS SOBRE FOLHA DE PAGAMENTO</v>
          </cell>
          <cell r="D1949">
            <v>200201</v>
          </cell>
          <cell r="E1949" t="str">
            <v>EXPOSIÇÃO TEMPORÁRIA</v>
          </cell>
          <cell r="F1949" t="str">
            <v>9.2.2</v>
          </cell>
          <cell r="G1949" t="str">
            <v>Pessoal - área fim</v>
          </cell>
        </row>
        <row r="1950">
          <cell r="A1950" t="str">
            <v>200201.400024</v>
          </cell>
          <cell r="B1950">
            <v>400024</v>
          </cell>
          <cell r="C1950" t="str">
            <v>CONTRIBUIÇÃO SOCIAL RESCISÓRIA</v>
          </cell>
          <cell r="D1950">
            <v>200201</v>
          </cell>
          <cell r="E1950" t="str">
            <v>EXPOSIÇÃO TEMPORÁRIA</v>
          </cell>
          <cell r="F1950" t="str">
            <v>9.2.2</v>
          </cell>
          <cell r="G1950" t="str">
            <v>Pessoal - área fim</v>
          </cell>
        </row>
        <row r="1951">
          <cell r="A1951" t="str">
            <v>200201.400177</v>
          </cell>
          <cell r="B1951">
            <v>400177</v>
          </cell>
          <cell r="C1951" t="str">
            <v>INSS SOBRE AUTONOMOS</v>
          </cell>
          <cell r="D1951">
            <v>200201</v>
          </cell>
          <cell r="E1951" t="str">
            <v>EXPOSIÇÃO TEMPORÁRIA</v>
          </cell>
          <cell r="F1951" t="str">
            <v>9.2.2</v>
          </cell>
          <cell r="G1951" t="str">
            <v>Pessoal - área fim</v>
          </cell>
        </row>
        <row r="1952">
          <cell r="A1952" t="str">
            <v>200201.400214</v>
          </cell>
          <cell r="B1952">
            <v>400214</v>
          </cell>
          <cell r="C1952" t="str">
            <v>CONTRIBUICAO SINDICAL/ ASSISTENCIAL/ CONFEDERATIVA</v>
          </cell>
          <cell r="D1952">
            <v>200201</v>
          </cell>
          <cell r="E1952" t="str">
            <v>EXPOSIÇÃO TEMPORÁRIA</v>
          </cell>
          <cell r="F1952" t="str">
            <v>9.2.2</v>
          </cell>
          <cell r="G1952" t="str">
            <v>Pessoal - área fim</v>
          </cell>
        </row>
        <row r="1953">
          <cell r="A1953" t="str">
            <v>200201.400025</v>
          </cell>
          <cell r="B1953">
            <v>400025</v>
          </cell>
          <cell r="C1953" t="str">
            <v>DESPESA - FÉRIAS</v>
          </cell>
          <cell r="D1953">
            <v>200201</v>
          </cell>
          <cell r="E1953" t="str">
            <v>EXPOSIÇÃO TEMPORÁRIA</v>
          </cell>
          <cell r="F1953" t="str">
            <v>9.2.2</v>
          </cell>
          <cell r="G1953" t="str">
            <v>Pessoal - área fim</v>
          </cell>
        </row>
        <row r="1954">
          <cell r="A1954" t="str">
            <v>200201.400026</v>
          </cell>
          <cell r="B1954">
            <v>400026</v>
          </cell>
          <cell r="C1954" t="str">
            <v>DESPESA - INSS S/ FÉRIAS</v>
          </cell>
          <cell r="D1954">
            <v>200201</v>
          </cell>
          <cell r="E1954" t="str">
            <v>EXPOSIÇÃO TEMPORÁRIA</v>
          </cell>
          <cell r="F1954" t="str">
            <v>9.2.2</v>
          </cell>
          <cell r="G1954" t="str">
            <v>Pessoal - área fim</v>
          </cell>
        </row>
        <row r="1955">
          <cell r="A1955" t="str">
            <v>200201.400027</v>
          </cell>
          <cell r="B1955">
            <v>400027</v>
          </cell>
          <cell r="C1955" t="str">
            <v>DESPESA - FGTS S/ FÉRIAS</v>
          </cell>
          <cell r="D1955">
            <v>200201</v>
          </cell>
          <cell r="E1955" t="str">
            <v>EXPOSIÇÃO TEMPORÁRIA</v>
          </cell>
          <cell r="F1955" t="str">
            <v>9.2.2</v>
          </cell>
          <cell r="G1955" t="str">
            <v>Pessoal - área fim</v>
          </cell>
        </row>
        <row r="1956">
          <cell r="A1956" t="str">
            <v>200201.400028</v>
          </cell>
          <cell r="B1956">
            <v>400028</v>
          </cell>
          <cell r="C1956" t="str">
            <v>DESPESA - 13° SALÁRIO</v>
          </cell>
          <cell r="D1956">
            <v>200201</v>
          </cell>
          <cell r="E1956" t="str">
            <v>EXPOSIÇÃO TEMPORÁRIA</v>
          </cell>
          <cell r="F1956" t="str">
            <v>9.2.2</v>
          </cell>
          <cell r="G1956" t="str">
            <v>Pessoal - área fim</v>
          </cell>
        </row>
        <row r="1957">
          <cell r="A1957" t="str">
            <v>200201.400029</v>
          </cell>
          <cell r="B1957">
            <v>400029</v>
          </cell>
          <cell r="C1957" t="str">
            <v>DESPESA - INSS S/ 13°</v>
          </cell>
          <cell r="D1957">
            <v>200201</v>
          </cell>
          <cell r="E1957" t="str">
            <v>EXPOSIÇÃO TEMPORÁRIA</v>
          </cell>
          <cell r="F1957" t="str">
            <v>9.2.2</v>
          </cell>
          <cell r="G1957" t="str">
            <v>Pessoal - área fim</v>
          </cell>
        </row>
        <row r="1958">
          <cell r="A1958" t="str">
            <v>200201.400030</v>
          </cell>
          <cell r="B1958">
            <v>400030</v>
          </cell>
          <cell r="C1958" t="str">
            <v>DESPESA - FGTS S/ 13°</v>
          </cell>
          <cell r="D1958">
            <v>200201</v>
          </cell>
          <cell r="E1958" t="str">
            <v>EXPOSIÇÃO TEMPORÁRIA</v>
          </cell>
          <cell r="F1958" t="str">
            <v>9.2.2</v>
          </cell>
          <cell r="G1958" t="str">
            <v>Pessoal - área fim</v>
          </cell>
        </row>
        <row r="1959">
          <cell r="A1959" t="str">
            <v>200201.400178</v>
          </cell>
          <cell r="B1959">
            <v>400178</v>
          </cell>
          <cell r="C1959" t="str">
            <v>UNIFORMES</v>
          </cell>
          <cell r="D1959">
            <v>200201</v>
          </cell>
          <cell r="E1959" t="str">
            <v>EXPOSIÇÃO TEMPORÁRIA</v>
          </cell>
          <cell r="F1959" t="str">
            <v>9.2.2</v>
          </cell>
          <cell r="G1959" t="str">
            <v>Pessoal - área fim</v>
          </cell>
        </row>
        <row r="1960">
          <cell r="A1960" t="str">
            <v>200201.400179</v>
          </cell>
          <cell r="B1960">
            <v>400179</v>
          </cell>
          <cell r="C1960" t="str">
            <v>ESTAGIARIOS E APRENDIZES</v>
          </cell>
          <cell r="D1960">
            <v>200201</v>
          </cell>
          <cell r="E1960" t="str">
            <v>EXPOSIÇÃO TEMPORÁRIA</v>
          </cell>
          <cell r="F1960" t="str">
            <v>9.2.2</v>
          </cell>
          <cell r="G1960" t="str">
            <v>Pessoal - área fim</v>
          </cell>
        </row>
        <row r="1961">
          <cell r="A1961" t="str">
            <v>200201.400180</v>
          </cell>
          <cell r="B1961">
            <v>400180</v>
          </cell>
          <cell r="C1961" t="str">
            <v>OUTRAS DESPESAS COM PESSOAL</v>
          </cell>
          <cell r="D1961">
            <v>200201</v>
          </cell>
          <cell r="E1961" t="str">
            <v>EXPOSIÇÃO TEMPORÁRIA</v>
          </cell>
          <cell r="F1961" t="str">
            <v>9.2.2</v>
          </cell>
          <cell r="G1961" t="str">
            <v>Pessoal - área fim</v>
          </cell>
        </row>
        <row r="1962">
          <cell r="A1962" t="str">
            <v>200301.400003</v>
          </cell>
          <cell r="B1962">
            <v>400003</v>
          </cell>
          <cell r="C1962" t="str">
            <v>SALÁRIOS E ORDENADOS</v>
          </cell>
          <cell r="D1962">
            <v>200301</v>
          </cell>
          <cell r="E1962" t="str">
            <v>ATIVIDADES EDUCACIONAIS</v>
          </cell>
          <cell r="F1962" t="str">
            <v>9.2.2</v>
          </cell>
          <cell r="G1962" t="str">
            <v>Pessoal - área fim</v>
          </cell>
        </row>
        <row r="1963">
          <cell r="A1963" t="str">
            <v>200301.400004</v>
          </cell>
          <cell r="B1963">
            <v>400004</v>
          </cell>
          <cell r="C1963" t="str">
            <v>HORAS EXTRAS</v>
          </cell>
          <cell r="D1963">
            <v>200301</v>
          </cell>
          <cell r="E1963" t="str">
            <v>ATIVIDADES EDUCACIONAIS</v>
          </cell>
          <cell r="F1963" t="str">
            <v>9.2.2</v>
          </cell>
          <cell r="G1963" t="str">
            <v>Pessoal - área fim</v>
          </cell>
        </row>
        <row r="1964">
          <cell r="A1964" t="str">
            <v>200301.400005</v>
          </cell>
          <cell r="B1964">
            <v>400005</v>
          </cell>
          <cell r="C1964" t="str">
            <v>DÉCIMO TERCEIRO SALÁRIO</v>
          </cell>
          <cell r="D1964">
            <v>200301</v>
          </cell>
          <cell r="E1964" t="str">
            <v>ATIVIDADES EDUCACIONAIS</v>
          </cell>
          <cell r="F1964" t="str">
            <v>9.2.2</v>
          </cell>
          <cell r="G1964" t="str">
            <v>Pessoal - área fim</v>
          </cell>
        </row>
        <row r="1965">
          <cell r="A1965" t="str">
            <v>200301.400006</v>
          </cell>
          <cell r="B1965">
            <v>400006</v>
          </cell>
          <cell r="C1965" t="str">
            <v>FÉRIAS</v>
          </cell>
          <cell r="D1965">
            <v>200301</v>
          </cell>
          <cell r="E1965" t="str">
            <v>ATIVIDADES EDUCACIONAIS</v>
          </cell>
          <cell r="F1965" t="str">
            <v>9.2.2</v>
          </cell>
          <cell r="G1965" t="str">
            <v>Pessoal - área fim</v>
          </cell>
        </row>
        <row r="1966">
          <cell r="A1966" t="str">
            <v>200301.400007</v>
          </cell>
          <cell r="B1966">
            <v>400007</v>
          </cell>
          <cell r="C1966" t="str">
            <v>DESCANSO SEMANAL REMUNERADO</v>
          </cell>
          <cell r="D1966">
            <v>200301</v>
          </cell>
          <cell r="E1966" t="str">
            <v>ATIVIDADES EDUCACIONAIS</v>
          </cell>
          <cell r="F1966" t="str">
            <v>9.2.2</v>
          </cell>
          <cell r="G1966" t="str">
            <v>Pessoal - área fim</v>
          </cell>
        </row>
        <row r="1967">
          <cell r="A1967" t="str">
            <v>200301.400010</v>
          </cell>
          <cell r="B1967">
            <v>400010</v>
          </cell>
          <cell r="C1967" t="str">
            <v>AJUDA DE CUSTO</v>
          </cell>
          <cell r="D1967">
            <v>200301</v>
          </cell>
          <cell r="E1967" t="str">
            <v>ATIVIDADES EDUCACIONAIS</v>
          </cell>
          <cell r="F1967" t="str">
            <v>9.2.2</v>
          </cell>
          <cell r="G1967" t="str">
            <v>Pessoal - área fim</v>
          </cell>
        </row>
        <row r="1968">
          <cell r="A1968" t="str">
            <v>200301.400011</v>
          </cell>
          <cell r="B1968">
            <v>400011</v>
          </cell>
          <cell r="C1968" t="str">
            <v>BOLSA AUXÍLIO</v>
          </cell>
          <cell r="D1968">
            <v>200301</v>
          </cell>
          <cell r="E1968" t="str">
            <v>ATIVIDADES EDUCACIONAIS</v>
          </cell>
          <cell r="F1968" t="str">
            <v>9.2.2</v>
          </cell>
          <cell r="G1968" t="str">
            <v>Pessoal - área fim</v>
          </cell>
        </row>
        <row r="1969">
          <cell r="A1969" t="str">
            <v>200301.400012</v>
          </cell>
          <cell r="B1969">
            <v>400012</v>
          </cell>
          <cell r="C1969" t="str">
            <v>INDENIZAÇÕES</v>
          </cell>
          <cell r="D1969">
            <v>200301</v>
          </cell>
          <cell r="E1969" t="str">
            <v>ATIVIDADES EDUCACIONAIS</v>
          </cell>
          <cell r="F1969" t="str">
            <v>9.2.2</v>
          </cell>
          <cell r="G1969" t="str">
            <v>Pessoal - área fim</v>
          </cell>
        </row>
        <row r="1970">
          <cell r="A1970" t="str">
            <v>200301.400013</v>
          </cell>
          <cell r="B1970">
            <v>400013</v>
          </cell>
          <cell r="C1970" t="str">
            <v>SALÁRIOS - AJUSTES ENTRE CONTRATO DE GESTÃO</v>
          </cell>
          <cell r="D1970">
            <v>200301</v>
          </cell>
          <cell r="E1970" t="str">
            <v>ATIVIDADES EDUCACIONAIS</v>
          </cell>
          <cell r="F1970" t="str">
            <v>9.2.2</v>
          </cell>
          <cell r="G1970" t="str">
            <v>Pessoal - área fim</v>
          </cell>
        </row>
        <row r="1971">
          <cell r="A1971" t="str">
            <v>200301.400202</v>
          </cell>
          <cell r="B1971">
            <v>400202</v>
          </cell>
          <cell r="C1971" t="str">
            <v>ADICIONAL NOTURNO</v>
          </cell>
          <cell r="D1971">
            <v>200301</v>
          </cell>
          <cell r="E1971" t="str">
            <v>ATIVIDADES EDUCACIONAIS</v>
          </cell>
          <cell r="F1971" t="str">
            <v>9.2.2</v>
          </cell>
          <cell r="G1971" t="str">
            <v>Pessoal - área fim</v>
          </cell>
        </row>
        <row r="1972">
          <cell r="A1972" t="str">
            <v>200301.400203</v>
          </cell>
          <cell r="B1972">
            <v>400203</v>
          </cell>
          <cell r="C1972" t="str">
            <v>GRATIFICAÇOES</v>
          </cell>
          <cell r="D1972">
            <v>200301</v>
          </cell>
          <cell r="E1972" t="str">
            <v>ATIVIDADES EDUCACIONAIS</v>
          </cell>
          <cell r="F1972" t="str">
            <v>9.2.2</v>
          </cell>
          <cell r="G1972" t="str">
            <v>Pessoal - área fim</v>
          </cell>
        </row>
        <row r="1973">
          <cell r="A1973" t="str">
            <v>200301.400219</v>
          </cell>
          <cell r="B1973">
            <v>400219</v>
          </cell>
          <cell r="C1973" t="str">
            <v>SALARIO MATERNIDADE</v>
          </cell>
          <cell r="D1973">
            <v>200301</v>
          </cell>
          <cell r="E1973" t="str">
            <v>ATIVIDADES EDUCACIONAIS</v>
          </cell>
          <cell r="F1973" t="str">
            <v>9.2.2</v>
          </cell>
          <cell r="G1973" t="str">
            <v>Pessoal - área fim</v>
          </cell>
        </row>
        <row r="1974">
          <cell r="A1974" t="str">
            <v>200301.400220</v>
          </cell>
          <cell r="B1974">
            <v>400220</v>
          </cell>
          <cell r="C1974" t="str">
            <v>SALARIO FAMILIA</v>
          </cell>
          <cell r="D1974">
            <v>200301</v>
          </cell>
          <cell r="E1974" t="str">
            <v>ATIVIDADES EDUCACIONAIS</v>
          </cell>
          <cell r="F1974" t="str">
            <v>9.2.2</v>
          </cell>
          <cell r="G1974" t="str">
            <v>Pessoal - área fim</v>
          </cell>
        </row>
        <row r="1975">
          <cell r="A1975" t="str">
            <v>200301.400221</v>
          </cell>
          <cell r="B1975">
            <v>400221</v>
          </cell>
          <cell r="C1975" t="str">
            <v>PENSAO ALIMENTICIA</v>
          </cell>
          <cell r="D1975">
            <v>200301</v>
          </cell>
          <cell r="E1975" t="str">
            <v>ATIVIDADES EDUCACIONAIS</v>
          </cell>
          <cell r="F1975" t="str">
            <v>9.2.2</v>
          </cell>
          <cell r="G1975" t="str">
            <v>Pessoal - área fim</v>
          </cell>
        </row>
        <row r="1976">
          <cell r="A1976" t="str">
            <v>200301.400014</v>
          </cell>
          <cell r="B1976">
            <v>400014</v>
          </cell>
          <cell r="C1976" t="str">
            <v>ASSISTÊNCIA MÉDICA</v>
          </cell>
          <cell r="D1976">
            <v>200301</v>
          </cell>
          <cell r="E1976" t="str">
            <v>ATIVIDADES EDUCACIONAIS</v>
          </cell>
          <cell r="F1976" t="str">
            <v>9.2.2</v>
          </cell>
          <cell r="G1976" t="str">
            <v>Pessoal - área fim</v>
          </cell>
        </row>
        <row r="1977">
          <cell r="A1977" t="str">
            <v>200301.400015</v>
          </cell>
          <cell r="B1977">
            <v>400015</v>
          </cell>
          <cell r="C1977" t="str">
            <v>ASSISTÊNCIA ODONTOLÓGICA</v>
          </cell>
          <cell r="D1977">
            <v>200301</v>
          </cell>
          <cell r="E1977" t="str">
            <v>ATIVIDADES EDUCACIONAIS</v>
          </cell>
          <cell r="F1977" t="str">
            <v>9.2.2</v>
          </cell>
          <cell r="G1977" t="str">
            <v>Pessoal - área fim</v>
          </cell>
        </row>
        <row r="1978">
          <cell r="A1978" t="str">
            <v>200301.400016</v>
          </cell>
          <cell r="B1978">
            <v>400016</v>
          </cell>
          <cell r="C1978" t="str">
            <v>VALE REFEICAO</v>
          </cell>
          <cell r="D1978">
            <v>200301</v>
          </cell>
          <cell r="E1978" t="str">
            <v>ATIVIDADES EDUCACIONAIS</v>
          </cell>
          <cell r="F1978" t="str">
            <v>9.2.2</v>
          </cell>
          <cell r="G1978" t="str">
            <v>Pessoal - área fim</v>
          </cell>
        </row>
        <row r="1979">
          <cell r="A1979" t="str">
            <v>200301.400017</v>
          </cell>
          <cell r="B1979">
            <v>400017</v>
          </cell>
          <cell r="C1979" t="str">
            <v>VALE TRANSPORTE</v>
          </cell>
          <cell r="D1979">
            <v>200301</v>
          </cell>
          <cell r="E1979" t="str">
            <v>ATIVIDADES EDUCACIONAIS</v>
          </cell>
          <cell r="F1979" t="str">
            <v>9.2.2</v>
          </cell>
          <cell r="G1979" t="str">
            <v>Pessoal - área fim</v>
          </cell>
        </row>
        <row r="1980">
          <cell r="A1980" t="str">
            <v>200301.400175</v>
          </cell>
          <cell r="B1980">
            <v>400175</v>
          </cell>
          <cell r="C1980" t="str">
            <v>CURSOS E TREINAMENTOS</v>
          </cell>
          <cell r="D1980">
            <v>200301</v>
          </cell>
          <cell r="E1980" t="str">
            <v>ATIVIDADES EDUCACIONAIS</v>
          </cell>
          <cell r="F1980" t="str">
            <v>9.2.2</v>
          </cell>
          <cell r="G1980" t="str">
            <v>Pessoal - área fim</v>
          </cell>
        </row>
        <row r="1981">
          <cell r="A1981" t="str">
            <v>200301.400176</v>
          </cell>
          <cell r="B1981">
            <v>400176</v>
          </cell>
          <cell r="C1981" t="str">
            <v>AUXILIO EDUCACAO</v>
          </cell>
          <cell r="D1981">
            <v>200301</v>
          </cell>
          <cell r="E1981" t="str">
            <v>ATIVIDADES EDUCACIONAIS</v>
          </cell>
          <cell r="F1981" t="str">
            <v>9.2.2</v>
          </cell>
          <cell r="G1981" t="str">
            <v>Pessoal - área fim</v>
          </cell>
        </row>
        <row r="1982">
          <cell r="A1982" t="str">
            <v>200301.400020</v>
          </cell>
          <cell r="B1982">
            <v>400020</v>
          </cell>
          <cell r="C1982" t="str">
            <v>INSS</v>
          </cell>
          <cell r="D1982">
            <v>200301</v>
          </cell>
          <cell r="E1982" t="str">
            <v>ATIVIDADES EDUCACIONAIS</v>
          </cell>
          <cell r="F1982" t="str">
            <v>9.2.2</v>
          </cell>
          <cell r="G1982" t="str">
            <v>Pessoal - área fim</v>
          </cell>
        </row>
        <row r="1983">
          <cell r="A1983" t="str">
            <v>200301.400021</v>
          </cell>
          <cell r="B1983">
            <v>400021</v>
          </cell>
          <cell r="C1983" t="str">
            <v>FGTS</v>
          </cell>
          <cell r="D1983">
            <v>200301</v>
          </cell>
          <cell r="E1983" t="str">
            <v>ATIVIDADES EDUCACIONAIS</v>
          </cell>
          <cell r="F1983" t="str">
            <v>9.2.2</v>
          </cell>
          <cell r="G1983" t="str">
            <v>Pessoal - área fim</v>
          </cell>
        </row>
        <row r="1984">
          <cell r="A1984" t="str">
            <v>200301.400022</v>
          </cell>
          <cell r="B1984">
            <v>400022</v>
          </cell>
          <cell r="C1984" t="str">
            <v>PIS SOBRE FOLHA DE PAGAMENTO</v>
          </cell>
          <cell r="D1984">
            <v>200301</v>
          </cell>
          <cell r="E1984" t="str">
            <v>ATIVIDADES EDUCACIONAIS</v>
          </cell>
          <cell r="F1984" t="str">
            <v>9.2.2</v>
          </cell>
          <cell r="G1984" t="str">
            <v>Pessoal - área fim</v>
          </cell>
        </row>
        <row r="1985">
          <cell r="A1985" t="str">
            <v>200301.400024</v>
          </cell>
          <cell r="B1985">
            <v>400024</v>
          </cell>
          <cell r="C1985" t="str">
            <v>CONTRIBUIÇÃO SOCIAL RESCISÓRIA</v>
          </cell>
          <cell r="D1985">
            <v>200301</v>
          </cell>
          <cell r="E1985" t="str">
            <v>ATIVIDADES EDUCACIONAIS</v>
          </cell>
          <cell r="F1985" t="str">
            <v>9.2.2</v>
          </cell>
          <cell r="G1985" t="str">
            <v>Pessoal - área fim</v>
          </cell>
        </row>
        <row r="1986">
          <cell r="A1986" t="str">
            <v>200301.400177</v>
          </cell>
          <cell r="B1986">
            <v>400177</v>
          </cell>
          <cell r="C1986" t="str">
            <v>INSS SOBRE AUTONOMOS</v>
          </cell>
          <cell r="D1986">
            <v>200301</v>
          </cell>
          <cell r="E1986" t="str">
            <v>ATIVIDADES EDUCACIONAIS</v>
          </cell>
          <cell r="F1986" t="str">
            <v>9.2.2</v>
          </cell>
          <cell r="G1986" t="str">
            <v>Pessoal - área fim</v>
          </cell>
        </row>
        <row r="1987">
          <cell r="A1987" t="str">
            <v>200301.400214</v>
          </cell>
          <cell r="B1987">
            <v>400214</v>
          </cell>
          <cell r="C1987" t="str">
            <v>CONTRIBUICAO SINDICAL/ ASSISTENCIAL/ CONFEDERATIVA</v>
          </cell>
          <cell r="D1987">
            <v>200301</v>
          </cell>
          <cell r="E1987" t="str">
            <v>ATIVIDADES EDUCACIONAIS</v>
          </cell>
          <cell r="F1987" t="str">
            <v>9.2.2</v>
          </cell>
          <cell r="G1987" t="str">
            <v>Pessoal - área fim</v>
          </cell>
        </row>
        <row r="1988">
          <cell r="A1988" t="str">
            <v>200301.400025</v>
          </cell>
          <cell r="B1988">
            <v>400025</v>
          </cell>
          <cell r="C1988" t="str">
            <v>DESPESA - FÉRIAS</v>
          </cell>
          <cell r="D1988">
            <v>200301</v>
          </cell>
          <cell r="E1988" t="str">
            <v>ATIVIDADES EDUCACIONAIS</v>
          </cell>
          <cell r="F1988" t="str">
            <v>9.2.2</v>
          </cell>
          <cell r="G1988" t="str">
            <v>Pessoal - área fim</v>
          </cell>
        </row>
        <row r="1989">
          <cell r="A1989" t="str">
            <v>200301.400026</v>
          </cell>
          <cell r="B1989">
            <v>400026</v>
          </cell>
          <cell r="C1989" t="str">
            <v>DESPESA - INSS S/ FÉRIAS</v>
          </cell>
          <cell r="D1989">
            <v>200301</v>
          </cell>
          <cell r="E1989" t="str">
            <v>ATIVIDADES EDUCACIONAIS</v>
          </cell>
          <cell r="F1989" t="str">
            <v>9.2.2</v>
          </cell>
          <cell r="G1989" t="str">
            <v>Pessoal - área fim</v>
          </cell>
        </row>
        <row r="1990">
          <cell r="A1990" t="str">
            <v>200301.400027</v>
          </cell>
          <cell r="B1990">
            <v>400027</v>
          </cell>
          <cell r="C1990" t="str">
            <v>DESPESA - FGTS S/ FÉRIAS</v>
          </cell>
          <cell r="D1990">
            <v>200301</v>
          </cell>
          <cell r="E1990" t="str">
            <v>ATIVIDADES EDUCACIONAIS</v>
          </cell>
          <cell r="F1990" t="str">
            <v>9.2.2</v>
          </cell>
          <cell r="G1990" t="str">
            <v>Pessoal - área fim</v>
          </cell>
        </row>
        <row r="1991">
          <cell r="A1991" t="str">
            <v>200301.400028</v>
          </cell>
          <cell r="B1991">
            <v>400028</v>
          </cell>
          <cell r="C1991" t="str">
            <v>DESPESA - 13° SALÁRIO</v>
          </cell>
          <cell r="D1991">
            <v>200301</v>
          </cell>
          <cell r="E1991" t="str">
            <v>ATIVIDADES EDUCACIONAIS</v>
          </cell>
          <cell r="F1991" t="str">
            <v>9.2.2</v>
          </cell>
          <cell r="G1991" t="str">
            <v>Pessoal - área fim</v>
          </cell>
        </row>
        <row r="1992">
          <cell r="A1992" t="str">
            <v>200301.400029</v>
          </cell>
          <cell r="B1992">
            <v>400029</v>
          </cell>
          <cell r="C1992" t="str">
            <v>DESPESA - INSS S/ 13°</v>
          </cell>
          <cell r="D1992">
            <v>200301</v>
          </cell>
          <cell r="E1992" t="str">
            <v>ATIVIDADES EDUCACIONAIS</v>
          </cell>
          <cell r="F1992" t="str">
            <v>9.2.2</v>
          </cell>
          <cell r="G1992" t="str">
            <v>Pessoal - área fim</v>
          </cell>
        </row>
        <row r="1993">
          <cell r="A1993" t="str">
            <v>200301.400030</v>
          </cell>
          <cell r="B1993">
            <v>400030</v>
          </cell>
          <cell r="C1993" t="str">
            <v>DESPESA - FGTS S/ 13°</v>
          </cell>
          <cell r="D1993">
            <v>200301</v>
          </cell>
          <cell r="E1993" t="str">
            <v>ATIVIDADES EDUCACIONAIS</v>
          </cell>
          <cell r="F1993" t="str">
            <v>9.2.2</v>
          </cell>
          <cell r="G1993" t="str">
            <v>Pessoal - área fim</v>
          </cell>
        </row>
        <row r="1994">
          <cell r="A1994" t="str">
            <v>200301.400178</v>
          </cell>
          <cell r="B1994">
            <v>400178</v>
          </cell>
          <cell r="C1994" t="str">
            <v>UNIFORMES</v>
          </cell>
          <cell r="D1994">
            <v>200301</v>
          </cell>
          <cell r="E1994" t="str">
            <v>ATIVIDADES EDUCACIONAIS</v>
          </cell>
          <cell r="F1994" t="str">
            <v>9.2.2</v>
          </cell>
          <cell r="G1994" t="str">
            <v>Pessoal - área fim</v>
          </cell>
        </row>
        <row r="1995">
          <cell r="A1995" t="str">
            <v>200301.400179</v>
          </cell>
          <cell r="B1995">
            <v>400179</v>
          </cell>
          <cell r="C1995" t="str">
            <v>ESTAGIARIOS E APRENDIZES</v>
          </cell>
          <cell r="D1995">
            <v>200301</v>
          </cell>
          <cell r="E1995" t="str">
            <v>ATIVIDADES EDUCACIONAIS</v>
          </cell>
          <cell r="F1995" t="str">
            <v>9.2.2</v>
          </cell>
          <cell r="G1995" t="str">
            <v>Pessoal - área fim</v>
          </cell>
        </row>
        <row r="1996">
          <cell r="A1996" t="str">
            <v>200301.400180</v>
          </cell>
          <cell r="B1996">
            <v>400180</v>
          </cell>
          <cell r="C1996" t="str">
            <v>OUTRAS DESPESAS COM PESSOAL</v>
          </cell>
          <cell r="D1996">
            <v>200301</v>
          </cell>
          <cell r="E1996" t="str">
            <v>ATIVIDADES EDUCACIONAIS</v>
          </cell>
          <cell r="F1996" t="str">
            <v>9.2.2</v>
          </cell>
          <cell r="G1996" t="str">
            <v>Pessoal - área fim</v>
          </cell>
        </row>
        <row r="1997">
          <cell r="A1997" t="str">
            <v>200401.400003</v>
          </cell>
          <cell r="B1997">
            <v>400003</v>
          </cell>
          <cell r="C1997" t="str">
            <v>SALÁRIOS E ORDENADOS</v>
          </cell>
          <cell r="D1997">
            <v>200401</v>
          </cell>
          <cell r="E1997" t="str">
            <v>DIRETORIA</v>
          </cell>
          <cell r="F1997" t="str">
            <v>9.2.2</v>
          </cell>
          <cell r="G1997" t="str">
            <v>Pessoal - área fim</v>
          </cell>
        </row>
        <row r="1998">
          <cell r="A1998" t="str">
            <v>200401.400004</v>
          </cell>
          <cell r="B1998">
            <v>400004</v>
          </cell>
          <cell r="C1998" t="str">
            <v>HORAS EXTRAS</v>
          </cell>
          <cell r="D1998">
            <v>200401</v>
          </cell>
          <cell r="E1998" t="str">
            <v>DIRETORIA</v>
          </cell>
          <cell r="F1998" t="str">
            <v>9.2.2</v>
          </cell>
          <cell r="G1998" t="str">
            <v>Pessoal - área fim</v>
          </cell>
        </row>
        <row r="1999">
          <cell r="A1999" t="str">
            <v>200401.400005</v>
          </cell>
          <cell r="B1999">
            <v>400005</v>
          </cell>
          <cell r="C1999" t="str">
            <v>DÉCIMO TERCEIRO SALÁRIO</v>
          </cell>
          <cell r="D1999">
            <v>200401</v>
          </cell>
          <cell r="E1999" t="str">
            <v>DIRETORIA</v>
          </cell>
          <cell r="F1999" t="str">
            <v>9.2.2</v>
          </cell>
          <cell r="G1999" t="str">
            <v>Pessoal - área fim</v>
          </cell>
        </row>
        <row r="2000">
          <cell r="A2000" t="str">
            <v>200401.400006</v>
          </cell>
          <cell r="B2000">
            <v>400006</v>
          </cell>
          <cell r="C2000" t="str">
            <v>FÉRIAS</v>
          </cell>
          <cell r="D2000">
            <v>200401</v>
          </cell>
          <cell r="E2000" t="str">
            <v>DIRETORIA</v>
          </cell>
          <cell r="F2000" t="str">
            <v>9.2.2</v>
          </cell>
          <cell r="G2000" t="str">
            <v>Pessoal - área fim</v>
          </cell>
        </row>
        <row r="2001">
          <cell r="A2001" t="str">
            <v>200401.400007</v>
          </cell>
          <cell r="B2001">
            <v>400007</v>
          </cell>
          <cell r="C2001" t="str">
            <v>DESCANSO SEMANAL REMUNERADO</v>
          </cell>
          <cell r="D2001">
            <v>200401</v>
          </cell>
          <cell r="E2001" t="str">
            <v>DIRETORIA</v>
          </cell>
          <cell r="F2001" t="str">
            <v>9.2.2</v>
          </cell>
          <cell r="G2001" t="str">
            <v>Pessoal - área fim</v>
          </cell>
        </row>
        <row r="2002">
          <cell r="A2002" t="str">
            <v>200401.400010</v>
          </cell>
          <cell r="B2002">
            <v>400010</v>
          </cell>
          <cell r="C2002" t="str">
            <v>AJUDA DE CUSTO</v>
          </cell>
          <cell r="D2002">
            <v>200401</v>
          </cell>
          <cell r="E2002" t="str">
            <v>DIRETORIA</v>
          </cell>
          <cell r="F2002" t="str">
            <v>9.2.2</v>
          </cell>
          <cell r="G2002" t="str">
            <v>Pessoal - área fim</v>
          </cell>
        </row>
        <row r="2003">
          <cell r="A2003" t="str">
            <v>200401.400011</v>
          </cell>
          <cell r="B2003">
            <v>400011</v>
          </cell>
          <cell r="C2003" t="str">
            <v>BOLSA AUXÍLIO</v>
          </cell>
          <cell r="D2003">
            <v>200401</v>
          </cell>
          <cell r="E2003" t="str">
            <v>DIRETORIA</v>
          </cell>
          <cell r="F2003" t="str">
            <v>9.2.2</v>
          </cell>
          <cell r="G2003" t="str">
            <v>Pessoal - área fim</v>
          </cell>
        </row>
        <row r="2004">
          <cell r="A2004" t="str">
            <v>200401.400012</v>
          </cell>
          <cell r="B2004">
            <v>400012</v>
          </cell>
          <cell r="C2004" t="str">
            <v>INDENIZAÇÕES</v>
          </cell>
          <cell r="D2004">
            <v>200401</v>
          </cell>
          <cell r="E2004" t="str">
            <v>DIRETORIA</v>
          </cell>
          <cell r="F2004" t="str">
            <v>9.2.2</v>
          </cell>
          <cell r="G2004" t="str">
            <v>Pessoal - área fim</v>
          </cell>
        </row>
        <row r="2005">
          <cell r="A2005" t="str">
            <v>200401.400013</v>
          </cell>
          <cell r="B2005">
            <v>400013</v>
          </cell>
          <cell r="C2005" t="str">
            <v>SALÁRIOS - AJUSTES ENTRE CONTRATO DE GESTÃO</v>
          </cell>
          <cell r="D2005">
            <v>200401</v>
          </cell>
          <cell r="E2005" t="str">
            <v>DIRETORIA</v>
          </cell>
          <cell r="F2005" t="str">
            <v>9.2.2</v>
          </cell>
          <cell r="G2005" t="str">
            <v>Pessoal - área fim</v>
          </cell>
        </row>
        <row r="2006">
          <cell r="A2006" t="str">
            <v>200401.400202</v>
          </cell>
          <cell r="B2006">
            <v>400202</v>
          </cell>
          <cell r="C2006" t="str">
            <v>ADICIONAL NOTURNO</v>
          </cell>
          <cell r="D2006">
            <v>200401</v>
          </cell>
          <cell r="E2006" t="str">
            <v>DIRETORIA</v>
          </cell>
          <cell r="F2006" t="str">
            <v>9.2.2</v>
          </cell>
          <cell r="G2006" t="str">
            <v>Pessoal - área fim</v>
          </cell>
        </row>
        <row r="2007">
          <cell r="A2007" t="str">
            <v>200401.400203</v>
          </cell>
          <cell r="B2007">
            <v>400203</v>
          </cell>
          <cell r="C2007" t="str">
            <v>GRATIFICAÇOES</v>
          </cell>
          <cell r="D2007">
            <v>200401</v>
          </cell>
          <cell r="E2007" t="str">
            <v>DIRETORIA</v>
          </cell>
          <cell r="F2007" t="str">
            <v>9.2.2</v>
          </cell>
          <cell r="G2007" t="str">
            <v>Pessoal - área fim</v>
          </cell>
        </row>
        <row r="2008">
          <cell r="A2008" t="str">
            <v>200401.400219</v>
          </cell>
          <cell r="B2008">
            <v>400219</v>
          </cell>
          <cell r="C2008" t="str">
            <v>SALARIO MATERNIDADE</v>
          </cell>
          <cell r="D2008">
            <v>200401</v>
          </cell>
          <cell r="E2008" t="str">
            <v>DIRETORIA</v>
          </cell>
          <cell r="F2008" t="str">
            <v>9.2.2</v>
          </cell>
          <cell r="G2008" t="str">
            <v>Pessoal - área fim</v>
          </cell>
        </row>
        <row r="2009">
          <cell r="A2009" t="str">
            <v>200401.400220</v>
          </cell>
          <cell r="B2009">
            <v>400220</v>
          </cell>
          <cell r="C2009" t="str">
            <v>SALARIO FAMILIA</v>
          </cell>
          <cell r="D2009">
            <v>200401</v>
          </cell>
          <cell r="E2009" t="str">
            <v>DIRETORIA</v>
          </cell>
          <cell r="F2009" t="str">
            <v>9.2.2</v>
          </cell>
          <cell r="G2009" t="str">
            <v>Pessoal - área fim</v>
          </cell>
        </row>
        <row r="2010">
          <cell r="A2010" t="str">
            <v>200401.400221</v>
          </cell>
          <cell r="B2010">
            <v>400221</v>
          </cell>
          <cell r="C2010" t="str">
            <v>PENSAO ALIMENTICIA</v>
          </cell>
          <cell r="D2010">
            <v>200401</v>
          </cell>
          <cell r="E2010" t="str">
            <v>DIRETORIA</v>
          </cell>
          <cell r="F2010" t="str">
            <v>9.2.2</v>
          </cell>
          <cell r="G2010" t="str">
            <v>Pessoal - área fim</v>
          </cell>
        </row>
        <row r="2011">
          <cell r="A2011" t="str">
            <v>200401.400014</v>
          </cell>
          <cell r="B2011">
            <v>400014</v>
          </cell>
          <cell r="C2011" t="str">
            <v>ASSISTÊNCIA MÉDICA</v>
          </cell>
          <cell r="D2011">
            <v>200401</v>
          </cell>
          <cell r="E2011" t="str">
            <v>DIRETORIA</v>
          </cell>
          <cell r="F2011" t="str">
            <v>9.2.2</v>
          </cell>
          <cell r="G2011" t="str">
            <v>Pessoal - área fim</v>
          </cell>
        </row>
        <row r="2012">
          <cell r="A2012" t="str">
            <v>200401.400015</v>
          </cell>
          <cell r="B2012">
            <v>400015</v>
          </cell>
          <cell r="C2012" t="str">
            <v>ASSISTÊNCIA ODONTOLÓGICA</v>
          </cell>
          <cell r="D2012">
            <v>200401</v>
          </cell>
          <cell r="E2012" t="str">
            <v>DIRETORIA</v>
          </cell>
          <cell r="F2012" t="str">
            <v>9.2.2</v>
          </cell>
          <cell r="G2012" t="str">
            <v>Pessoal - área fim</v>
          </cell>
        </row>
        <row r="2013">
          <cell r="A2013" t="str">
            <v>200401.400016</v>
          </cell>
          <cell r="B2013">
            <v>400016</v>
          </cell>
          <cell r="C2013" t="str">
            <v>VALE REFEICAO</v>
          </cell>
          <cell r="D2013">
            <v>200401</v>
          </cell>
          <cell r="E2013" t="str">
            <v>DIRETORIA</v>
          </cell>
          <cell r="F2013" t="str">
            <v>9.2.2</v>
          </cell>
          <cell r="G2013" t="str">
            <v>Pessoal - área fim</v>
          </cell>
        </row>
        <row r="2014">
          <cell r="A2014" t="str">
            <v>200401.400017</v>
          </cell>
          <cell r="B2014">
            <v>400017</v>
          </cell>
          <cell r="C2014" t="str">
            <v>VALE TRANSPORTE</v>
          </cell>
          <cell r="D2014">
            <v>200401</v>
          </cell>
          <cell r="E2014" t="str">
            <v>DIRETORIA</v>
          </cell>
          <cell r="F2014" t="str">
            <v>9.2.2</v>
          </cell>
          <cell r="G2014" t="str">
            <v>Pessoal - área fim</v>
          </cell>
        </row>
        <row r="2015">
          <cell r="A2015" t="str">
            <v>200401.400175</v>
          </cell>
          <cell r="B2015">
            <v>400175</v>
          </cell>
          <cell r="C2015" t="str">
            <v>CURSOS E TREINAMENTOS</v>
          </cell>
          <cell r="D2015">
            <v>200401</v>
          </cell>
          <cell r="E2015" t="str">
            <v>DIRETORIA</v>
          </cell>
          <cell r="F2015" t="str">
            <v>9.2.2</v>
          </cell>
          <cell r="G2015" t="str">
            <v>Pessoal - área fim</v>
          </cell>
        </row>
        <row r="2016">
          <cell r="A2016" t="str">
            <v>200401.400176</v>
          </cell>
          <cell r="B2016">
            <v>400176</v>
          </cell>
          <cell r="C2016" t="str">
            <v>AUXILIO EDUCACAO</v>
          </cell>
          <cell r="D2016">
            <v>200401</v>
          </cell>
          <cell r="E2016" t="str">
            <v>DIRETORIA</v>
          </cell>
          <cell r="F2016" t="str">
            <v>9.2.2</v>
          </cell>
          <cell r="G2016" t="str">
            <v>Pessoal - área fim</v>
          </cell>
        </row>
        <row r="2017">
          <cell r="A2017" t="str">
            <v>200401.400020</v>
          </cell>
          <cell r="B2017">
            <v>400020</v>
          </cell>
          <cell r="C2017" t="str">
            <v>INSS</v>
          </cell>
          <cell r="D2017">
            <v>200401</v>
          </cell>
          <cell r="E2017" t="str">
            <v>DIRETORIA</v>
          </cell>
          <cell r="F2017" t="str">
            <v>9.2.2</v>
          </cell>
          <cell r="G2017" t="str">
            <v>Pessoal - área fim</v>
          </cell>
        </row>
        <row r="2018">
          <cell r="A2018" t="str">
            <v>200401.400021</v>
          </cell>
          <cell r="B2018">
            <v>400021</v>
          </cell>
          <cell r="C2018" t="str">
            <v>FGTS</v>
          </cell>
          <cell r="D2018">
            <v>200401</v>
          </cell>
          <cell r="E2018" t="str">
            <v>DIRETORIA</v>
          </cell>
          <cell r="F2018" t="str">
            <v>9.2.2</v>
          </cell>
          <cell r="G2018" t="str">
            <v>Pessoal - área fim</v>
          </cell>
        </row>
        <row r="2019">
          <cell r="A2019" t="str">
            <v>200401.400022</v>
          </cell>
          <cell r="B2019">
            <v>400022</v>
          </cell>
          <cell r="C2019" t="str">
            <v>PIS SOBRE FOLHA DE PAGAMENTO</v>
          </cell>
          <cell r="D2019">
            <v>200401</v>
          </cell>
          <cell r="E2019" t="str">
            <v>DIRETORIA</v>
          </cell>
          <cell r="F2019" t="str">
            <v>9.2.2</v>
          </cell>
          <cell r="G2019" t="str">
            <v>Pessoal - área fim</v>
          </cell>
        </row>
        <row r="2020">
          <cell r="A2020" t="str">
            <v>200401.400024</v>
          </cell>
          <cell r="B2020">
            <v>400024</v>
          </cell>
          <cell r="C2020" t="str">
            <v>CONTRIBUIÇÃO SOCIAL RESCISÓRIA</v>
          </cell>
          <cell r="D2020">
            <v>200401</v>
          </cell>
          <cell r="E2020" t="str">
            <v>DIRETORIA</v>
          </cell>
          <cell r="F2020" t="str">
            <v>9.2.2</v>
          </cell>
          <cell r="G2020" t="str">
            <v>Pessoal - área fim</v>
          </cell>
        </row>
        <row r="2021">
          <cell r="A2021" t="str">
            <v>200401.400177</v>
          </cell>
          <cell r="B2021">
            <v>400177</v>
          </cell>
          <cell r="C2021" t="str">
            <v>INSS SOBRE AUTONOMOS</v>
          </cell>
          <cell r="D2021">
            <v>200401</v>
          </cell>
          <cell r="E2021" t="str">
            <v>DIRETORIA</v>
          </cell>
          <cell r="F2021" t="str">
            <v>9.2.2</v>
          </cell>
          <cell r="G2021" t="str">
            <v>Pessoal - área fim</v>
          </cell>
        </row>
        <row r="2022">
          <cell r="A2022" t="str">
            <v>200401.400214</v>
          </cell>
          <cell r="B2022">
            <v>400214</v>
          </cell>
          <cell r="C2022" t="str">
            <v>CONTRIBUICAO SINDICAL/ ASSISTENCIAL/ CONFEDERATIVA</v>
          </cell>
          <cell r="D2022">
            <v>200401</v>
          </cell>
          <cell r="E2022" t="str">
            <v>DIRETORIA</v>
          </cell>
          <cell r="F2022" t="str">
            <v>9.2.2</v>
          </cell>
          <cell r="G2022" t="str">
            <v>Pessoal - área fim</v>
          </cell>
        </row>
        <row r="2023">
          <cell r="A2023" t="str">
            <v>200401.400025</v>
          </cell>
          <cell r="B2023">
            <v>400025</v>
          </cell>
          <cell r="C2023" t="str">
            <v>DESPESA - FÉRIAS</v>
          </cell>
          <cell r="D2023">
            <v>200401</v>
          </cell>
          <cell r="E2023" t="str">
            <v>DIRETORIA</v>
          </cell>
          <cell r="F2023" t="str">
            <v>9.2.2</v>
          </cell>
          <cell r="G2023" t="str">
            <v>Pessoal - área fim</v>
          </cell>
        </row>
        <row r="2024">
          <cell r="A2024" t="str">
            <v>200401.400026</v>
          </cell>
          <cell r="B2024">
            <v>400026</v>
          </cell>
          <cell r="C2024" t="str">
            <v>DESPESA - INSS S/ FÉRIAS</v>
          </cell>
          <cell r="D2024">
            <v>200401</v>
          </cell>
          <cell r="E2024" t="str">
            <v>DIRETORIA</v>
          </cell>
          <cell r="F2024" t="str">
            <v>9.2.2</v>
          </cell>
          <cell r="G2024" t="str">
            <v>Pessoal - área fim</v>
          </cell>
        </row>
        <row r="2025">
          <cell r="A2025" t="str">
            <v>200401.400027</v>
          </cell>
          <cell r="B2025">
            <v>400027</v>
          </cell>
          <cell r="C2025" t="str">
            <v>DESPESA - FGTS S/ FÉRIAS</v>
          </cell>
          <cell r="D2025">
            <v>200401</v>
          </cell>
          <cell r="E2025" t="str">
            <v>DIRETORIA</v>
          </cell>
          <cell r="F2025" t="str">
            <v>9.2.2</v>
          </cell>
          <cell r="G2025" t="str">
            <v>Pessoal - área fim</v>
          </cell>
        </row>
        <row r="2026">
          <cell r="A2026" t="str">
            <v>200401.400028</v>
          </cell>
          <cell r="B2026">
            <v>400028</v>
          </cell>
          <cell r="C2026" t="str">
            <v>DESPESA - 13° SALÁRIO</v>
          </cell>
          <cell r="D2026">
            <v>200401</v>
          </cell>
          <cell r="E2026" t="str">
            <v>DIRETORIA</v>
          </cell>
          <cell r="F2026" t="str">
            <v>9.2.2</v>
          </cell>
          <cell r="G2026" t="str">
            <v>Pessoal - área fim</v>
          </cell>
        </row>
        <row r="2027">
          <cell r="A2027" t="str">
            <v>200401.400029</v>
          </cell>
          <cell r="B2027">
            <v>400029</v>
          </cell>
          <cell r="C2027" t="str">
            <v>DESPESA - INSS S/ 13°</v>
          </cell>
          <cell r="D2027">
            <v>200401</v>
          </cell>
          <cell r="E2027" t="str">
            <v>DIRETORIA</v>
          </cell>
          <cell r="F2027" t="str">
            <v>9.2.2</v>
          </cell>
          <cell r="G2027" t="str">
            <v>Pessoal - área fim</v>
          </cell>
        </row>
        <row r="2028">
          <cell r="A2028" t="str">
            <v>200401.400030</v>
          </cell>
          <cell r="B2028">
            <v>400030</v>
          </cell>
          <cell r="C2028" t="str">
            <v>DESPESA - FGTS S/ 13°</v>
          </cell>
          <cell r="D2028">
            <v>200401</v>
          </cell>
          <cell r="E2028" t="str">
            <v>DIRETORIA</v>
          </cell>
          <cell r="F2028" t="str">
            <v>9.2.2</v>
          </cell>
          <cell r="G2028" t="str">
            <v>Pessoal - área fim</v>
          </cell>
        </row>
        <row r="2029">
          <cell r="A2029" t="str">
            <v>200401.400178</v>
          </cell>
          <cell r="B2029">
            <v>400178</v>
          </cell>
          <cell r="C2029" t="str">
            <v>UNIFORMES</v>
          </cell>
          <cell r="D2029">
            <v>200401</v>
          </cell>
          <cell r="E2029" t="str">
            <v>DIRETORIA</v>
          </cell>
          <cell r="F2029" t="str">
            <v>9.2.2</v>
          </cell>
          <cell r="G2029" t="str">
            <v>Pessoal - área fim</v>
          </cell>
        </row>
        <row r="2030">
          <cell r="A2030" t="str">
            <v>200401.400179</v>
          </cell>
          <cell r="B2030">
            <v>400179</v>
          </cell>
          <cell r="C2030" t="str">
            <v>ESTAGIARIOS E APRENDIZES</v>
          </cell>
          <cell r="D2030">
            <v>200401</v>
          </cell>
          <cell r="E2030" t="str">
            <v>DIRETORIA</v>
          </cell>
          <cell r="F2030" t="str">
            <v>9.2.2</v>
          </cell>
          <cell r="G2030" t="str">
            <v>Pessoal - área fim</v>
          </cell>
        </row>
        <row r="2031">
          <cell r="A2031" t="str">
            <v>200401.400180</v>
          </cell>
          <cell r="B2031">
            <v>400180</v>
          </cell>
          <cell r="C2031" t="str">
            <v>OUTRAS DESPESAS COM PESSOAL</v>
          </cell>
          <cell r="D2031">
            <v>200401</v>
          </cell>
          <cell r="E2031" t="str">
            <v>DIRETORIA</v>
          </cell>
          <cell r="F2031" t="str">
            <v>9.2.2</v>
          </cell>
          <cell r="G2031" t="str">
            <v>Pessoal - área fim</v>
          </cell>
        </row>
        <row r="2032">
          <cell r="A2032" t="str">
            <v>200402.400003</v>
          </cell>
          <cell r="B2032">
            <v>400003</v>
          </cell>
          <cell r="C2032" t="str">
            <v>SALÁRIOS E ORDENADOS</v>
          </cell>
          <cell r="D2032">
            <v>200402</v>
          </cell>
          <cell r="E2032" t="str">
            <v>ADMINISTRAÇÃO E SERVIÇOS GERAIS</v>
          </cell>
          <cell r="F2032" t="str">
            <v>9.2.2</v>
          </cell>
          <cell r="G2032" t="str">
            <v>Pessoal - área fim</v>
          </cell>
        </row>
        <row r="2033">
          <cell r="A2033" t="str">
            <v>200402.400004</v>
          </cell>
          <cell r="B2033">
            <v>400004</v>
          </cell>
          <cell r="C2033" t="str">
            <v>HORAS EXTRAS</v>
          </cell>
          <cell r="D2033">
            <v>200402</v>
          </cell>
          <cell r="E2033" t="str">
            <v>ADMINISTRAÇÃO E SERVIÇOS GERAIS</v>
          </cell>
          <cell r="F2033" t="str">
            <v>9.2.2</v>
          </cell>
          <cell r="G2033" t="str">
            <v>Pessoal - área fim</v>
          </cell>
        </row>
        <row r="2034">
          <cell r="A2034" t="str">
            <v>200402.400005</v>
          </cell>
          <cell r="B2034">
            <v>400005</v>
          </cell>
          <cell r="C2034" t="str">
            <v>DÉCIMO TERCEIRO SALÁRIO</v>
          </cell>
          <cell r="D2034">
            <v>200402</v>
          </cell>
          <cell r="E2034" t="str">
            <v>ADMINISTRAÇÃO E SERVIÇOS GERAIS</v>
          </cell>
          <cell r="F2034" t="str">
            <v>9.2.2</v>
          </cell>
          <cell r="G2034" t="str">
            <v>Pessoal - área fim</v>
          </cell>
        </row>
        <row r="2035">
          <cell r="A2035" t="str">
            <v>200402.400006</v>
          </cell>
          <cell r="B2035">
            <v>400006</v>
          </cell>
          <cell r="C2035" t="str">
            <v>FÉRIAS</v>
          </cell>
          <cell r="D2035">
            <v>200402</v>
          </cell>
          <cell r="E2035" t="str">
            <v>ADMINISTRAÇÃO E SERVIÇOS GERAIS</v>
          </cell>
          <cell r="F2035" t="str">
            <v>9.2.2</v>
          </cell>
          <cell r="G2035" t="str">
            <v>Pessoal - área fim</v>
          </cell>
        </row>
        <row r="2036">
          <cell r="A2036" t="str">
            <v>200402.400007</v>
          </cell>
          <cell r="B2036">
            <v>400007</v>
          </cell>
          <cell r="C2036" t="str">
            <v>DESCANSO SEMANAL REMUNERADO</v>
          </cell>
          <cell r="D2036">
            <v>200402</v>
          </cell>
          <cell r="E2036" t="str">
            <v>ADMINISTRAÇÃO E SERVIÇOS GERAIS</v>
          </cell>
          <cell r="F2036" t="str">
            <v>9.2.2</v>
          </cell>
          <cell r="G2036" t="str">
            <v>Pessoal - área fim</v>
          </cell>
        </row>
        <row r="2037">
          <cell r="A2037" t="str">
            <v>200402.400010</v>
          </cell>
          <cell r="B2037">
            <v>400010</v>
          </cell>
          <cell r="C2037" t="str">
            <v>AJUDA DE CUSTO</v>
          </cell>
          <cell r="D2037">
            <v>200402</v>
          </cell>
          <cell r="E2037" t="str">
            <v>ADMINISTRAÇÃO E SERVIÇOS GERAIS</v>
          </cell>
          <cell r="F2037" t="str">
            <v>9.2.2</v>
          </cell>
          <cell r="G2037" t="str">
            <v>Pessoal - área fim</v>
          </cell>
        </row>
        <row r="2038">
          <cell r="A2038" t="str">
            <v>200402.400011</v>
          </cell>
          <cell r="B2038">
            <v>400011</v>
          </cell>
          <cell r="C2038" t="str">
            <v>BOLSA AUXÍLIO</v>
          </cell>
          <cell r="D2038">
            <v>200402</v>
          </cell>
          <cell r="E2038" t="str">
            <v>ADMINISTRAÇÃO E SERVIÇOS GERAIS</v>
          </cell>
          <cell r="F2038" t="str">
            <v>9.2.2</v>
          </cell>
          <cell r="G2038" t="str">
            <v>Pessoal - área fim</v>
          </cell>
        </row>
        <row r="2039">
          <cell r="A2039" t="str">
            <v>200402.400012</v>
          </cell>
          <cell r="B2039">
            <v>400012</v>
          </cell>
          <cell r="C2039" t="str">
            <v>INDENIZAÇÕES</v>
          </cell>
          <cell r="D2039">
            <v>200402</v>
          </cell>
          <cell r="E2039" t="str">
            <v>ADMINISTRAÇÃO E SERVIÇOS GERAIS</v>
          </cell>
          <cell r="F2039" t="str">
            <v>9.2.2</v>
          </cell>
          <cell r="G2039" t="str">
            <v>Pessoal - área fim</v>
          </cell>
        </row>
        <row r="2040">
          <cell r="A2040" t="str">
            <v>200402.400013</v>
          </cell>
          <cell r="B2040">
            <v>400013</v>
          </cell>
          <cell r="C2040" t="str">
            <v>SALÁRIOS - AJUSTES ENTRE CONTRATO DE GESTÃO</v>
          </cell>
          <cell r="D2040">
            <v>200402</v>
          </cell>
          <cell r="E2040" t="str">
            <v>ADMINISTRAÇÃO E SERVIÇOS GERAIS</v>
          </cell>
          <cell r="F2040" t="str">
            <v>9.2.2</v>
          </cell>
          <cell r="G2040" t="str">
            <v>Pessoal - área fim</v>
          </cell>
        </row>
        <row r="2041">
          <cell r="A2041" t="str">
            <v>200402.400202</v>
          </cell>
          <cell r="B2041">
            <v>400202</v>
          </cell>
          <cell r="C2041" t="str">
            <v>ADICIONAL NOTURNO</v>
          </cell>
          <cell r="D2041">
            <v>200402</v>
          </cell>
          <cell r="E2041" t="str">
            <v>ADMINISTRAÇÃO E SERVIÇOS GERAIS</v>
          </cell>
          <cell r="F2041" t="str">
            <v>9.2.2</v>
          </cell>
          <cell r="G2041" t="str">
            <v>Pessoal - área fim</v>
          </cell>
        </row>
        <row r="2042">
          <cell r="A2042" t="str">
            <v>200402.400203</v>
          </cell>
          <cell r="B2042">
            <v>400203</v>
          </cell>
          <cell r="C2042" t="str">
            <v>GRATIFICAÇOES</v>
          </cell>
          <cell r="D2042">
            <v>200402</v>
          </cell>
          <cell r="E2042" t="str">
            <v>ADMINISTRAÇÃO E SERVIÇOS GERAIS</v>
          </cell>
          <cell r="F2042" t="str">
            <v>9.2.2</v>
          </cell>
          <cell r="G2042" t="str">
            <v>Pessoal - área fim</v>
          </cell>
        </row>
        <row r="2043">
          <cell r="A2043" t="str">
            <v>200402.400219</v>
          </cell>
          <cell r="B2043">
            <v>400219</v>
          </cell>
          <cell r="C2043" t="str">
            <v>SALARIO MATERNIDADE</v>
          </cell>
          <cell r="D2043">
            <v>200402</v>
          </cell>
          <cell r="E2043" t="str">
            <v>ADMINISTRAÇÃO E SERVIÇOS GERAIS</v>
          </cell>
          <cell r="F2043" t="str">
            <v>9.2.2</v>
          </cell>
          <cell r="G2043" t="str">
            <v>Pessoal - área fim</v>
          </cell>
        </row>
        <row r="2044">
          <cell r="A2044" t="str">
            <v>200402.400220</v>
          </cell>
          <cell r="B2044">
            <v>400220</v>
          </cell>
          <cell r="C2044" t="str">
            <v>SALARIO FAMILIA</v>
          </cell>
          <cell r="D2044">
            <v>200402</v>
          </cell>
          <cell r="E2044" t="str">
            <v>ADMINISTRAÇÃO E SERVIÇOS GERAIS</v>
          </cell>
          <cell r="F2044" t="str">
            <v>9.2.2</v>
          </cell>
          <cell r="G2044" t="str">
            <v>Pessoal - área fim</v>
          </cell>
        </row>
        <row r="2045">
          <cell r="A2045" t="str">
            <v>200402.400221</v>
          </cell>
          <cell r="B2045">
            <v>400221</v>
          </cell>
          <cell r="C2045" t="str">
            <v>PENSAO ALIMENTICIA</v>
          </cell>
          <cell r="D2045">
            <v>200402</v>
          </cell>
          <cell r="E2045" t="str">
            <v>ADMINISTRAÇÃO E SERVIÇOS GERAIS</v>
          </cell>
          <cell r="F2045" t="str">
            <v>9.2.2</v>
          </cell>
          <cell r="G2045" t="str">
            <v>Pessoal - área fim</v>
          </cell>
        </row>
        <row r="2046">
          <cell r="A2046" t="str">
            <v>200402.400014</v>
          </cell>
          <cell r="B2046">
            <v>400014</v>
          </cell>
          <cell r="C2046" t="str">
            <v>ASSISTÊNCIA MÉDICA</v>
          </cell>
          <cell r="D2046">
            <v>200402</v>
          </cell>
          <cell r="E2046" t="str">
            <v>ADMINISTRAÇÃO E SERVIÇOS GERAIS</v>
          </cell>
          <cell r="F2046" t="str">
            <v>9.2.2</v>
          </cell>
          <cell r="G2046" t="str">
            <v>Pessoal - área fim</v>
          </cell>
        </row>
        <row r="2047">
          <cell r="A2047" t="str">
            <v>200402.400015</v>
          </cell>
          <cell r="B2047">
            <v>400015</v>
          </cell>
          <cell r="C2047" t="str">
            <v>ASSISTÊNCIA ODONTOLÓGICA</v>
          </cell>
          <cell r="D2047">
            <v>200402</v>
          </cell>
          <cell r="E2047" t="str">
            <v>ADMINISTRAÇÃO E SERVIÇOS GERAIS</v>
          </cell>
          <cell r="F2047" t="str">
            <v>9.2.2</v>
          </cell>
          <cell r="G2047" t="str">
            <v>Pessoal - área fim</v>
          </cell>
        </row>
        <row r="2048">
          <cell r="A2048" t="str">
            <v>200402.400016</v>
          </cell>
          <cell r="B2048">
            <v>400016</v>
          </cell>
          <cell r="C2048" t="str">
            <v>VALE REFEICAO</v>
          </cell>
          <cell r="D2048">
            <v>200402</v>
          </cell>
          <cell r="E2048" t="str">
            <v>ADMINISTRAÇÃO E SERVIÇOS GERAIS</v>
          </cell>
          <cell r="F2048" t="str">
            <v>9.2.2</v>
          </cell>
          <cell r="G2048" t="str">
            <v>Pessoal - área fim</v>
          </cell>
        </row>
        <row r="2049">
          <cell r="A2049" t="str">
            <v>200402.400017</v>
          </cell>
          <cell r="B2049">
            <v>400017</v>
          </cell>
          <cell r="C2049" t="str">
            <v>VALE TRANSPORTE</v>
          </cell>
          <cell r="D2049">
            <v>200402</v>
          </cell>
          <cell r="E2049" t="str">
            <v>ADMINISTRAÇÃO E SERVIÇOS GERAIS</v>
          </cell>
          <cell r="F2049" t="str">
            <v>9.2.2</v>
          </cell>
          <cell r="G2049" t="str">
            <v>Pessoal - área fim</v>
          </cell>
        </row>
        <row r="2050">
          <cell r="A2050" t="str">
            <v>200402.400175</v>
          </cell>
          <cell r="B2050">
            <v>400175</v>
          </cell>
          <cell r="C2050" t="str">
            <v>CURSOS E TREINAMENTOS</v>
          </cell>
          <cell r="D2050">
            <v>200402</v>
          </cell>
          <cell r="E2050" t="str">
            <v>ADMINISTRAÇÃO E SERVIÇOS GERAIS</v>
          </cell>
          <cell r="F2050" t="str">
            <v>9.2.2</v>
          </cell>
          <cell r="G2050" t="str">
            <v>Pessoal - área fim</v>
          </cell>
        </row>
        <row r="2051">
          <cell r="A2051" t="str">
            <v>200402.400176</v>
          </cell>
          <cell r="B2051">
            <v>400176</v>
          </cell>
          <cell r="C2051" t="str">
            <v>AUXILIO EDUCACAO</v>
          </cell>
          <cell r="D2051">
            <v>200402</v>
          </cell>
          <cell r="E2051" t="str">
            <v>ADMINISTRAÇÃO E SERVIÇOS GERAIS</v>
          </cell>
          <cell r="F2051" t="str">
            <v>9.2.2</v>
          </cell>
          <cell r="G2051" t="str">
            <v>Pessoal - área fim</v>
          </cell>
        </row>
        <row r="2052">
          <cell r="A2052" t="str">
            <v>200402.400020</v>
          </cell>
          <cell r="B2052">
            <v>400020</v>
          </cell>
          <cell r="C2052" t="str">
            <v>INSS</v>
          </cell>
          <cell r="D2052">
            <v>200402</v>
          </cell>
          <cell r="E2052" t="str">
            <v>ADMINISTRAÇÃO E SERVIÇOS GERAIS</v>
          </cell>
          <cell r="F2052" t="str">
            <v>9.2.2</v>
          </cell>
          <cell r="G2052" t="str">
            <v>Pessoal - área fim</v>
          </cell>
        </row>
        <row r="2053">
          <cell r="A2053" t="str">
            <v>200402.400021</v>
          </cell>
          <cell r="B2053">
            <v>400021</v>
          </cell>
          <cell r="C2053" t="str">
            <v>FGTS</v>
          </cell>
          <cell r="D2053">
            <v>200402</v>
          </cell>
          <cell r="E2053" t="str">
            <v>ADMINISTRAÇÃO E SERVIÇOS GERAIS</v>
          </cell>
          <cell r="F2053" t="str">
            <v>9.2.2</v>
          </cell>
          <cell r="G2053" t="str">
            <v>Pessoal - área fim</v>
          </cell>
        </row>
        <row r="2054">
          <cell r="A2054" t="str">
            <v>200402.400022</v>
          </cell>
          <cell r="B2054">
            <v>400022</v>
          </cell>
          <cell r="C2054" t="str">
            <v>PIS SOBRE FOLHA DE PAGAMENTO</v>
          </cell>
          <cell r="D2054">
            <v>200402</v>
          </cell>
          <cell r="E2054" t="str">
            <v>ADMINISTRAÇÃO E SERVIÇOS GERAIS</v>
          </cell>
          <cell r="F2054" t="str">
            <v>9.2.2</v>
          </cell>
          <cell r="G2054" t="str">
            <v>Pessoal - área fim</v>
          </cell>
        </row>
        <row r="2055">
          <cell r="A2055" t="str">
            <v>200402.400024</v>
          </cell>
          <cell r="B2055">
            <v>400024</v>
          </cell>
          <cell r="C2055" t="str">
            <v>CONTRIBUIÇÃO SOCIAL RESCISÓRIA</v>
          </cell>
          <cell r="D2055">
            <v>200402</v>
          </cell>
          <cell r="E2055" t="str">
            <v>ADMINISTRAÇÃO E SERVIÇOS GERAIS</v>
          </cell>
          <cell r="F2055" t="str">
            <v>9.2.2</v>
          </cell>
          <cell r="G2055" t="str">
            <v>Pessoal - área fim</v>
          </cell>
        </row>
        <row r="2056">
          <cell r="A2056" t="str">
            <v>200402.400177</v>
          </cell>
          <cell r="B2056">
            <v>400177</v>
          </cell>
          <cell r="C2056" t="str">
            <v>INSS SOBRE AUTONOMOS</v>
          </cell>
          <cell r="D2056">
            <v>200402</v>
          </cell>
          <cell r="E2056" t="str">
            <v>ADMINISTRAÇÃO E SERVIÇOS GERAIS</v>
          </cell>
          <cell r="F2056" t="str">
            <v>9.2.2</v>
          </cell>
          <cell r="G2056" t="str">
            <v>Pessoal - área fim</v>
          </cell>
        </row>
        <row r="2057">
          <cell r="A2057" t="str">
            <v>200402.400214</v>
          </cell>
          <cell r="B2057">
            <v>400214</v>
          </cell>
          <cell r="C2057" t="str">
            <v>CONTRIBUICAO SINDICAL/ ASSISTENCIAL/ CONFEDERATIVA</v>
          </cell>
          <cell r="D2057">
            <v>200402</v>
          </cell>
          <cell r="E2057" t="str">
            <v>ADMINISTRAÇÃO E SERVIÇOS GERAIS</v>
          </cell>
          <cell r="F2057" t="str">
            <v>9.2.2</v>
          </cell>
          <cell r="G2057" t="str">
            <v>Pessoal - área fim</v>
          </cell>
        </row>
        <row r="2058">
          <cell r="A2058" t="str">
            <v>200402.400025</v>
          </cell>
          <cell r="B2058">
            <v>400025</v>
          </cell>
          <cell r="C2058" t="str">
            <v>DESPESA - FÉRIAS</v>
          </cell>
          <cell r="D2058">
            <v>200402</v>
          </cell>
          <cell r="E2058" t="str">
            <v>ADMINISTRAÇÃO E SERVIÇOS GERAIS</v>
          </cell>
          <cell r="F2058" t="str">
            <v>9.2.2</v>
          </cell>
          <cell r="G2058" t="str">
            <v>Pessoal - área fim</v>
          </cell>
        </row>
        <row r="2059">
          <cell r="A2059" t="str">
            <v>200402.400026</v>
          </cell>
          <cell r="B2059">
            <v>400026</v>
          </cell>
          <cell r="C2059" t="str">
            <v>DESPESA - INSS S/ FÉRIAS</v>
          </cell>
          <cell r="D2059">
            <v>200402</v>
          </cell>
          <cell r="E2059" t="str">
            <v>ADMINISTRAÇÃO E SERVIÇOS GERAIS</v>
          </cell>
          <cell r="F2059" t="str">
            <v>9.2.2</v>
          </cell>
          <cell r="G2059" t="str">
            <v>Pessoal - área fim</v>
          </cell>
        </row>
        <row r="2060">
          <cell r="A2060" t="str">
            <v>200402.400027</v>
          </cell>
          <cell r="B2060">
            <v>400027</v>
          </cell>
          <cell r="C2060" t="str">
            <v>DESPESA - FGTS S/ FÉRIAS</v>
          </cell>
          <cell r="D2060">
            <v>200402</v>
          </cell>
          <cell r="E2060" t="str">
            <v>ADMINISTRAÇÃO E SERVIÇOS GERAIS</v>
          </cell>
          <cell r="F2060" t="str">
            <v>9.2.2</v>
          </cell>
          <cell r="G2060" t="str">
            <v>Pessoal - área fim</v>
          </cell>
        </row>
        <row r="2061">
          <cell r="A2061" t="str">
            <v>200402.400028</v>
          </cell>
          <cell r="B2061">
            <v>400028</v>
          </cell>
          <cell r="C2061" t="str">
            <v>DESPESA - 13° SALÁRIO</v>
          </cell>
          <cell r="D2061">
            <v>200402</v>
          </cell>
          <cell r="E2061" t="str">
            <v>ADMINISTRAÇÃO E SERVIÇOS GERAIS</v>
          </cell>
          <cell r="F2061" t="str">
            <v>9.2.2</v>
          </cell>
          <cell r="G2061" t="str">
            <v>Pessoal - área fim</v>
          </cell>
        </row>
        <row r="2062">
          <cell r="A2062" t="str">
            <v>200402.400029</v>
          </cell>
          <cell r="B2062">
            <v>400029</v>
          </cell>
          <cell r="C2062" t="str">
            <v>DESPESA - INSS S/ 13°</v>
          </cell>
          <cell r="D2062">
            <v>200402</v>
          </cell>
          <cell r="E2062" t="str">
            <v>ADMINISTRAÇÃO E SERVIÇOS GERAIS</v>
          </cell>
          <cell r="F2062" t="str">
            <v>9.2.2</v>
          </cell>
          <cell r="G2062" t="str">
            <v>Pessoal - área fim</v>
          </cell>
        </row>
        <row r="2063">
          <cell r="A2063" t="str">
            <v>200402.400030</v>
          </cell>
          <cell r="B2063">
            <v>400030</v>
          </cell>
          <cell r="C2063" t="str">
            <v>DESPESA - FGTS S/ 13°</v>
          </cell>
          <cell r="D2063">
            <v>200402</v>
          </cell>
          <cell r="E2063" t="str">
            <v>ADMINISTRAÇÃO E SERVIÇOS GERAIS</v>
          </cell>
          <cell r="F2063" t="str">
            <v>9.2.2</v>
          </cell>
          <cell r="G2063" t="str">
            <v>Pessoal - área fim</v>
          </cell>
        </row>
        <row r="2064">
          <cell r="A2064" t="str">
            <v>200402.400178</v>
          </cell>
          <cell r="B2064">
            <v>400178</v>
          </cell>
          <cell r="C2064" t="str">
            <v>UNIFORMES</v>
          </cell>
          <cell r="D2064">
            <v>200402</v>
          </cell>
          <cell r="E2064" t="str">
            <v>ADMINISTRAÇÃO E SERVIÇOS GERAIS</v>
          </cell>
          <cell r="F2064" t="str">
            <v>9.2.2</v>
          </cell>
          <cell r="G2064" t="str">
            <v>Pessoal - área fim</v>
          </cell>
        </row>
        <row r="2065">
          <cell r="A2065" t="str">
            <v>200402.400179</v>
          </cell>
          <cell r="B2065">
            <v>400179</v>
          </cell>
          <cell r="C2065" t="str">
            <v>ESTAGIARIOS E APRENDIZES</v>
          </cell>
          <cell r="D2065">
            <v>200402</v>
          </cell>
          <cell r="E2065" t="str">
            <v>ADMINISTRAÇÃO E SERVIÇOS GERAIS</v>
          </cell>
          <cell r="F2065" t="str">
            <v>9.2.2</v>
          </cell>
          <cell r="G2065" t="str">
            <v>Pessoal - área fim</v>
          </cell>
        </row>
        <row r="2066">
          <cell r="A2066" t="str">
            <v>200402.400180</v>
          </cell>
          <cell r="B2066">
            <v>400180</v>
          </cell>
          <cell r="C2066" t="str">
            <v>OUTRAS DESPESAS COM PESSOAL</v>
          </cell>
          <cell r="D2066">
            <v>200402</v>
          </cell>
          <cell r="E2066" t="str">
            <v>ADMINISTRAÇÃO E SERVIÇOS GERAIS</v>
          </cell>
          <cell r="F2066" t="str">
            <v>9.2.2</v>
          </cell>
          <cell r="G2066" t="str">
            <v>Pessoal - área fim</v>
          </cell>
        </row>
        <row r="2067">
          <cell r="A2067" t="str">
            <v>200403.400003</v>
          </cell>
          <cell r="B2067">
            <v>400003</v>
          </cell>
          <cell r="C2067" t="str">
            <v>SALÁRIOS E ORDENADOS</v>
          </cell>
          <cell r="D2067">
            <v>200403</v>
          </cell>
          <cell r="E2067" t="str">
            <v>BILHETERIA</v>
          </cell>
          <cell r="F2067" t="str">
            <v>9.2.2</v>
          </cell>
          <cell r="G2067" t="str">
            <v>Pessoal - área fim</v>
          </cell>
        </row>
        <row r="2068">
          <cell r="A2068" t="str">
            <v>200403.400004</v>
          </cell>
          <cell r="B2068">
            <v>400004</v>
          </cell>
          <cell r="C2068" t="str">
            <v>HORAS EXTRAS</v>
          </cell>
          <cell r="D2068">
            <v>200403</v>
          </cell>
          <cell r="E2068" t="str">
            <v>BILHETERIA</v>
          </cell>
          <cell r="F2068" t="str">
            <v>9.2.2</v>
          </cell>
          <cell r="G2068" t="str">
            <v>Pessoal - área fim</v>
          </cell>
        </row>
        <row r="2069">
          <cell r="A2069" t="str">
            <v>200403.400005</v>
          </cell>
          <cell r="B2069">
            <v>400005</v>
          </cell>
          <cell r="C2069" t="str">
            <v>DÉCIMO TERCEIRO SALÁRIO</v>
          </cell>
          <cell r="D2069">
            <v>200403</v>
          </cell>
          <cell r="E2069" t="str">
            <v>BILHETERIA</v>
          </cell>
          <cell r="F2069" t="str">
            <v>9.2.2</v>
          </cell>
          <cell r="G2069" t="str">
            <v>Pessoal - área fim</v>
          </cell>
        </row>
        <row r="2070">
          <cell r="A2070" t="str">
            <v>200403.400006</v>
          </cell>
          <cell r="B2070">
            <v>400006</v>
          </cell>
          <cell r="C2070" t="str">
            <v>FÉRIAS</v>
          </cell>
          <cell r="D2070">
            <v>200403</v>
          </cell>
          <cell r="E2070" t="str">
            <v>BILHETERIA</v>
          </cell>
          <cell r="F2070" t="str">
            <v>9.2.2</v>
          </cell>
          <cell r="G2070" t="str">
            <v>Pessoal - área fim</v>
          </cell>
        </row>
        <row r="2071">
          <cell r="A2071" t="str">
            <v>200403.400007</v>
          </cell>
          <cell r="B2071">
            <v>400007</v>
          </cell>
          <cell r="C2071" t="str">
            <v>DESCANSO SEMANAL REMUNERADO</v>
          </cell>
          <cell r="D2071">
            <v>200403</v>
          </cell>
          <cell r="E2071" t="str">
            <v>BILHETERIA</v>
          </cell>
          <cell r="F2071" t="str">
            <v>9.2.2</v>
          </cell>
          <cell r="G2071" t="str">
            <v>Pessoal - área fim</v>
          </cell>
        </row>
        <row r="2072">
          <cell r="A2072" t="str">
            <v>200403.400010</v>
          </cell>
          <cell r="B2072">
            <v>400010</v>
          </cell>
          <cell r="C2072" t="str">
            <v>AJUDA DE CUSTO</v>
          </cell>
          <cell r="D2072">
            <v>200403</v>
          </cell>
          <cell r="E2072" t="str">
            <v>BILHETERIA</v>
          </cell>
          <cell r="F2072" t="str">
            <v>9.2.2</v>
          </cell>
          <cell r="G2072" t="str">
            <v>Pessoal - área fim</v>
          </cell>
        </row>
        <row r="2073">
          <cell r="A2073" t="str">
            <v>200403.400011</v>
          </cell>
          <cell r="B2073">
            <v>400011</v>
          </cell>
          <cell r="C2073" t="str">
            <v>BOLSA AUXÍLIO</v>
          </cell>
          <cell r="D2073">
            <v>200403</v>
          </cell>
          <cell r="E2073" t="str">
            <v>BILHETERIA</v>
          </cell>
          <cell r="F2073" t="str">
            <v>9.2.2</v>
          </cell>
          <cell r="G2073" t="str">
            <v>Pessoal - área fim</v>
          </cell>
        </row>
        <row r="2074">
          <cell r="A2074" t="str">
            <v>200403.400012</v>
          </cell>
          <cell r="B2074">
            <v>400012</v>
          </cell>
          <cell r="C2074" t="str">
            <v>INDENIZAÇÕES</v>
          </cell>
          <cell r="D2074">
            <v>200403</v>
          </cell>
          <cell r="E2074" t="str">
            <v>BILHETERIA</v>
          </cell>
          <cell r="F2074" t="str">
            <v>9.2.2</v>
          </cell>
          <cell r="G2074" t="str">
            <v>Pessoal - área fim</v>
          </cell>
        </row>
        <row r="2075">
          <cell r="A2075" t="str">
            <v>200403.400013</v>
          </cell>
          <cell r="B2075">
            <v>400013</v>
          </cell>
          <cell r="C2075" t="str">
            <v>SALÁRIOS - AJUSTES ENTRE CONTRATO DE GESTÃO</v>
          </cell>
          <cell r="D2075">
            <v>200403</v>
          </cell>
          <cell r="E2075" t="str">
            <v>BILHETERIA</v>
          </cell>
          <cell r="F2075" t="str">
            <v>9.2.2</v>
          </cell>
          <cell r="G2075" t="str">
            <v>Pessoal - área fim</v>
          </cell>
        </row>
        <row r="2076">
          <cell r="A2076" t="str">
            <v>200403.400202</v>
          </cell>
          <cell r="B2076">
            <v>400202</v>
          </cell>
          <cell r="C2076" t="str">
            <v>ADICIONAL NOTURNO</v>
          </cell>
          <cell r="D2076">
            <v>200403</v>
          </cell>
          <cell r="E2076" t="str">
            <v>BILHETERIA</v>
          </cell>
          <cell r="F2076" t="str">
            <v>9.2.2</v>
          </cell>
          <cell r="G2076" t="str">
            <v>Pessoal - área fim</v>
          </cell>
        </row>
        <row r="2077">
          <cell r="A2077" t="str">
            <v>200403.400203</v>
          </cell>
          <cell r="B2077">
            <v>400203</v>
          </cell>
          <cell r="C2077" t="str">
            <v>GRATIFICAÇOES</v>
          </cell>
          <cell r="D2077">
            <v>200403</v>
          </cell>
          <cell r="E2077" t="str">
            <v>BILHETERIA</v>
          </cell>
          <cell r="F2077" t="str">
            <v>9.2.2</v>
          </cell>
          <cell r="G2077" t="str">
            <v>Pessoal - área fim</v>
          </cell>
        </row>
        <row r="2078">
          <cell r="A2078" t="str">
            <v>200403.400219</v>
          </cell>
          <cell r="B2078">
            <v>400219</v>
          </cell>
          <cell r="C2078" t="str">
            <v>SALARIO MATERNIDADE</v>
          </cell>
          <cell r="D2078">
            <v>200403</v>
          </cell>
          <cell r="E2078" t="str">
            <v>BILHETERIA</v>
          </cell>
          <cell r="F2078" t="str">
            <v>9.2.2</v>
          </cell>
          <cell r="G2078" t="str">
            <v>Pessoal - área fim</v>
          </cell>
        </row>
        <row r="2079">
          <cell r="A2079" t="str">
            <v>200403.400220</v>
          </cell>
          <cell r="B2079">
            <v>400220</v>
          </cell>
          <cell r="C2079" t="str">
            <v>SALARIO FAMILIA</v>
          </cell>
          <cell r="D2079">
            <v>200403</v>
          </cell>
          <cell r="E2079" t="str">
            <v>BILHETERIA</v>
          </cell>
          <cell r="F2079" t="str">
            <v>9.2.2</v>
          </cell>
          <cell r="G2079" t="str">
            <v>Pessoal - área fim</v>
          </cell>
        </row>
        <row r="2080">
          <cell r="A2080" t="str">
            <v>200403.400221</v>
          </cell>
          <cell r="B2080">
            <v>400221</v>
          </cell>
          <cell r="C2080" t="str">
            <v>PENSAO ALIMENTICIA</v>
          </cell>
          <cell r="D2080">
            <v>200403</v>
          </cell>
          <cell r="E2080" t="str">
            <v>BILHETERIA</v>
          </cell>
          <cell r="F2080" t="str">
            <v>9.2.2</v>
          </cell>
          <cell r="G2080" t="str">
            <v>Pessoal - área fim</v>
          </cell>
        </row>
        <row r="2081">
          <cell r="A2081" t="str">
            <v>200403.400014</v>
          </cell>
          <cell r="B2081">
            <v>400014</v>
          </cell>
          <cell r="C2081" t="str">
            <v>ASSISTÊNCIA MÉDICA</v>
          </cell>
          <cell r="D2081">
            <v>200403</v>
          </cell>
          <cell r="E2081" t="str">
            <v>BILHETERIA</v>
          </cell>
          <cell r="F2081" t="str">
            <v>9.2.2</v>
          </cell>
          <cell r="G2081" t="str">
            <v>Pessoal - área fim</v>
          </cell>
        </row>
        <row r="2082">
          <cell r="A2082" t="str">
            <v>200403.400015</v>
          </cell>
          <cell r="B2082">
            <v>400015</v>
          </cell>
          <cell r="C2082" t="str">
            <v>ASSISTÊNCIA ODONTOLÓGICA</v>
          </cell>
          <cell r="D2082">
            <v>200403</v>
          </cell>
          <cell r="E2082" t="str">
            <v>BILHETERIA</v>
          </cell>
          <cell r="F2082" t="str">
            <v>9.2.2</v>
          </cell>
          <cell r="G2082" t="str">
            <v>Pessoal - área fim</v>
          </cell>
        </row>
        <row r="2083">
          <cell r="A2083" t="str">
            <v>200403.400016</v>
          </cell>
          <cell r="B2083">
            <v>400016</v>
          </cell>
          <cell r="C2083" t="str">
            <v>VALE REFEICAO</v>
          </cell>
          <cell r="D2083">
            <v>200403</v>
          </cell>
          <cell r="E2083" t="str">
            <v>BILHETERIA</v>
          </cell>
          <cell r="F2083" t="str">
            <v>9.2.2</v>
          </cell>
          <cell r="G2083" t="str">
            <v>Pessoal - área fim</v>
          </cell>
        </row>
        <row r="2084">
          <cell r="A2084" t="str">
            <v>200403.400017</v>
          </cell>
          <cell r="B2084">
            <v>400017</v>
          </cell>
          <cell r="C2084" t="str">
            <v>VALE TRANSPORTE</v>
          </cell>
          <cell r="D2084">
            <v>200403</v>
          </cell>
          <cell r="E2084" t="str">
            <v>BILHETERIA</v>
          </cell>
          <cell r="F2084" t="str">
            <v>9.2.2</v>
          </cell>
          <cell r="G2084" t="str">
            <v>Pessoal - área fim</v>
          </cell>
        </row>
        <row r="2085">
          <cell r="A2085" t="str">
            <v>200403.400175</v>
          </cell>
          <cell r="B2085">
            <v>400175</v>
          </cell>
          <cell r="C2085" t="str">
            <v>CURSOS E TREINAMENTOS</v>
          </cell>
          <cell r="D2085">
            <v>200403</v>
          </cell>
          <cell r="E2085" t="str">
            <v>BILHETERIA</v>
          </cell>
          <cell r="F2085" t="str">
            <v>9.2.2</v>
          </cell>
          <cell r="G2085" t="str">
            <v>Pessoal - área fim</v>
          </cell>
        </row>
        <row r="2086">
          <cell r="A2086" t="str">
            <v>200403.400176</v>
          </cell>
          <cell r="B2086">
            <v>400176</v>
          </cell>
          <cell r="C2086" t="str">
            <v>AUXILIO EDUCACAO</v>
          </cell>
          <cell r="D2086">
            <v>200403</v>
          </cell>
          <cell r="E2086" t="str">
            <v>BILHETERIA</v>
          </cell>
          <cell r="F2086" t="str">
            <v>9.2.2</v>
          </cell>
          <cell r="G2086" t="str">
            <v>Pessoal - área fim</v>
          </cell>
        </row>
        <row r="2087">
          <cell r="A2087" t="str">
            <v>200403.400020</v>
          </cell>
          <cell r="B2087">
            <v>400020</v>
          </cell>
          <cell r="C2087" t="str">
            <v>INSS</v>
          </cell>
          <cell r="D2087">
            <v>200403</v>
          </cell>
          <cell r="E2087" t="str">
            <v>BILHETERIA</v>
          </cell>
          <cell r="F2087" t="str">
            <v>9.2.2</v>
          </cell>
          <cell r="G2087" t="str">
            <v>Pessoal - área fim</v>
          </cell>
        </row>
        <row r="2088">
          <cell r="A2088" t="str">
            <v>200403.400021</v>
          </cell>
          <cell r="B2088">
            <v>400021</v>
          </cell>
          <cell r="C2088" t="str">
            <v>FGTS</v>
          </cell>
          <cell r="D2088">
            <v>200403</v>
          </cell>
          <cell r="E2088" t="str">
            <v>BILHETERIA</v>
          </cell>
          <cell r="F2088" t="str">
            <v>9.2.2</v>
          </cell>
          <cell r="G2088" t="str">
            <v>Pessoal - área fim</v>
          </cell>
        </row>
        <row r="2089">
          <cell r="A2089" t="str">
            <v>200403.400022</v>
          </cell>
          <cell r="B2089">
            <v>400022</v>
          </cell>
          <cell r="C2089" t="str">
            <v>PIS SOBRE FOLHA DE PAGAMENTO</v>
          </cell>
          <cell r="D2089">
            <v>200403</v>
          </cell>
          <cell r="E2089" t="str">
            <v>BILHETERIA</v>
          </cell>
          <cell r="F2089" t="str">
            <v>9.2.2</v>
          </cell>
          <cell r="G2089" t="str">
            <v>Pessoal - área fim</v>
          </cell>
        </row>
        <row r="2090">
          <cell r="A2090" t="str">
            <v>200403.400024</v>
          </cell>
          <cell r="B2090">
            <v>400024</v>
          </cell>
          <cell r="C2090" t="str">
            <v>CONTRIBUIÇÃO SOCIAL RESCISÓRIA</v>
          </cell>
          <cell r="D2090">
            <v>200403</v>
          </cell>
          <cell r="E2090" t="str">
            <v>BILHETERIA</v>
          </cell>
          <cell r="F2090" t="str">
            <v>9.2.2</v>
          </cell>
          <cell r="G2090" t="str">
            <v>Pessoal - área fim</v>
          </cell>
        </row>
        <row r="2091">
          <cell r="A2091" t="str">
            <v>200403.400177</v>
          </cell>
          <cell r="B2091">
            <v>400177</v>
          </cell>
          <cell r="C2091" t="str">
            <v>INSS SOBRE AUTONOMOS</v>
          </cell>
          <cell r="D2091">
            <v>200403</v>
          </cell>
          <cell r="E2091" t="str">
            <v>BILHETERIA</v>
          </cell>
          <cell r="F2091" t="str">
            <v>9.2.2</v>
          </cell>
          <cell r="G2091" t="str">
            <v>Pessoal - área fim</v>
          </cell>
        </row>
        <row r="2092">
          <cell r="A2092" t="str">
            <v>200403.400214</v>
          </cell>
          <cell r="B2092">
            <v>400214</v>
          </cell>
          <cell r="C2092" t="str">
            <v>CONTRIBUICAO SINDICAL/ ASSISTENCIAL/ CONFEDERATIVA</v>
          </cell>
          <cell r="D2092">
            <v>200403</v>
          </cell>
          <cell r="E2092" t="str">
            <v>BILHETERIA</v>
          </cell>
          <cell r="F2092" t="str">
            <v>9.2.2</v>
          </cell>
          <cell r="G2092" t="str">
            <v>Pessoal - área fim</v>
          </cell>
        </row>
        <row r="2093">
          <cell r="A2093" t="str">
            <v>200403.400025</v>
          </cell>
          <cell r="B2093">
            <v>400025</v>
          </cell>
          <cell r="C2093" t="str">
            <v>DESPESA - FÉRIAS</v>
          </cell>
          <cell r="D2093">
            <v>200403</v>
          </cell>
          <cell r="E2093" t="str">
            <v>BILHETERIA</v>
          </cell>
          <cell r="F2093" t="str">
            <v>9.2.2</v>
          </cell>
          <cell r="G2093" t="str">
            <v>Pessoal - área fim</v>
          </cell>
        </row>
        <row r="2094">
          <cell r="A2094" t="str">
            <v>200403.400026</v>
          </cell>
          <cell r="B2094">
            <v>400026</v>
          </cell>
          <cell r="C2094" t="str">
            <v>DESPESA - INSS S/ FÉRIAS</v>
          </cell>
          <cell r="D2094">
            <v>200403</v>
          </cell>
          <cell r="E2094" t="str">
            <v>BILHETERIA</v>
          </cell>
          <cell r="F2094" t="str">
            <v>9.2.2</v>
          </cell>
          <cell r="G2094" t="str">
            <v>Pessoal - área fim</v>
          </cell>
        </row>
        <row r="2095">
          <cell r="A2095" t="str">
            <v>200403.400027</v>
          </cell>
          <cell r="B2095">
            <v>400027</v>
          </cell>
          <cell r="C2095" t="str">
            <v>DESPESA - FGTS S/ FÉRIAS</v>
          </cell>
          <cell r="D2095">
            <v>200403</v>
          </cell>
          <cell r="E2095" t="str">
            <v>BILHETERIA</v>
          </cell>
          <cell r="F2095" t="str">
            <v>9.2.2</v>
          </cell>
          <cell r="G2095" t="str">
            <v>Pessoal - área fim</v>
          </cell>
        </row>
        <row r="2096">
          <cell r="A2096" t="str">
            <v>200403.400028</v>
          </cell>
          <cell r="B2096">
            <v>400028</v>
          </cell>
          <cell r="C2096" t="str">
            <v>DESPESA - 13° SALÁRIO</v>
          </cell>
          <cell r="D2096">
            <v>200403</v>
          </cell>
          <cell r="E2096" t="str">
            <v>BILHETERIA</v>
          </cell>
          <cell r="F2096" t="str">
            <v>9.2.2</v>
          </cell>
          <cell r="G2096" t="str">
            <v>Pessoal - área fim</v>
          </cell>
        </row>
        <row r="2097">
          <cell r="A2097" t="str">
            <v>200403.400029</v>
          </cell>
          <cell r="B2097">
            <v>400029</v>
          </cell>
          <cell r="C2097" t="str">
            <v>DESPESA - INSS S/ 13°</v>
          </cell>
          <cell r="D2097">
            <v>200403</v>
          </cell>
          <cell r="E2097" t="str">
            <v>BILHETERIA</v>
          </cell>
          <cell r="F2097" t="str">
            <v>9.2.2</v>
          </cell>
          <cell r="G2097" t="str">
            <v>Pessoal - área fim</v>
          </cell>
        </row>
        <row r="2098">
          <cell r="A2098" t="str">
            <v>200403.400030</v>
          </cell>
          <cell r="B2098">
            <v>400030</v>
          </cell>
          <cell r="C2098" t="str">
            <v>DESPESA - FGTS S/ 13°</v>
          </cell>
          <cell r="D2098">
            <v>200403</v>
          </cell>
          <cell r="E2098" t="str">
            <v>BILHETERIA</v>
          </cell>
          <cell r="F2098" t="str">
            <v>9.2.2</v>
          </cell>
          <cell r="G2098" t="str">
            <v>Pessoal - área fim</v>
          </cell>
        </row>
        <row r="2099">
          <cell r="A2099" t="str">
            <v>200403.400178</v>
          </cell>
          <cell r="B2099">
            <v>400178</v>
          </cell>
          <cell r="C2099" t="str">
            <v>UNIFORMES</v>
          </cell>
          <cell r="D2099">
            <v>200403</v>
          </cell>
          <cell r="E2099" t="str">
            <v>BILHETERIA</v>
          </cell>
          <cell r="F2099" t="str">
            <v>9.2.2</v>
          </cell>
          <cell r="G2099" t="str">
            <v>Pessoal - área fim</v>
          </cell>
        </row>
        <row r="2100">
          <cell r="A2100" t="str">
            <v>200403.400179</v>
          </cell>
          <cell r="B2100">
            <v>400179</v>
          </cell>
          <cell r="C2100" t="str">
            <v>ESTAGIARIOS E APRENDIZES</v>
          </cell>
          <cell r="D2100">
            <v>200403</v>
          </cell>
          <cell r="E2100" t="str">
            <v>BILHETERIA</v>
          </cell>
          <cell r="F2100" t="str">
            <v>9.2.2</v>
          </cell>
          <cell r="G2100" t="str">
            <v>Pessoal - área fim</v>
          </cell>
        </row>
        <row r="2101">
          <cell r="A2101" t="str">
            <v>200403.400180</v>
          </cell>
          <cell r="B2101">
            <v>400180</v>
          </cell>
          <cell r="C2101" t="str">
            <v>OUTRAS DESPESAS COM PESSOAL</v>
          </cell>
          <cell r="D2101">
            <v>200403</v>
          </cell>
          <cell r="E2101" t="str">
            <v>BILHETERIA</v>
          </cell>
          <cell r="F2101" t="str">
            <v>9.2.2</v>
          </cell>
          <cell r="G2101" t="str">
            <v>Pessoal - área fim</v>
          </cell>
        </row>
        <row r="2102">
          <cell r="A2102" t="str">
            <v>200404.400003</v>
          </cell>
          <cell r="B2102">
            <v>400003</v>
          </cell>
          <cell r="C2102" t="str">
            <v>SALÁRIOS E ORDENADOS</v>
          </cell>
          <cell r="D2102">
            <v>200404</v>
          </cell>
          <cell r="E2102" t="str">
            <v>ORIENTADORES</v>
          </cell>
          <cell r="F2102" t="str">
            <v>9.2.2</v>
          </cell>
          <cell r="G2102" t="str">
            <v>Pessoal - área fim</v>
          </cell>
        </row>
        <row r="2103">
          <cell r="A2103" t="str">
            <v>200404.400004</v>
          </cell>
          <cell r="B2103">
            <v>400004</v>
          </cell>
          <cell r="C2103" t="str">
            <v>HORAS EXTRAS</v>
          </cell>
          <cell r="D2103">
            <v>200404</v>
          </cell>
          <cell r="E2103" t="str">
            <v>ORIENTADORES</v>
          </cell>
          <cell r="F2103" t="str">
            <v>9.2.2</v>
          </cell>
          <cell r="G2103" t="str">
            <v>Pessoal - área fim</v>
          </cell>
        </row>
        <row r="2104">
          <cell r="A2104" t="str">
            <v>200404.400005</v>
          </cell>
          <cell r="B2104">
            <v>400005</v>
          </cell>
          <cell r="C2104" t="str">
            <v>DÉCIMO TERCEIRO SALÁRIO</v>
          </cell>
          <cell r="D2104">
            <v>200404</v>
          </cell>
          <cell r="E2104" t="str">
            <v>ORIENTADORES</v>
          </cell>
          <cell r="F2104" t="str">
            <v>9.2.2</v>
          </cell>
          <cell r="G2104" t="str">
            <v>Pessoal - área fim</v>
          </cell>
        </row>
        <row r="2105">
          <cell r="A2105" t="str">
            <v>200404.400006</v>
          </cell>
          <cell r="B2105">
            <v>400006</v>
          </cell>
          <cell r="C2105" t="str">
            <v>FÉRIAS</v>
          </cell>
          <cell r="D2105">
            <v>200404</v>
          </cell>
          <cell r="E2105" t="str">
            <v>ORIENTADORES</v>
          </cell>
          <cell r="F2105" t="str">
            <v>9.2.2</v>
          </cell>
          <cell r="G2105" t="str">
            <v>Pessoal - área fim</v>
          </cell>
        </row>
        <row r="2106">
          <cell r="A2106" t="str">
            <v>200404.400007</v>
          </cell>
          <cell r="B2106">
            <v>400007</v>
          </cell>
          <cell r="C2106" t="str">
            <v>DESCANSO SEMANAL REMUNERADO</v>
          </cell>
          <cell r="D2106">
            <v>200404</v>
          </cell>
          <cell r="E2106" t="str">
            <v>ORIENTADORES</v>
          </cell>
          <cell r="F2106" t="str">
            <v>9.2.2</v>
          </cell>
          <cell r="G2106" t="str">
            <v>Pessoal - área fim</v>
          </cell>
        </row>
        <row r="2107">
          <cell r="A2107" t="str">
            <v>200404.400010</v>
          </cell>
          <cell r="B2107">
            <v>400010</v>
          </cell>
          <cell r="C2107" t="str">
            <v>AJUDA DE CUSTO</v>
          </cell>
          <cell r="D2107">
            <v>200404</v>
          </cell>
          <cell r="E2107" t="str">
            <v>ORIENTADORES</v>
          </cell>
          <cell r="F2107" t="str">
            <v>9.2.2</v>
          </cell>
          <cell r="G2107" t="str">
            <v>Pessoal - área fim</v>
          </cell>
        </row>
        <row r="2108">
          <cell r="A2108" t="str">
            <v>200404.400011</v>
          </cell>
          <cell r="B2108">
            <v>400011</v>
          </cell>
          <cell r="C2108" t="str">
            <v>BOLSA AUXÍLIO</v>
          </cell>
          <cell r="D2108">
            <v>200404</v>
          </cell>
          <cell r="E2108" t="str">
            <v>ORIENTADORES</v>
          </cell>
          <cell r="F2108" t="str">
            <v>9.2.2</v>
          </cell>
          <cell r="G2108" t="str">
            <v>Pessoal - área fim</v>
          </cell>
        </row>
        <row r="2109">
          <cell r="A2109" t="str">
            <v>200404.400012</v>
          </cell>
          <cell r="B2109">
            <v>400012</v>
          </cell>
          <cell r="C2109" t="str">
            <v>INDENIZAÇÕES</v>
          </cell>
          <cell r="D2109">
            <v>200404</v>
          </cell>
          <cell r="E2109" t="str">
            <v>ORIENTADORES</v>
          </cell>
          <cell r="F2109" t="str">
            <v>9.2.2</v>
          </cell>
          <cell r="G2109" t="str">
            <v>Pessoal - área fim</v>
          </cell>
        </row>
        <row r="2110">
          <cell r="A2110" t="str">
            <v>200404.400013</v>
          </cell>
          <cell r="B2110">
            <v>400013</v>
          </cell>
          <cell r="C2110" t="str">
            <v>SALÁRIOS - AJUSTES ENTRE CONTRATO DE GESTÃO</v>
          </cell>
          <cell r="D2110">
            <v>200404</v>
          </cell>
          <cell r="E2110" t="str">
            <v>ORIENTADORES</v>
          </cell>
          <cell r="F2110" t="str">
            <v>9.2.2</v>
          </cell>
          <cell r="G2110" t="str">
            <v>Pessoal - área fim</v>
          </cell>
        </row>
        <row r="2111">
          <cell r="A2111" t="str">
            <v>200404.400202</v>
          </cell>
          <cell r="B2111">
            <v>400202</v>
          </cell>
          <cell r="C2111" t="str">
            <v>ADICIONAL NOTURNO</v>
          </cell>
          <cell r="D2111">
            <v>200404</v>
          </cell>
          <cell r="E2111" t="str">
            <v>ORIENTADORES</v>
          </cell>
          <cell r="F2111" t="str">
            <v>9.2.2</v>
          </cell>
          <cell r="G2111" t="str">
            <v>Pessoal - área fim</v>
          </cell>
        </row>
        <row r="2112">
          <cell r="A2112" t="str">
            <v>200404.400203</v>
          </cell>
          <cell r="B2112">
            <v>400203</v>
          </cell>
          <cell r="C2112" t="str">
            <v>GRATIFICAÇOES</v>
          </cell>
          <cell r="D2112">
            <v>200404</v>
          </cell>
          <cell r="E2112" t="str">
            <v>ORIENTADORES</v>
          </cell>
          <cell r="F2112" t="str">
            <v>9.2.2</v>
          </cell>
          <cell r="G2112" t="str">
            <v>Pessoal - área fim</v>
          </cell>
        </row>
        <row r="2113">
          <cell r="A2113" t="str">
            <v>200404.400219</v>
          </cell>
          <cell r="B2113">
            <v>400219</v>
          </cell>
          <cell r="C2113" t="str">
            <v>SALARIO MATERNIDADE</v>
          </cell>
          <cell r="D2113">
            <v>200404</v>
          </cell>
          <cell r="E2113" t="str">
            <v>ORIENTADORES</v>
          </cell>
          <cell r="F2113" t="str">
            <v>9.2.2</v>
          </cell>
          <cell r="G2113" t="str">
            <v>Pessoal - área fim</v>
          </cell>
        </row>
        <row r="2114">
          <cell r="A2114" t="str">
            <v>200404.400220</v>
          </cell>
          <cell r="B2114">
            <v>400220</v>
          </cell>
          <cell r="C2114" t="str">
            <v>SALARIO FAMILIA</v>
          </cell>
          <cell r="D2114">
            <v>200404</v>
          </cell>
          <cell r="E2114" t="str">
            <v>ORIENTADORES</v>
          </cell>
          <cell r="F2114" t="str">
            <v>9.2.2</v>
          </cell>
          <cell r="G2114" t="str">
            <v>Pessoal - área fim</v>
          </cell>
        </row>
        <row r="2115">
          <cell r="A2115" t="str">
            <v>200404.400221</v>
          </cell>
          <cell r="B2115">
            <v>400221</v>
          </cell>
          <cell r="C2115" t="str">
            <v>PENSAO ALIMENTICIA</v>
          </cell>
          <cell r="D2115">
            <v>200404</v>
          </cell>
          <cell r="E2115" t="str">
            <v>ORIENTADORES</v>
          </cell>
          <cell r="F2115" t="str">
            <v>9.2.2</v>
          </cell>
          <cell r="G2115" t="str">
            <v>Pessoal - área fim</v>
          </cell>
        </row>
        <row r="2116">
          <cell r="A2116" t="str">
            <v>200404.400014</v>
          </cell>
          <cell r="B2116">
            <v>400014</v>
          </cell>
          <cell r="C2116" t="str">
            <v>ASSISTÊNCIA MÉDICA</v>
          </cell>
          <cell r="D2116">
            <v>200404</v>
          </cell>
          <cell r="E2116" t="str">
            <v>ORIENTADORES</v>
          </cell>
          <cell r="F2116" t="str">
            <v>9.2.2</v>
          </cell>
          <cell r="G2116" t="str">
            <v>Pessoal - área fim</v>
          </cell>
        </row>
        <row r="2117">
          <cell r="A2117" t="str">
            <v>200404.400015</v>
          </cell>
          <cell r="B2117">
            <v>400015</v>
          </cell>
          <cell r="C2117" t="str">
            <v>ASSISTÊNCIA ODONTOLÓGICA</v>
          </cell>
          <cell r="D2117">
            <v>200404</v>
          </cell>
          <cell r="E2117" t="str">
            <v>ORIENTADORES</v>
          </cell>
          <cell r="F2117" t="str">
            <v>9.2.2</v>
          </cell>
          <cell r="G2117" t="str">
            <v>Pessoal - área fim</v>
          </cell>
        </row>
        <row r="2118">
          <cell r="A2118" t="str">
            <v>200404.400016</v>
          </cell>
          <cell r="B2118">
            <v>400016</v>
          </cell>
          <cell r="C2118" t="str">
            <v>VALE REFEICAO</v>
          </cell>
          <cell r="D2118">
            <v>200404</v>
          </cell>
          <cell r="E2118" t="str">
            <v>ORIENTADORES</v>
          </cell>
          <cell r="F2118" t="str">
            <v>9.2.2</v>
          </cell>
          <cell r="G2118" t="str">
            <v>Pessoal - área fim</v>
          </cell>
        </row>
        <row r="2119">
          <cell r="A2119" t="str">
            <v>200404.400017</v>
          </cell>
          <cell r="B2119">
            <v>400017</v>
          </cell>
          <cell r="C2119" t="str">
            <v>VALE TRANSPORTE</v>
          </cell>
          <cell r="D2119">
            <v>200404</v>
          </cell>
          <cell r="E2119" t="str">
            <v>ORIENTADORES</v>
          </cell>
          <cell r="F2119" t="str">
            <v>9.2.2</v>
          </cell>
          <cell r="G2119" t="str">
            <v>Pessoal - área fim</v>
          </cell>
        </row>
        <row r="2120">
          <cell r="A2120" t="str">
            <v>200404.400175</v>
          </cell>
          <cell r="B2120">
            <v>400175</v>
          </cell>
          <cell r="C2120" t="str">
            <v>CURSOS E TREINAMENTOS</v>
          </cell>
          <cell r="D2120">
            <v>200404</v>
          </cell>
          <cell r="E2120" t="str">
            <v>ORIENTADORES</v>
          </cell>
          <cell r="F2120" t="str">
            <v>9.2.2</v>
          </cell>
          <cell r="G2120" t="str">
            <v>Pessoal - área fim</v>
          </cell>
        </row>
        <row r="2121">
          <cell r="A2121" t="str">
            <v>200404.400176</v>
          </cell>
          <cell r="B2121">
            <v>400176</v>
          </cell>
          <cell r="C2121" t="str">
            <v>AUXILIO EDUCACAO</v>
          </cell>
          <cell r="D2121">
            <v>200404</v>
          </cell>
          <cell r="E2121" t="str">
            <v>ORIENTADORES</v>
          </cell>
          <cell r="F2121" t="str">
            <v>9.2.2</v>
          </cell>
          <cell r="G2121" t="str">
            <v>Pessoal - área fim</v>
          </cell>
        </row>
        <row r="2122">
          <cell r="A2122" t="str">
            <v>200404.400020</v>
          </cell>
          <cell r="B2122">
            <v>400020</v>
          </cell>
          <cell r="C2122" t="str">
            <v>INSS</v>
          </cell>
          <cell r="D2122">
            <v>200404</v>
          </cell>
          <cell r="E2122" t="str">
            <v>ORIENTADORES</v>
          </cell>
          <cell r="F2122" t="str">
            <v>9.2.2</v>
          </cell>
          <cell r="G2122" t="str">
            <v>Pessoal - área fim</v>
          </cell>
        </row>
        <row r="2123">
          <cell r="A2123" t="str">
            <v>200404.400021</v>
          </cell>
          <cell r="B2123">
            <v>400021</v>
          </cell>
          <cell r="C2123" t="str">
            <v>FGTS</v>
          </cell>
          <cell r="D2123">
            <v>200404</v>
          </cell>
          <cell r="E2123" t="str">
            <v>ORIENTADORES</v>
          </cell>
          <cell r="F2123" t="str">
            <v>9.2.2</v>
          </cell>
          <cell r="G2123" t="str">
            <v>Pessoal - área fim</v>
          </cell>
        </row>
        <row r="2124">
          <cell r="A2124" t="str">
            <v>200404.400022</v>
          </cell>
          <cell r="B2124">
            <v>400022</v>
          </cell>
          <cell r="C2124" t="str">
            <v>PIS SOBRE FOLHA DE PAGAMENTO</v>
          </cell>
          <cell r="D2124">
            <v>200404</v>
          </cell>
          <cell r="E2124" t="str">
            <v>ORIENTADORES</v>
          </cell>
          <cell r="F2124" t="str">
            <v>9.2.2</v>
          </cell>
          <cell r="G2124" t="str">
            <v>Pessoal - área fim</v>
          </cell>
        </row>
        <row r="2125">
          <cell r="A2125" t="str">
            <v>200404.400024</v>
          </cell>
          <cell r="B2125">
            <v>400024</v>
          </cell>
          <cell r="C2125" t="str">
            <v>CONTRIBUIÇÃO SOCIAL RESCISÓRIA</v>
          </cell>
          <cell r="D2125">
            <v>200404</v>
          </cell>
          <cell r="E2125" t="str">
            <v>ORIENTADORES</v>
          </cell>
          <cell r="F2125" t="str">
            <v>9.2.2</v>
          </cell>
          <cell r="G2125" t="str">
            <v>Pessoal - área fim</v>
          </cell>
        </row>
        <row r="2126">
          <cell r="A2126" t="str">
            <v>200404.400177</v>
          </cell>
          <cell r="B2126">
            <v>400177</v>
          </cell>
          <cell r="C2126" t="str">
            <v>INSS SOBRE AUTONOMOS</v>
          </cell>
          <cell r="D2126">
            <v>200404</v>
          </cell>
          <cell r="E2126" t="str">
            <v>ORIENTADORES</v>
          </cell>
          <cell r="F2126" t="str">
            <v>9.2.2</v>
          </cell>
          <cell r="G2126" t="str">
            <v>Pessoal - área fim</v>
          </cell>
        </row>
        <row r="2127">
          <cell r="A2127" t="str">
            <v>200404.400214</v>
          </cell>
          <cell r="B2127">
            <v>400214</v>
          </cell>
          <cell r="C2127" t="str">
            <v>CONTRIBUICAO SINDICAL/ ASSISTENCIAL/ CONFEDERATIVA</v>
          </cell>
          <cell r="D2127">
            <v>200404</v>
          </cell>
          <cell r="E2127" t="str">
            <v>ORIENTADORES</v>
          </cell>
          <cell r="F2127" t="str">
            <v>9.2.2</v>
          </cell>
          <cell r="G2127" t="str">
            <v>Pessoal - área fim</v>
          </cell>
        </row>
        <row r="2128">
          <cell r="A2128" t="str">
            <v>200404.400025</v>
          </cell>
          <cell r="B2128">
            <v>400025</v>
          </cell>
          <cell r="C2128" t="str">
            <v>DESPESA - FÉRIAS</v>
          </cell>
          <cell r="D2128">
            <v>200404</v>
          </cell>
          <cell r="E2128" t="str">
            <v>ORIENTADORES</v>
          </cell>
          <cell r="F2128" t="str">
            <v>9.2.2</v>
          </cell>
          <cell r="G2128" t="str">
            <v>Pessoal - área fim</v>
          </cell>
        </row>
        <row r="2129">
          <cell r="A2129" t="str">
            <v>200404.400026</v>
          </cell>
          <cell r="B2129">
            <v>400026</v>
          </cell>
          <cell r="C2129" t="str">
            <v>DESPESA - INSS S/ FÉRIAS</v>
          </cell>
          <cell r="D2129">
            <v>200404</v>
          </cell>
          <cell r="E2129" t="str">
            <v>ORIENTADORES</v>
          </cell>
          <cell r="F2129" t="str">
            <v>9.2.2</v>
          </cell>
          <cell r="G2129" t="str">
            <v>Pessoal - área fim</v>
          </cell>
        </row>
        <row r="2130">
          <cell r="A2130" t="str">
            <v>200404.400027</v>
          </cell>
          <cell r="B2130">
            <v>400027</v>
          </cell>
          <cell r="C2130" t="str">
            <v>DESPESA - FGTS S/ FÉRIAS</v>
          </cell>
          <cell r="D2130">
            <v>200404</v>
          </cell>
          <cell r="E2130" t="str">
            <v>ORIENTADORES</v>
          </cell>
          <cell r="F2130" t="str">
            <v>9.2.2</v>
          </cell>
          <cell r="G2130" t="str">
            <v>Pessoal - área fim</v>
          </cell>
        </row>
        <row r="2131">
          <cell r="A2131" t="str">
            <v>200404.400028</v>
          </cell>
          <cell r="B2131">
            <v>400028</v>
          </cell>
          <cell r="C2131" t="str">
            <v>DESPESA - 13° SALÁRIO</v>
          </cell>
          <cell r="D2131">
            <v>200404</v>
          </cell>
          <cell r="E2131" t="str">
            <v>ORIENTADORES</v>
          </cell>
          <cell r="F2131" t="str">
            <v>9.2.2</v>
          </cell>
          <cell r="G2131" t="str">
            <v>Pessoal - área fim</v>
          </cell>
        </row>
        <row r="2132">
          <cell r="A2132" t="str">
            <v>200404.400029</v>
          </cell>
          <cell r="B2132">
            <v>400029</v>
          </cell>
          <cell r="C2132" t="str">
            <v>DESPESA - INSS S/ 13°</v>
          </cell>
          <cell r="D2132">
            <v>200404</v>
          </cell>
          <cell r="E2132" t="str">
            <v>ORIENTADORES</v>
          </cell>
          <cell r="F2132" t="str">
            <v>9.2.2</v>
          </cell>
          <cell r="G2132" t="str">
            <v>Pessoal - área fim</v>
          </cell>
        </row>
        <row r="2133">
          <cell r="A2133" t="str">
            <v>200404.400030</v>
          </cell>
          <cell r="B2133">
            <v>400030</v>
          </cell>
          <cell r="C2133" t="str">
            <v>DESPESA - FGTS S/ 13°</v>
          </cell>
          <cell r="D2133">
            <v>200404</v>
          </cell>
          <cell r="E2133" t="str">
            <v>ORIENTADORES</v>
          </cell>
          <cell r="F2133" t="str">
            <v>9.2.2</v>
          </cell>
          <cell r="G2133" t="str">
            <v>Pessoal - área fim</v>
          </cell>
        </row>
        <row r="2134">
          <cell r="A2134" t="str">
            <v>200404.400178</v>
          </cell>
          <cell r="B2134">
            <v>400178</v>
          </cell>
          <cell r="C2134" t="str">
            <v>UNIFORMES</v>
          </cell>
          <cell r="D2134">
            <v>200404</v>
          </cell>
          <cell r="E2134" t="str">
            <v>ORIENTADORES</v>
          </cell>
          <cell r="F2134" t="str">
            <v>9.2.2</v>
          </cell>
          <cell r="G2134" t="str">
            <v>Pessoal - área fim</v>
          </cell>
        </row>
        <row r="2135">
          <cell r="A2135" t="str">
            <v>200404.400179</v>
          </cell>
          <cell r="B2135">
            <v>400179</v>
          </cell>
          <cell r="C2135" t="str">
            <v>ESTAGIARIOS E APRENDIZES</v>
          </cell>
          <cell r="D2135">
            <v>200404</v>
          </cell>
          <cell r="E2135" t="str">
            <v>ORIENTADORES</v>
          </cell>
          <cell r="F2135" t="str">
            <v>9.2.2</v>
          </cell>
          <cell r="G2135" t="str">
            <v>Pessoal - área fim</v>
          </cell>
        </row>
        <row r="2136">
          <cell r="A2136" t="str">
            <v>200404.400180</v>
          </cell>
          <cell r="B2136">
            <v>400180</v>
          </cell>
          <cell r="C2136" t="str">
            <v>OUTRAS DESPESAS COM PESSOAL</v>
          </cell>
          <cell r="D2136">
            <v>200404</v>
          </cell>
          <cell r="E2136" t="str">
            <v>ORIENTADORES</v>
          </cell>
          <cell r="F2136" t="str">
            <v>9.2.2</v>
          </cell>
          <cell r="G2136" t="str">
            <v>Pessoal - área fim</v>
          </cell>
        </row>
        <row r="2137">
          <cell r="A2137" t="str">
            <v>200405.400003</v>
          </cell>
          <cell r="B2137">
            <v>400003</v>
          </cell>
          <cell r="C2137" t="str">
            <v>SALÁRIOS E ORDENADOS</v>
          </cell>
          <cell r="D2137">
            <v>200405</v>
          </cell>
          <cell r="E2137" t="str">
            <v>PRÉDIOS</v>
          </cell>
          <cell r="F2137" t="str">
            <v>9.2.2</v>
          </cell>
          <cell r="G2137" t="str">
            <v>Pessoal - área fim</v>
          </cell>
        </row>
        <row r="2138">
          <cell r="A2138" t="str">
            <v>200405.400004</v>
          </cell>
          <cell r="B2138">
            <v>400004</v>
          </cell>
          <cell r="C2138" t="str">
            <v>HORAS EXTRAS</v>
          </cell>
          <cell r="D2138">
            <v>200405</v>
          </cell>
          <cell r="E2138" t="str">
            <v>PRÉDIOS</v>
          </cell>
          <cell r="F2138" t="str">
            <v>9.2.2</v>
          </cell>
          <cell r="G2138" t="str">
            <v>Pessoal - área fim</v>
          </cell>
        </row>
        <row r="2139">
          <cell r="A2139" t="str">
            <v>200405.400005</v>
          </cell>
          <cell r="B2139">
            <v>400005</v>
          </cell>
          <cell r="C2139" t="str">
            <v>DÉCIMO TERCEIRO SALÁRIO</v>
          </cell>
          <cell r="D2139">
            <v>200405</v>
          </cell>
          <cell r="E2139" t="str">
            <v>PRÉDIOS</v>
          </cell>
          <cell r="F2139" t="str">
            <v>9.2.2</v>
          </cell>
          <cell r="G2139" t="str">
            <v>Pessoal - área fim</v>
          </cell>
        </row>
        <row r="2140">
          <cell r="A2140" t="str">
            <v>200405.400006</v>
          </cell>
          <cell r="B2140">
            <v>400006</v>
          </cell>
          <cell r="C2140" t="str">
            <v>FÉRIAS</v>
          </cell>
          <cell r="D2140">
            <v>200405</v>
          </cell>
          <cell r="E2140" t="str">
            <v>PRÉDIOS</v>
          </cell>
          <cell r="F2140" t="str">
            <v>9.2.2</v>
          </cell>
          <cell r="G2140" t="str">
            <v>Pessoal - área fim</v>
          </cell>
        </row>
        <row r="2141">
          <cell r="A2141" t="str">
            <v>200405.400007</v>
          </cell>
          <cell r="B2141">
            <v>400007</v>
          </cell>
          <cell r="C2141" t="str">
            <v>DESCANSO SEMANAL REMUNERADO</v>
          </cell>
          <cell r="D2141">
            <v>200405</v>
          </cell>
          <cell r="E2141" t="str">
            <v>PRÉDIOS</v>
          </cell>
          <cell r="F2141" t="str">
            <v>9.2.2</v>
          </cell>
          <cell r="G2141" t="str">
            <v>Pessoal - área fim</v>
          </cell>
        </row>
        <row r="2142">
          <cell r="A2142" t="str">
            <v>200405.400010</v>
          </cell>
          <cell r="B2142">
            <v>400010</v>
          </cell>
          <cell r="C2142" t="str">
            <v>AJUDA DE CUSTO</v>
          </cell>
          <cell r="D2142">
            <v>200405</v>
          </cell>
          <cell r="E2142" t="str">
            <v>PRÉDIOS</v>
          </cell>
          <cell r="F2142" t="str">
            <v>9.2.2</v>
          </cell>
          <cell r="G2142" t="str">
            <v>Pessoal - área fim</v>
          </cell>
        </row>
        <row r="2143">
          <cell r="A2143" t="str">
            <v>200405.400011</v>
          </cell>
          <cell r="B2143">
            <v>400011</v>
          </cell>
          <cell r="C2143" t="str">
            <v>BOLSA AUXÍLIO</v>
          </cell>
          <cell r="D2143">
            <v>200405</v>
          </cell>
          <cell r="E2143" t="str">
            <v>PRÉDIOS</v>
          </cell>
          <cell r="F2143" t="str">
            <v>9.2.2</v>
          </cell>
          <cell r="G2143" t="str">
            <v>Pessoal - área fim</v>
          </cell>
        </row>
        <row r="2144">
          <cell r="A2144" t="str">
            <v>200405.400012</v>
          </cell>
          <cell r="B2144">
            <v>400012</v>
          </cell>
          <cell r="C2144" t="str">
            <v>INDENIZAÇÕES</v>
          </cell>
          <cell r="D2144">
            <v>200405</v>
          </cell>
          <cell r="E2144" t="str">
            <v>PRÉDIOS</v>
          </cell>
          <cell r="F2144" t="str">
            <v>9.2.2</v>
          </cell>
          <cell r="G2144" t="str">
            <v>Pessoal - área fim</v>
          </cell>
        </row>
        <row r="2145">
          <cell r="A2145" t="str">
            <v>200405.400013</v>
          </cell>
          <cell r="B2145">
            <v>400013</v>
          </cell>
          <cell r="C2145" t="str">
            <v>SALÁRIOS - AJUSTES ENTRE CONTRATO DE GESTÃO</v>
          </cell>
          <cell r="D2145">
            <v>200405</v>
          </cell>
          <cell r="E2145" t="str">
            <v>PRÉDIOS</v>
          </cell>
          <cell r="F2145" t="str">
            <v>9.2.2</v>
          </cell>
          <cell r="G2145" t="str">
            <v>Pessoal - área fim</v>
          </cell>
        </row>
        <row r="2146">
          <cell r="A2146" t="str">
            <v>200405.400202</v>
          </cell>
          <cell r="B2146">
            <v>400202</v>
          </cell>
          <cell r="C2146" t="str">
            <v>ADICIONAL NOTURNO</v>
          </cell>
          <cell r="D2146">
            <v>200405</v>
          </cell>
          <cell r="E2146" t="str">
            <v>PRÉDIOS</v>
          </cell>
          <cell r="F2146" t="str">
            <v>9.2.2</v>
          </cell>
          <cell r="G2146" t="str">
            <v>Pessoal - área fim</v>
          </cell>
        </row>
        <row r="2147">
          <cell r="A2147" t="str">
            <v>200405.400203</v>
          </cell>
          <cell r="B2147">
            <v>400203</v>
          </cell>
          <cell r="C2147" t="str">
            <v>GRATIFICAÇOES</v>
          </cell>
          <cell r="D2147">
            <v>200405</v>
          </cell>
          <cell r="E2147" t="str">
            <v>PRÉDIOS</v>
          </cell>
          <cell r="F2147" t="str">
            <v>9.2.2</v>
          </cell>
          <cell r="G2147" t="str">
            <v>Pessoal - área fim</v>
          </cell>
        </row>
        <row r="2148">
          <cell r="A2148" t="str">
            <v>200405.400219</v>
          </cell>
          <cell r="B2148">
            <v>400219</v>
          </cell>
          <cell r="C2148" t="str">
            <v>SALARIO MATERNIDADE</v>
          </cell>
          <cell r="D2148">
            <v>200405</v>
          </cell>
          <cell r="E2148" t="str">
            <v>PRÉDIOS</v>
          </cell>
          <cell r="F2148" t="str">
            <v>9.2.2</v>
          </cell>
          <cell r="G2148" t="str">
            <v>Pessoal - área fim</v>
          </cell>
        </row>
        <row r="2149">
          <cell r="A2149" t="str">
            <v>200405.400220</v>
          </cell>
          <cell r="B2149">
            <v>400220</v>
          </cell>
          <cell r="C2149" t="str">
            <v>SALARIO FAMILIA</v>
          </cell>
          <cell r="D2149">
            <v>200405</v>
          </cell>
          <cell r="E2149" t="str">
            <v>PRÉDIOS</v>
          </cell>
          <cell r="F2149" t="str">
            <v>9.2.2</v>
          </cell>
          <cell r="G2149" t="str">
            <v>Pessoal - área fim</v>
          </cell>
        </row>
        <row r="2150">
          <cell r="A2150" t="str">
            <v>200405.400221</v>
          </cell>
          <cell r="B2150">
            <v>400221</v>
          </cell>
          <cell r="C2150" t="str">
            <v>PENSAO ALIMENTICIA</v>
          </cell>
          <cell r="D2150">
            <v>200405</v>
          </cell>
          <cell r="E2150" t="str">
            <v>PRÉDIOS</v>
          </cell>
          <cell r="F2150" t="str">
            <v>9.2.2</v>
          </cell>
          <cell r="G2150" t="str">
            <v>Pessoal - área fim</v>
          </cell>
        </row>
        <row r="2151">
          <cell r="A2151" t="str">
            <v>200405.400014</v>
          </cell>
          <cell r="B2151">
            <v>400014</v>
          </cell>
          <cell r="C2151" t="str">
            <v>ASSISTÊNCIA MÉDICA</v>
          </cell>
          <cell r="D2151">
            <v>200405</v>
          </cell>
          <cell r="E2151" t="str">
            <v>PRÉDIOS</v>
          </cell>
          <cell r="F2151" t="str">
            <v>9.2.2</v>
          </cell>
          <cell r="G2151" t="str">
            <v>Pessoal - área fim</v>
          </cell>
        </row>
        <row r="2152">
          <cell r="A2152" t="str">
            <v>200405.400015</v>
          </cell>
          <cell r="B2152">
            <v>400015</v>
          </cell>
          <cell r="C2152" t="str">
            <v>ASSISTÊNCIA ODONTOLÓGICA</v>
          </cell>
          <cell r="D2152">
            <v>200405</v>
          </cell>
          <cell r="E2152" t="str">
            <v>PRÉDIOS</v>
          </cell>
          <cell r="F2152" t="str">
            <v>9.2.2</v>
          </cell>
          <cell r="G2152" t="str">
            <v>Pessoal - área fim</v>
          </cell>
        </row>
        <row r="2153">
          <cell r="A2153" t="str">
            <v>200405.400016</v>
          </cell>
          <cell r="B2153">
            <v>400016</v>
          </cell>
          <cell r="C2153" t="str">
            <v>VALE REFEICAO</v>
          </cell>
          <cell r="D2153">
            <v>200405</v>
          </cell>
          <cell r="E2153" t="str">
            <v>PRÉDIOS</v>
          </cell>
          <cell r="F2153" t="str">
            <v>9.2.2</v>
          </cell>
          <cell r="G2153" t="str">
            <v>Pessoal - área fim</v>
          </cell>
        </row>
        <row r="2154">
          <cell r="A2154" t="str">
            <v>200405.400017</v>
          </cell>
          <cell r="B2154">
            <v>400017</v>
          </cell>
          <cell r="C2154" t="str">
            <v>VALE TRANSPORTE</v>
          </cell>
          <cell r="D2154">
            <v>200405</v>
          </cell>
          <cell r="E2154" t="str">
            <v>PRÉDIOS</v>
          </cell>
          <cell r="F2154" t="str">
            <v>9.2.2</v>
          </cell>
          <cell r="G2154" t="str">
            <v>Pessoal - área fim</v>
          </cell>
        </row>
        <row r="2155">
          <cell r="A2155" t="str">
            <v>200405.400175</v>
          </cell>
          <cell r="B2155">
            <v>400175</v>
          </cell>
          <cell r="C2155" t="str">
            <v>CURSOS E TREINAMENTOS</v>
          </cell>
          <cell r="D2155">
            <v>200405</v>
          </cell>
          <cell r="E2155" t="str">
            <v>PRÉDIOS</v>
          </cell>
          <cell r="F2155" t="str">
            <v>9.2.2</v>
          </cell>
          <cell r="G2155" t="str">
            <v>Pessoal - área fim</v>
          </cell>
        </row>
        <row r="2156">
          <cell r="A2156" t="str">
            <v>200405.400176</v>
          </cell>
          <cell r="B2156">
            <v>400176</v>
          </cell>
          <cell r="C2156" t="str">
            <v>AUXILIO EDUCACAO</v>
          </cell>
          <cell r="D2156">
            <v>200405</v>
          </cell>
          <cell r="E2156" t="str">
            <v>PRÉDIOS</v>
          </cell>
          <cell r="F2156" t="str">
            <v>9.2.2</v>
          </cell>
          <cell r="G2156" t="str">
            <v>Pessoal - área fim</v>
          </cell>
        </row>
        <row r="2157">
          <cell r="A2157" t="str">
            <v>200405.400020</v>
          </cell>
          <cell r="B2157">
            <v>400020</v>
          </cell>
          <cell r="C2157" t="str">
            <v>INSS</v>
          </cell>
          <cell r="D2157">
            <v>200405</v>
          </cell>
          <cell r="E2157" t="str">
            <v>PRÉDIOS</v>
          </cell>
          <cell r="F2157" t="str">
            <v>9.2.2</v>
          </cell>
          <cell r="G2157" t="str">
            <v>Pessoal - área fim</v>
          </cell>
        </row>
        <row r="2158">
          <cell r="A2158" t="str">
            <v>200405.400021</v>
          </cell>
          <cell r="B2158">
            <v>400021</v>
          </cell>
          <cell r="C2158" t="str">
            <v>FGTS</v>
          </cell>
          <cell r="D2158">
            <v>200405</v>
          </cell>
          <cell r="E2158" t="str">
            <v>PRÉDIOS</v>
          </cell>
          <cell r="F2158" t="str">
            <v>9.2.2</v>
          </cell>
          <cell r="G2158" t="str">
            <v>Pessoal - área fim</v>
          </cell>
        </row>
        <row r="2159">
          <cell r="A2159" t="str">
            <v>200405.400022</v>
          </cell>
          <cell r="B2159">
            <v>400022</v>
          </cell>
          <cell r="C2159" t="str">
            <v>PIS SOBRE FOLHA DE PAGAMENTO</v>
          </cell>
          <cell r="D2159">
            <v>200405</v>
          </cell>
          <cell r="E2159" t="str">
            <v>PRÉDIOS</v>
          </cell>
          <cell r="F2159" t="str">
            <v>9.2.2</v>
          </cell>
          <cell r="G2159" t="str">
            <v>Pessoal - área fim</v>
          </cell>
        </row>
        <row r="2160">
          <cell r="A2160" t="str">
            <v>200405.400024</v>
          </cell>
          <cell r="B2160">
            <v>400024</v>
          </cell>
          <cell r="C2160" t="str">
            <v>CONTRIBUIÇÃO SOCIAL RESCISÓRIA</v>
          </cell>
          <cell r="D2160">
            <v>200405</v>
          </cell>
          <cell r="E2160" t="str">
            <v>PRÉDIOS</v>
          </cell>
          <cell r="F2160" t="str">
            <v>9.2.2</v>
          </cell>
          <cell r="G2160" t="str">
            <v>Pessoal - área fim</v>
          </cell>
        </row>
        <row r="2161">
          <cell r="A2161" t="str">
            <v>200405.400177</v>
          </cell>
          <cell r="B2161">
            <v>400177</v>
          </cell>
          <cell r="C2161" t="str">
            <v>INSS SOBRE AUTONOMOS</v>
          </cell>
          <cell r="D2161">
            <v>200405</v>
          </cell>
          <cell r="E2161" t="str">
            <v>PRÉDIOS</v>
          </cell>
          <cell r="F2161" t="str">
            <v>9.2.2</v>
          </cell>
          <cell r="G2161" t="str">
            <v>Pessoal - área fim</v>
          </cell>
        </row>
        <row r="2162">
          <cell r="A2162" t="str">
            <v>200405.400214</v>
          </cell>
          <cell r="B2162">
            <v>400214</v>
          </cell>
          <cell r="C2162" t="str">
            <v>CONTRIBUICAO SINDICAL/ ASSISTENCIAL/ CONFEDERATIVA</v>
          </cell>
          <cell r="D2162">
            <v>200405</v>
          </cell>
          <cell r="E2162" t="str">
            <v>PRÉDIOS</v>
          </cell>
          <cell r="F2162" t="str">
            <v>9.2.2</v>
          </cell>
          <cell r="G2162" t="str">
            <v>Pessoal - área fim</v>
          </cell>
        </row>
        <row r="2163">
          <cell r="A2163" t="str">
            <v>200405.400025</v>
          </cell>
          <cell r="B2163">
            <v>400025</v>
          </cell>
          <cell r="C2163" t="str">
            <v>DESPESA - FÉRIAS</v>
          </cell>
          <cell r="D2163">
            <v>200405</v>
          </cell>
          <cell r="E2163" t="str">
            <v>PRÉDIOS</v>
          </cell>
          <cell r="F2163" t="str">
            <v>9.2.2</v>
          </cell>
          <cell r="G2163" t="str">
            <v>Pessoal - área fim</v>
          </cell>
        </row>
        <row r="2164">
          <cell r="A2164" t="str">
            <v>200405.400026</v>
          </cell>
          <cell r="B2164">
            <v>400026</v>
          </cell>
          <cell r="C2164" t="str">
            <v>DESPESA - INSS S/ FÉRIAS</v>
          </cell>
          <cell r="D2164">
            <v>200405</v>
          </cell>
          <cell r="E2164" t="str">
            <v>PRÉDIOS</v>
          </cell>
          <cell r="F2164" t="str">
            <v>9.2.2</v>
          </cell>
          <cell r="G2164" t="str">
            <v>Pessoal - área fim</v>
          </cell>
        </row>
        <row r="2165">
          <cell r="A2165" t="str">
            <v>200405.400027</v>
          </cell>
          <cell r="B2165">
            <v>400027</v>
          </cell>
          <cell r="C2165" t="str">
            <v>DESPESA - FGTS S/ FÉRIAS</v>
          </cell>
          <cell r="D2165">
            <v>200405</v>
          </cell>
          <cell r="E2165" t="str">
            <v>PRÉDIOS</v>
          </cell>
          <cell r="F2165" t="str">
            <v>9.2.2</v>
          </cell>
          <cell r="G2165" t="str">
            <v>Pessoal - área fim</v>
          </cell>
        </row>
        <row r="2166">
          <cell r="A2166" t="str">
            <v>200405.400028</v>
          </cell>
          <cell r="B2166">
            <v>400028</v>
          </cell>
          <cell r="C2166" t="str">
            <v>DESPESA - 13° SALÁRIO</v>
          </cell>
          <cell r="D2166">
            <v>200405</v>
          </cell>
          <cell r="E2166" t="str">
            <v>PRÉDIOS</v>
          </cell>
          <cell r="F2166" t="str">
            <v>9.2.2</v>
          </cell>
          <cell r="G2166" t="str">
            <v>Pessoal - área fim</v>
          </cell>
        </row>
        <row r="2167">
          <cell r="A2167" t="str">
            <v>200405.400029</v>
          </cell>
          <cell r="B2167">
            <v>400029</v>
          </cell>
          <cell r="C2167" t="str">
            <v>DESPESA - INSS S/ 13°</v>
          </cell>
          <cell r="D2167">
            <v>200405</v>
          </cell>
          <cell r="E2167" t="str">
            <v>PRÉDIOS</v>
          </cell>
          <cell r="F2167" t="str">
            <v>9.2.2</v>
          </cell>
          <cell r="G2167" t="str">
            <v>Pessoal - área fim</v>
          </cell>
        </row>
        <row r="2168">
          <cell r="A2168" t="str">
            <v>200405.400030</v>
          </cell>
          <cell r="B2168">
            <v>400030</v>
          </cell>
          <cell r="C2168" t="str">
            <v>DESPESA - FGTS S/ 13°</v>
          </cell>
          <cell r="D2168">
            <v>200405</v>
          </cell>
          <cell r="E2168" t="str">
            <v>PRÉDIOS</v>
          </cell>
          <cell r="F2168" t="str">
            <v>9.2.2</v>
          </cell>
          <cell r="G2168" t="str">
            <v>Pessoal - área fim</v>
          </cell>
        </row>
        <row r="2169">
          <cell r="A2169" t="str">
            <v>200405.400178</v>
          </cell>
          <cell r="B2169">
            <v>400178</v>
          </cell>
          <cell r="C2169" t="str">
            <v>UNIFORMES</v>
          </cell>
          <cell r="D2169">
            <v>200405</v>
          </cell>
          <cell r="E2169" t="str">
            <v>PRÉDIOS</v>
          </cell>
          <cell r="F2169" t="str">
            <v>9.2.2</v>
          </cell>
          <cell r="G2169" t="str">
            <v>Pessoal - área fim</v>
          </cell>
        </row>
        <row r="2170">
          <cell r="A2170" t="str">
            <v>200405.400179</v>
          </cell>
          <cell r="B2170">
            <v>400179</v>
          </cell>
          <cell r="C2170" t="str">
            <v>ESTAGIARIOS E APRENDIZES</v>
          </cell>
          <cell r="D2170">
            <v>200405</v>
          </cell>
          <cell r="E2170" t="str">
            <v>PRÉDIOS</v>
          </cell>
          <cell r="F2170" t="str">
            <v>9.2.2</v>
          </cell>
          <cell r="G2170" t="str">
            <v>Pessoal - área fim</v>
          </cell>
        </row>
        <row r="2171">
          <cell r="A2171" t="str">
            <v>200405.400180</v>
          </cell>
          <cell r="B2171">
            <v>400180</v>
          </cell>
          <cell r="C2171" t="str">
            <v>OUTRAS DESPESAS COM PESSOAL</v>
          </cell>
          <cell r="D2171">
            <v>200405</v>
          </cell>
          <cell r="E2171" t="str">
            <v>PRÉDIOS</v>
          </cell>
          <cell r="F2171" t="str">
            <v>9.2.2</v>
          </cell>
          <cell r="G2171" t="str">
            <v>Pessoal - área fim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DC"/>
      <sheetName val="PC - CTB X GER - PESSOAL"/>
      <sheetName val="PC - CTB X GER"/>
      <sheetName val="Captações"/>
      <sheetName val="BD-RAZ IMOB"/>
      <sheetName val="Captações CDR"/>
      <sheetName val="Captações CGA"/>
      <sheetName val="BALANCETE 4º TRIMESTRE 2020"/>
      <sheetName val="TOT-UPPM - REAL"/>
      <sheetName val="Museus 4º.Tr_2020 CONSOLIDADO "/>
      <sheetName val="Museus 4º.Trimestre_2020_CDR"/>
      <sheetName val="Museus 4º.Trimestre_2020_CGA"/>
      <sheetName val="Museus 4º.Trimestre_2020_CMA"/>
      <sheetName val="UPPM-CDR - REAL"/>
      <sheetName val="UPPM-CGA - REAL"/>
      <sheetName val="UPPM-CMA - REAL"/>
      <sheetName val="UPPM-CORP - 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4">
          <cell r="F24">
            <v>421732.09</v>
          </cell>
          <cell r="G24">
            <v>-1444.31</v>
          </cell>
        </row>
        <row r="25">
          <cell r="F25">
            <v>144572.39000000001</v>
          </cell>
          <cell r="G25">
            <v>-589.73</v>
          </cell>
        </row>
        <row r="275">
          <cell r="F275">
            <v>4915.22</v>
          </cell>
        </row>
        <row r="282">
          <cell r="F282">
            <v>308.76</v>
          </cell>
        </row>
        <row r="284">
          <cell r="F284">
            <v>48215.82</v>
          </cell>
        </row>
        <row r="293">
          <cell r="F293">
            <v>504.96</v>
          </cell>
        </row>
      </sheetData>
      <sheetData sheetId="9" refreshError="1">
        <row r="7">
          <cell r="W7">
            <v>537655</v>
          </cell>
          <cell r="X7">
            <v>537655</v>
          </cell>
          <cell r="Y7">
            <v>537655</v>
          </cell>
        </row>
      </sheetData>
      <sheetData sheetId="10" refreshError="1"/>
      <sheetData sheetId="11" refreshError="1">
        <row r="59">
          <cell r="H59">
            <v>-44822.986666666628</v>
          </cell>
        </row>
        <row r="60">
          <cell r="H60">
            <v>-290949.05999999988</v>
          </cell>
        </row>
        <row r="63">
          <cell r="H63">
            <v>0</v>
          </cell>
        </row>
        <row r="68">
          <cell r="H68">
            <v>-36276.71</v>
          </cell>
        </row>
        <row r="69">
          <cell r="H69">
            <v>-49471.97</v>
          </cell>
        </row>
        <row r="70">
          <cell r="H70">
            <v>-916.5</v>
          </cell>
        </row>
        <row r="71">
          <cell r="H71">
            <v>-6599.7466666666678</v>
          </cell>
        </row>
        <row r="72">
          <cell r="H72">
            <v>-46.54666666666666</v>
          </cell>
        </row>
        <row r="73">
          <cell r="H73">
            <v>-2932.8633333333332</v>
          </cell>
        </row>
        <row r="74">
          <cell r="H74">
            <v>0</v>
          </cell>
        </row>
        <row r="75">
          <cell r="H75">
            <v>-1592.0266666666666</v>
          </cell>
        </row>
        <row r="77">
          <cell r="H77">
            <v>-7658.67</v>
          </cell>
        </row>
        <row r="79">
          <cell r="H79">
            <v>-7746.2833333333338</v>
          </cell>
        </row>
        <row r="80">
          <cell r="H80">
            <v>-3489.37</v>
          </cell>
        </row>
        <row r="81">
          <cell r="H81">
            <v>-6156.0200000000023</v>
          </cell>
        </row>
        <row r="82">
          <cell r="H82">
            <v>-173.24</v>
          </cell>
        </row>
        <row r="83">
          <cell r="H83">
            <v>-1899.9966666666667</v>
          </cell>
        </row>
        <row r="87">
          <cell r="H87">
            <v>-7962.51</v>
          </cell>
        </row>
        <row r="88">
          <cell r="H88">
            <v>-731.74333333333334</v>
          </cell>
        </row>
        <row r="89">
          <cell r="H89">
            <v>-5331.71</v>
          </cell>
        </row>
        <row r="93">
          <cell r="H93">
            <v>-6286</v>
          </cell>
        </row>
        <row r="94">
          <cell r="H94">
            <v>0</v>
          </cell>
        </row>
        <row r="95">
          <cell r="H95">
            <v>-1915.0500000000002</v>
          </cell>
        </row>
        <row r="97">
          <cell r="H97">
            <v>-2633.9233333333336</v>
          </cell>
        </row>
        <row r="98">
          <cell r="H98">
            <v>0</v>
          </cell>
        </row>
        <row r="101">
          <cell r="H101">
            <v>0</v>
          </cell>
        </row>
        <row r="102">
          <cell r="H102">
            <v>0</v>
          </cell>
        </row>
        <row r="104">
          <cell r="H104">
            <v>0</v>
          </cell>
        </row>
        <row r="105">
          <cell r="H105">
            <v>-26004.016666666666</v>
          </cell>
        </row>
        <row r="106">
          <cell r="H106">
            <v>0</v>
          </cell>
        </row>
        <row r="107">
          <cell r="H107">
            <v>0</v>
          </cell>
        </row>
        <row r="109">
          <cell r="H109">
            <v>0</v>
          </cell>
        </row>
        <row r="110">
          <cell r="H110">
            <v>-861.2</v>
          </cell>
        </row>
        <row r="115">
          <cell r="H115">
            <v>-53131.040000000001</v>
          </cell>
        </row>
        <row r="116">
          <cell r="H116">
            <v>-813.72</v>
          </cell>
        </row>
      </sheetData>
      <sheetData sheetId="12" refreshError="1">
        <row r="59">
          <cell r="H59">
            <v>-44822.986666666628</v>
          </cell>
        </row>
        <row r="60">
          <cell r="H60">
            <v>-343307.53000000014</v>
          </cell>
        </row>
        <row r="63">
          <cell r="H63">
            <v>0</v>
          </cell>
        </row>
        <row r="68">
          <cell r="H68">
            <v>-37430.950000000004</v>
          </cell>
        </row>
        <row r="69">
          <cell r="H69">
            <v>-81816.87</v>
          </cell>
        </row>
        <row r="70">
          <cell r="H70">
            <v>-916.5</v>
          </cell>
        </row>
        <row r="71">
          <cell r="H71">
            <v>-9826.876666666667</v>
          </cell>
        </row>
        <row r="72">
          <cell r="H72">
            <v>-46.54666666666666</v>
          </cell>
        </row>
        <row r="73">
          <cell r="H73">
            <v>-2932.8633333333332</v>
          </cell>
        </row>
        <row r="74">
          <cell r="H74">
            <v>0</v>
          </cell>
        </row>
        <row r="75">
          <cell r="H75">
            <v>-1592.0266666666666</v>
          </cell>
        </row>
        <row r="77">
          <cell r="H77">
            <v>-42900</v>
          </cell>
        </row>
        <row r="79">
          <cell r="H79">
            <v>-5121.3733333333339</v>
          </cell>
        </row>
        <row r="80">
          <cell r="H80">
            <v>-2203.4</v>
          </cell>
        </row>
        <row r="81">
          <cell r="H81">
            <v>-1062.7199999999998</v>
          </cell>
        </row>
        <row r="82">
          <cell r="H82">
            <v>0</v>
          </cell>
        </row>
        <row r="83">
          <cell r="H83">
            <v>-1255.6766666666667</v>
          </cell>
        </row>
        <row r="87">
          <cell r="H87">
            <v>-4785.6799999999994</v>
          </cell>
        </row>
        <row r="88">
          <cell r="H88">
            <v>-731.74333333333334</v>
          </cell>
        </row>
        <row r="89">
          <cell r="H89">
            <v>-5039.49</v>
          </cell>
        </row>
        <row r="93">
          <cell r="H93">
            <v>-9560.99</v>
          </cell>
        </row>
        <row r="94">
          <cell r="H94">
            <v>0</v>
          </cell>
        </row>
        <row r="95">
          <cell r="H95">
            <v>-2551.86</v>
          </cell>
        </row>
        <row r="97">
          <cell r="H97">
            <v>-2633.9233333333336</v>
          </cell>
        </row>
        <row r="98">
          <cell r="H98">
            <v>0</v>
          </cell>
        </row>
        <row r="102">
          <cell r="H102">
            <v>0</v>
          </cell>
        </row>
        <row r="103">
          <cell r="H103">
            <v>0</v>
          </cell>
        </row>
        <row r="105">
          <cell r="H105">
            <v>0</v>
          </cell>
        </row>
        <row r="106">
          <cell r="H106">
            <v>-8009.9966666666669</v>
          </cell>
        </row>
        <row r="107">
          <cell r="H107">
            <v>0</v>
          </cell>
        </row>
        <row r="108">
          <cell r="H108">
            <v>0</v>
          </cell>
        </row>
        <row r="110">
          <cell r="H110">
            <v>0</v>
          </cell>
        </row>
        <row r="111">
          <cell r="H111">
            <v>-645.9</v>
          </cell>
        </row>
      </sheetData>
      <sheetData sheetId="13" refreshError="1">
        <row r="59">
          <cell r="H59">
            <v>-44822.986666666628</v>
          </cell>
        </row>
        <row r="60">
          <cell r="H60">
            <v>-143258.98000000004</v>
          </cell>
        </row>
        <row r="63">
          <cell r="H63">
            <v>0</v>
          </cell>
        </row>
        <row r="68">
          <cell r="H68">
            <v>-12984.53</v>
          </cell>
        </row>
        <row r="69">
          <cell r="H69">
            <v>-30681.33</v>
          </cell>
        </row>
        <row r="70">
          <cell r="H70">
            <v>-916.5</v>
          </cell>
        </row>
        <row r="71">
          <cell r="H71">
            <v>-6609.7866666666678</v>
          </cell>
        </row>
        <row r="72">
          <cell r="H72">
            <v>-46.54666666666666</v>
          </cell>
        </row>
        <row r="73">
          <cell r="H73">
            <v>-2932.8633333333332</v>
          </cell>
        </row>
        <row r="74">
          <cell r="H74">
            <v>0</v>
          </cell>
        </row>
        <row r="75">
          <cell r="H75">
            <v>-1592.0266666666666</v>
          </cell>
        </row>
        <row r="79">
          <cell r="H79">
            <v>-1823.8933333333334</v>
          </cell>
        </row>
        <row r="80">
          <cell r="H80">
            <v>1037.1500000000001</v>
          </cell>
        </row>
        <row r="81">
          <cell r="H81">
            <v>-331.41999999999996</v>
          </cell>
        </row>
        <row r="82">
          <cell r="H82">
            <v>0</v>
          </cell>
        </row>
        <row r="83">
          <cell r="H83">
            <v>-1117.9666666666667</v>
          </cell>
        </row>
        <row r="87">
          <cell r="H87">
            <v>-4880.88</v>
          </cell>
        </row>
        <row r="88">
          <cell r="H88">
            <v>-731.74333333333334</v>
          </cell>
        </row>
        <row r="89">
          <cell r="H89">
            <v>-2031.27</v>
          </cell>
        </row>
        <row r="93">
          <cell r="H93">
            <v>-4219.4399999999996</v>
          </cell>
        </row>
        <row r="94">
          <cell r="H94">
            <v>0</v>
          </cell>
        </row>
        <row r="95">
          <cell r="H95">
            <v>-636.81000000000006</v>
          </cell>
        </row>
        <row r="97">
          <cell r="H97">
            <v>-2633.9233333333336</v>
          </cell>
        </row>
        <row r="98">
          <cell r="H98">
            <v>0</v>
          </cell>
        </row>
        <row r="102">
          <cell r="H102">
            <v>0</v>
          </cell>
        </row>
        <row r="103">
          <cell r="H103">
            <v>0</v>
          </cell>
        </row>
        <row r="105">
          <cell r="H105">
            <v>0</v>
          </cell>
        </row>
        <row r="106">
          <cell r="H106">
            <v>-11781.996666666666</v>
          </cell>
        </row>
        <row r="107">
          <cell r="H107">
            <v>0</v>
          </cell>
        </row>
        <row r="108">
          <cell r="H108">
            <v>0</v>
          </cell>
        </row>
        <row r="110">
          <cell r="H110">
            <v>0</v>
          </cell>
        </row>
        <row r="111">
          <cell r="H111">
            <v>-645.9</v>
          </cell>
        </row>
      </sheetData>
      <sheetData sheetId="14" refreshError="1">
        <row r="19">
          <cell r="W19">
            <v>95165.910000000018</v>
          </cell>
          <cell r="X19">
            <v>96433.899999999907</v>
          </cell>
          <cell r="Y19">
            <v>98373.049999999945</v>
          </cell>
        </row>
        <row r="24">
          <cell r="W24">
            <v>14571.6</v>
          </cell>
          <cell r="X24">
            <v>12541.21</v>
          </cell>
          <cell r="Y24">
            <v>9163.9000000000015</v>
          </cell>
        </row>
        <row r="25">
          <cell r="W25">
            <v>10227.11</v>
          </cell>
          <cell r="X25">
            <v>17187.45</v>
          </cell>
          <cell r="Y25">
            <v>22057.41</v>
          </cell>
        </row>
        <row r="26">
          <cell r="W26">
            <v>0</v>
          </cell>
          <cell r="X26">
            <v>0</v>
          </cell>
          <cell r="Y26">
            <v>0</v>
          </cell>
        </row>
        <row r="27">
          <cell r="W27">
            <v>240.3</v>
          </cell>
          <cell r="X27">
            <v>238.3</v>
          </cell>
          <cell r="Y27">
            <v>0</v>
          </cell>
        </row>
        <row r="28">
          <cell r="W28">
            <v>0</v>
          </cell>
          <cell r="X28">
            <v>0</v>
          </cell>
          <cell r="Y28">
            <v>0</v>
          </cell>
        </row>
        <row r="29">
          <cell r="W29">
            <v>0</v>
          </cell>
          <cell r="X29">
            <v>0</v>
          </cell>
          <cell r="Y29">
            <v>0</v>
          </cell>
        </row>
        <row r="30">
          <cell r="W30">
            <v>0</v>
          </cell>
          <cell r="X30">
            <v>0</v>
          </cell>
          <cell r="Y30">
            <v>0</v>
          </cell>
        </row>
        <row r="31">
          <cell r="W31">
            <v>0</v>
          </cell>
          <cell r="X31">
            <v>0</v>
          </cell>
          <cell r="Y31">
            <v>0</v>
          </cell>
        </row>
        <row r="34">
          <cell r="W34">
            <v>2426.08</v>
          </cell>
          <cell r="X34">
            <v>3279.62</v>
          </cell>
          <cell r="Y34">
            <v>1952.9699999999998</v>
          </cell>
        </row>
        <row r="36">
          <cell r="W36">
            <v>376.90000000000009</v>
          </cell>
          <cell r="X36">
            <v>3512.1</v>
          </cell>
          <cell r="Y36">
            <v>2607.7200000000003</v>
          </cell>
        </row>
        <row r="37">
          <cell r="W37">
            <v>753.57999999999993</v>
          </cell>
          <cell r="X37">
            <v>1247.1100000000001</v>
          </cell>
          <cell r="Y37">
            <v>1488.68</v>
          </cell>
        </row>
        <row r="38">
          <cell r="W38">
            <v>-333.71999999999935</v>
          </cell>
          <cell r="X38">
            <v>3384.8200000000006</v>
          </cell>
          <cell r="Y38">
            <v>3104.920000000001</v>
          </cell>
        </row>
        <row r="39">
          <cell r="W39">
            <v>37.65</v>
          </cell>
          <cell r="X39">
            <v>52.8</v>
          </cell>
          <cell r="Y39">
            <v>82.79</v>
          </cell>
        </row>
        <row r="40">
          <cell r="W40">
            <v>528.28</v>
          </cell>
          <cell r="X40">
            <v>486.97</v>
          </cell>
          <cell r="Y40">
            <v>486.97</v>
          </cell>
        </row>
        <row r="43">
          <cell r="W43">
            <v>3922.28</v>
          </cell>
          <cell r="X43">
            <v>-754.50000000000045</v>
          </cell>
          <cell r="Y43">
            <v>339.6</v>
          </cell>
        </row>
        <row r="45">
          <cell r="W45">
            <v>0</v>
          </cell>
          <cell r="X45">
            <v>0</v>
          </cell>
          <cell r="Y45">
            <v>0</v>
          </cell>
        </row>
        <row r="46">
          <cell r="W46">
            <v>0</v>
          </cell>
          <cell r="X46">
            <v>0</v>
          </cell>
          <cell r="Y46">
            <v>0</v>
          </cell>
        </row>
        <row r="47">
          <cell r="W47">
            <v>140.44999999999999</v>
          </cell>
          <cell r="X47">
            <v>43.990000000000009</v>
          </cell>
          <cell r="Y47">
            <v>0</v>
          </cell>
        </row>
        <row r="48">
          <cell r="W48">
            <v>137.52000000000001</v>
          </cell>
          <cell r="X48">
            <v>137.52000000000001</v>
          </cell>
          <cell r="Y48">
            <v>280.5</v>
          </cell>
        </row>
        <row r="49">
          <cell r="W49">
            <v>0</v>
          </cell>
          <cell r="X49">
            <v>0</v>
          </cell>
          <cell r="Y49">
            <v>3116</v>
          </cell>
        </row>
        <row r="50">
          <cell r="W50">
            <v>0</v>
          </cell>
          <cell r="X50">
            <v>0</v>
          </cell>
          <cell r="Y50">
            <v>0</v>
          </cell>
        </row>
        <row r="51">
          <cell r="W51">
            <v>0</v>
          </cell>
          <cell r="X51">
            <v>0</v>
          </cell>
          <cell r="Y51">
            <v>0</v>
          </cell>
        </row>
        <row r="52">
          <cell r="W52">
            <v>0</v>
          </cell>
          <cell r="X52">
            <v>0</v>
          </cell>
          <cell r="Y52">
            <v>0</v>
          </cell>
        </row>
        <row r="53">
          <cell r="W53">
            <v>0</v>
          </cell>
          <cell r="X53">
            <v>0</v>
          </cell>
          <cell r="Y53">
            <v>0</v>
          </cell>
        </row>
        <row r="54">
          <cell r="W54">
            <v>0</v>
          </cell>
          <cell r="X54">
            <v>0</v>
          </cell>
          <cell r="Y54">
            <v>0</v>
          </cell>
        </row>
        <row r="58">
          <cell r="W58">
            <v>-101.65999999999997</v>
          </cell>
          <cell r="X58">
            <v>2065.48</v>
          </cell>
          <cell r="Y58">
            <v>1718.3400000000001</v>
          </cell>
        </row>
        <row r="59">
          <cell r="W59">
            <v>0</v>
          </cell>
          <cell r="X59">
            <v>0</v>
          </cell>
          <cell r="Y59">
            <v>0</v>
          </cell>
        </row>
        <row r="60">
          <cell r="W60">
            <v>638.35</v>
          </cell>
          <cell r="X60">
            <v>638.35</v>
          </cell>
          <cell r="Y60">
            <v>638.35</v>
          </cell>
        </row>
        <row r="61">
          <cell r="W61">
            <v>0</v>
          </cell>
          <cell r="X61">
            <v>0</v>
          </cell>
          <cell r="Y61">
            <v>0</v>
          </cell>
        </row>
        <row r="62">
          <cell r="W62">
            <v>0</v>
          </cell>
          <cell r="X62">
            <v>0</v>
          </cell>
          <cell r="Y62">
            <v>0</v>
          </cell>
        </row>
        <row r="63">
          <cell r="W63">
            <v>0</v>
          </cell>
          <cell r="X63">
            <v>0</v>
          </cell>
          <cell r="Y63">
            <v>0</v>
          </cell>
        </row>
        <row r="67">
          <cell r="W67">
            <v>0</v>
          </cell>
          <cell r="X67">
            <v>0</v>
          </cell>
          <cell r="Y67">
            <v>0</v>
          </cell>
        </row>
        <row r="68">
          <cell r="W68">
            <v>0</v>
          </cell>
          <cell r="X68">
            <v>0</v>
          </cell>
          <cell r="Y68">
            <v>0</v>
          </cell>
        </row>
        <row r="69">
          <cell r="W69">
            <v>0</v>
          </cell>
          <cell r="X69">
            <v>0</v>
          </cell>
          <cell r="Y69">
            <v>0</v>
          </cell>
        </row>
        <row r="70">
          <cell r="W70">
            <v>12346</v>
          </cell>
          <cell r="X70">
            <v>8070.0199999999995</v>
          </cell>
          <cell r="Y70">
            <v>4724</v>
          </cell>
        </row>
        <row r="72">
          <cell r="W72">
            <v>0</v>
          </cell>
          <cell r="X72">
            <v>0</v>
          </cell>
          <cell r="Y72">
            <v>0</v>
          </cell>
        </row>
        <row r="73">
          <cell r="W73">
            <v>0</v>
          </cell>
          <cell r="X73">
            <v>0</v>
          </cell>
          <cell r="Y73">
            <v>0</v>
          </cell>
        </row>
        <row r="92">
          <cell r="W92">
            <v>0</v>
          </cell>
          <cell r="X92">
            <v>0</v>
          </cell>
          <cell r="Y92">
            <v>0</v>
          </cell>
        </row>
        <row r="93">
          <cell r="W93">
            <v>645.9</v>
          </cell>
          <cell r="X93">
            <v>0</v>
          </cell>
          <cell r="Y93">
            <v>0</v>
          </cell>
        </row>
      </sheetData>
      <sheetData sheetId="15" refreshError="1">
        <row r="19">
          <cell r="W19">
            <v>111719.06000000008</v>
          </cell>
          <cell r="X19">
            <v>114445.62000000002</v>
          </cell>
          <cell r="Y19">
            <v>116166.65000000002</v>
          </cell>
        </row>
        <row r="24">
          <cell r="W24">
            <v>11461.890000000001</v>
          </cell>
          <cell r="X24">
            <v>11461.890000000001</v>
          </cell>
          <cell r="Y24">
            <v>14507.17</v>
          </cell>
        </row>
        <row r="25">
          <cell r="W25">
            <v>20454.22</v>
          </cell>
          <cell r="X25">
            <v>30681.32</v>
          </cell>
          <cell r="Y25">
            <v>30681.33</v>
          </cell>
        </row>
        <row r="26">
          <cell r="W26">
            <v>0</v>
          </cell>
          <cell r="X26">
            <v>0</v>
          </cell>
          <cell r="Y26">
            <v>0</v>
          </cell>
        </row>
        <row r="27">
          <cell r="W27">
            <v>826.51</v>
          </cell>
          <cell r="X27">
            <v>1198.3</v>
          </cell>
          <cell r="Y27">
            <v>1680.92</v>
          </cell>
        </row>
        <row r="28">
          <cell r="W28">
            <v>0</v>
          </cell>
          <cell r="X28">
            <v>0</v>
          </cell>
          <cell r="Y28">
            <v>0</v>
          </cell>
        </row>
        <row r="29">
          <cell r="W29">
            <v>0</v>
          </cell>
          <cell r="X29">
            <v>0</v>
          </cell>
          <cell r="Y29">
            <v>0</v>
          </cell>
        </row>
        <row r="30">
          <cell r="W30">
            <v>0</v>
          </cell>
          <cell r="X30">
            <v>0</v>
          </cell>
          <cell r="Y30">
            <v>0</v>
          </cell>
        </row>
        <row r="31">
          <cell r="W31">
            <v>0</v>
          </cell>
          <cell r="X31">
            <v>0</v>
          </cell>
          <cell r="Y31">
            <v>0</v>
          </cell>
        </row>
        <row r="34">
          <cell r="W34">
            <v>14300</v>
          </cell>
          <cell r="X34">
            <v>14300</v>
          </cell>
          <cell r="Y34">
            <v>14300</v>
          </cell>
        </row>
        <row r="36">
          <cell r="W36">
            <v>1890.64</v>
          </cell>
          <cell r="X36">
            <v>236.75</v>
          </cell>
          <cell r="Y36">
            <v>2185.7200000000003</v>
          </cell>
        </row>
        <row r="37">
          <cell r="W37">
            <v>941.41000000000008</v>
          </cell>
          <cell r="X37">
            <v>534.52</v>
          </cell>
          <cell r="Y37">
            <v>727.47</v>
          </cell>
        </row>
        <row r="38">
          <cell r="W38">
            <v>519.32999999999993</v>
          </cell>
          <cell r="X38">
            <v>282.33</v>
          </cell>
          <cell r="Y38">
            <v>261.06</v>
          </cell>
        </row>
        <row r="39">
          <cell r="W39">
            <v>0</v>
          </cell>
          <cell r="X39">
            <v>0</v>
          </cell>
          <cell r="Y39">
            <v>0</v>
          </cell>
        </row>
        <row r="40">
          <cell r="W40">
            <v>293.86</v>
          </cell>
          <cell r="X40">
            <v>282.02000000000004</v>
          </cell>
          <cell r="Y40">
            <v>282.02000000000004</v>
          </cell>
        </row>
        <row r="43">
          <cell r="W43">
            <v>249.4</v>
          </cell>
          <cell r="X43">
            <v>-25</v>
          </cell>
          <cell r="Y43">
            <v>108</v>
          </cell>
        </row>
        <row r="45">
          <cell r="W45">
            <v>0</v>
          </cell>
          <cell r="X45">
            <v>0</v>
          </cell>
          <cell r="Y45">
            <v>0</v>
          </cell>
        </row>
        <row r="46">
          <cell r="W46">
            <v>0</v>
          </cell>
          <cell r="X46">
            <v>0</v>
          </cell>
          <cell r="Y46">
            <v>0</v>
          </cell>
        </row>
        <row r="47">
          <cell r="W47">
            <v>-216.8</v>
          </cell>
          <cell r="X47">
            <v>60.2</v>
          </cell>
          <cell r="Y47">
            <v>63.4</v>
          </cell>
        </row>
        <row r="48">
          <cell r="W48">
            <v>275.04000000000002</v>
          </cell>
          <cell r="X48">
            <v>275.04000000000002</v>
          </cell>
          <cell r="Y48">
            <v>561</v>
          </cell>
        </row>
        <row r="49">
          <cell r="W49">
            <v>1272.94</v>
          </cell>
          <cell r="X49">
            <v>1272.94</v>
          </cell>
          <cell r="Y49">
            <v>0</v>
          </cell>
        </row>
        <row r="50">
          <cell r="W50">
            <v>0</v>
          </cell>
          <cell r="X50">
            <v>0</v>
          </cell>
          <cell r="Y50">
            <v>0</v>
          </cell>
        </row>
        <row r="51">
          <cell r="W51">
            <v>0</v>
          </cell>
          <cell r="X51">
            <v>0</v>
          </cell>
          <cell r="Y51">
            <v>0</v>
          </cell>
        </row>
        <row r="52">
          <cell r="W52">
            <v>0</v>
          </cell>
          <cell r="X52">
            <v>0</v>
          </cell>
          <cell r="Y52">
            <v>0</v>
          </cell>
        </row>
        <row r="53">
          <cell r="W53">
            <v>0</v>
          </cell>
          <cell r="X53">
            <v>0</v>
          </cell>
          <cell r="Y53">
            <v>0</v>
          </cell>
        </row>
        <row r="54">
          <cell r="W54">
            <v>0</v>
          </cell>
          <cell r="X54">
            <v>0</v>
          </cell>
          <cell r="Y54">
            <v>0</v>
          </cell>
        </row>
        <row r="58">
          <cell r="W58">
            <v>73.829999999999927</v>
          </cell>
          <cell r="X58">
            <v>6666.66</v>
          </cell>
          <cell r="Y58">
            <v>216.66</v>
          </cell>
        </row>
        <row r="59">
          <cell r="W59">
            <v>0</v>
          </cell>
          <cell r="X59">
            <v>0</v>
          </cell>
          <cell r="Y59">
            <v>0</v>
          </cell>
        </row>
        <row r="60">
          <cell r="W60">
            <v>850.62</v>
          </cell>
          <cell r="X60">
            <v>850.62</v>
          </cell>
          <cell r="Y60">
            <v>850.62</v>
          </cell>
        </row>
        <row r="61">
          <cell r="W61">
            <v>0</v>
          </cell>
          <cell r="X61">
            <v>0</v>
          </cell>
          <cell r="Y61">
            <v>0</v>
          </cell>
        </row>
        <row r="62">
          <cell r="W62">
            <v>0</v>
          </cell>
          <cell r="X62">
            <v>0</v>
          </cell>
          <cell r="Y62">
            <v>0</v>
          </cell>
        </row>
        <row r="63">
          <cell r="W63">
            <v>0</v>
          </cell>
          <cell r="X63">
            <v>0</v>
          </cell>
          <cell r="Y63">
            <v>0</v>
          </cell>
        </row>
        <row r="68">
          <cell r="W68">
            <v>0</v>
          </cell>
          <cell r="X68">
            <v>0</v>
          </cell>
          <cell r="Y68">
            <v>0</v>
          </cell>
        </row>
        <row r="69">
          <cell r="W69">
            <v>0</v>
          </cell>
          <cell r="X69">
            <v>0</v>
          </cell>
          <cell r="Y69">
            <v>0</v>
          </cell>
        </row>
        <row r="70">
          <cell r="W70">
            <v>9686</v>
          </cell>
          <cell r="X70">
            <v>-320</v>
          </cell>
          <cell r="Y70">
            <v>-2220</v>
          </cell>
        </row>
        <row r="71">
          <cell r="W71">
            <v>0</v>
          </cell>
          <cell r="X71">
            <v>0</v>
          </cell>
          <cell r="Y71">
            <v>0</v>
          </cell>
        </row>
        <row r="72">
          <cell r="W72">
            <v>0</v>
          </cell>
          <cell r="X72">
            <v>0</v>
          </cell>
          <cell r="Y72">
            <v>0</v>
          </cell>
        </row>
        <row r="92">
          <cell r="W92">
            <v>0</v>
          </cell>
          <cell r="X92">
            <v>0</v>
          </cell>
          <cell r="Y92">
            <v>0</v>
          </cell>
        </row>
        <row r="93">
          <cell r="W93">
            <v>645.9</v>
          </cell>
          <cell r="X93">
            <v>0</v>
          </cell>
          <cell r="Y93">
            <v>0</v>
          </cell>
        </row>
      </sheetData>
      <sheetData sheetId="16" refreshError="1">
        <row r="19">
          <cell r="W19">
            <v>37628.750000000022</v>
          </cell>
          <cell r="X19">
            <v>52672.800000000003</v>
          </cell>
          <cell r="Y19">
            <v>51981.23</v>
          </cell>
        </row>
        <row r="24">
          <cell r="W24">
            <v>3820.63</v>
          </cell>
          <cell r="X24">
            <v>3820.63</v>
          </cell>
          <cell r="Y24">
            <v>5343.27</v>
          </cell>
        </row>
        <row r="25">
          <cell r="W25">
            <v>10227.11</v>
          </cell>
          <cell r="X25">
            <v>10227.11</v>
          </cell>
          <cell r="Y25">
            <v>10227.11</v>
          </cell>
        </row>
        <row r="26">
          <cell r="W26">
            <v>0</v>
          </cell>
          <cell r="X26">
            <v>0</v>
          </cell>
          <cell r="Y26">
            <v>0</v>
          </cell>
        </row>
        <row r="27">
          <cell r="W27">
            <v>244.32</v>
          </cell>
          <cell r="X27">
            <v>244.32</v>
          </cell>
          <cell r="Y27">
            <v>0</v>
          </cell>
        </row>
        <row r="28">
          <cell r="W28">
            <v>0</v>
          </cell>
          <cell r="X28">
            <v>0</v>
          </cell>
          <cell r="Y28">
            <v>0</v>
          </cell>
        </row>
        <row r="29">
          <cell r="W29">
            <v>0</v>
          </cell>
          <cell r="X29">
            <v>0</v>
          </cell>
          <cell r="Y29">
            <v>0</v>
          </cell>
        </row>
        <row r="30">
          <cell r="W30">
            <v>0</v>
          </cell>
          <cell r="X30">
            <v>0</v>
          </cell>
          <cell r="Y30">
            <v>0</v>
          </cell>
        </row>
        <row r="31">
          <cell r="W31">
            <v>0</v>
          </cell>
          <cell r="X31">
            <v>0</v>
          </cell>
          <cell r="Y31">
            <v>0</v>
          </cell>
        </row>
        <row r="36">
          <cell r="W36">
            <v>207.29999999999998</v>
          </cell>
          <cell r="X36">
            <v>395.93</v>
          </cell>
          <cell r="Y36">
            <v>412.4</v>
          </cell>
        </row>
        <row r="37">
          <cell r="W37">
            <v>-1037.1500000000001</v>
          </cell>
          <cell r="X37">
            <v>0</v>
          </cell>
          <cell r="Y37">
            <v>0</v>
          </cell>
        </row>
        <row r="38">
          <cell r="W38">
            <v>112.88</v>
          </cell>
          <cell r="X38">
            <v>109.27</v>
          </cell>
          <cell r="Y38">
            <v>109.27</v>
          </cell>
        </row>
        <row r="39">
          <cell r="W39">
            <v>0</v>
          </cell>
          <cell r="X39">
            <v>0</v>
          </cell>
          <cell r="Y39">
            <v>0</v>
          </cell>
        </row>
        <row r="40">
          <cell r="W40">
            <v>220.89</v>
          </cell>
          <cell r="X40">
            <v>249.65</v>
          </cell>
          <cell r="Y40">
            <v>249.65</v>
          </cell>
        </row>
        <row r="43">
          <cell r="W43">
            <v>0</v>
          </cell>
          <cell r="X43">
            <v>427.6</v>
          </cell>
          <cell r="Y43">
            <v>0</v>
          </cell>
        </row>
        <row r="45">
          <cell r="W45">
            <v>0</v>
          </cell>
          <cell r="X45">
            <v>0</v>
          </cell>
          <cell r="Y45">
            <v>0</v>
          </cell>
        </row>
        <row r="46">
          <cell r="W46">
            <v>0</v>
          </cell>
          <cell r="X46">
            <v>0</v>
          </cell>
          <cell r="Y46">
            <v>0</v>
          </cell>
        </row>
        <row r="47">
          <cell r="W47">
            <v>0</v>
          </cell>
          <cell r="X47">
            <v>0</v>
          </cell>
          <cell r="Y47">
            <v>0</v>
          </cell>
        </row>
        <row r="48">
          <cell r="W48">
            <v>137.52000000000001</v>
          </cell>
          <cell r="X48">
            <v>137.52000000000001</v>
          </cell>
          <cell r="Y48">
            <v>280.5</v>
          </cell>
        </row>
        <row r="49">
          <cell r="W49">
            <v>0</v>
          </cell>
          <cell r="X49">
            <v>0</v>
          </cell>
          <cell r="Y49">
            <v>0</v>
          </cell>
        </row>
        <row r="50">
          <cell r="W50">
            <v>0</v>
          </cell>
          <cell r="X50">
            <v>0</v>
          </cell>
          <cell r="Y50">
            <v>0</v>
          </cell>
        </row>
        <row r="51">
          <cell r="W51">
            <v>0</v>
          </cell>
          <cell r="X51">
            <v>0</v>
          </cell>
          <cell r="Y51">
            <v>0</v>
          </cell>
        </row>
        <row r="52">
          <cell r="W52">
            <v>0</v>
          </cell>
          <cell r="X52">
            <v>0</v>
          </cell>
          <cell r="Y52">
            <v>0</v>
          </cell>
        </row>
        <row r="53">
          <cell r="W53">
            <v>0</v>
          </cell>
          <cell r="X53">
            <v>0</v>
          </cell>
          <cell r="Y53">
            <v>0</v>
          </cell>
        </row>
        <row r="54">
          <cell r="W54">
            <v>0</v>
          </cell>
          <cell r="X54">
            <v>0</v>
          </cell>
          <cell r="Y54">
            <v>0</v>
          </cell>
        </row>
        <row r="58">
          <cell r="W58">
            <v>298.07</v>
          </cell>
          <cell r="X58">
            <v>1019.46</v>
          </cell>
          <cell r="Y58">
            <v>298.07</v>
          </cell>
        </row>
        <row r="59">
          <cell r="W59">
            <v>0</v>
          </cell>
          <cell r="X59">
            <v>0</v>
          </cell>
          <cell r="Y59">
            <v>0</v>
          </cell>
        </row>
        <row r="60">
          <cell r="W60">
            <v>212.27</v>
          </cell>
          <cell r="X60">
            <v>212.27</v>
          </cell>
          <cell r="Y60">
            <v>212.27</v>
          </cell>
        </row>
        <row r="61">
          <cell r="W61">
            <v>0</v>
          </cell>
          <cell r="X61">
            <v>0</v>
          </cell>
          <cell r="Y61">
            <v>0</v>
          </cell>
        </row>
        <row r="62">
          <cell r="W62">
            <v>0</v>
          </cell>
          <cell r="X62">
            <v>0</v>
          </cell>
          <cell r="Y62">
            <v>0</v>
          </cell>
        </row>
        <row r="63">
          <cell r="W63">
            <v>0</v>
          </cell>
          <cell r="X63">
            <v>0</v>
          </cell>
          <cell r="Y63">
            <v>0</v>
          </cell>
        </row>
        <row r="68">
          <cell r="W68">
            <v>0</v>
          </cell>
          <cell r="X68">
            <v>0</v>
          </cell>
          <cell r="Y68">
            <v>0</v>
          </cell>
        </row>
        <row r="69">
          <cell r="W69">
            <v>0</v>
          </cell>
          <cell r="X69">
            <v>0</v>
          </cell>
          <cell r="Y69">
            <v>0</v>
          </cell>
        </row>
        <row r="70">
          <cell r="W70">
            <v>5306</v>
          </cell>
          <cell r="X70">
            <v>1734</v>
          </cell>
          <cell r="Y70">
            <v>3878</v>
          </cell>
        </row>
        <row r="71">
          <cell r="W71">
            <v>0</v>
          </cell>
          <cell r="X71">
            <v>0</v>
          </cell>
          <cell r="Y71">
            <v>0</v>
          </cell>
        </row>
        <row r="72">
          <cell r="W72">
            <v>0</v>
          </cell>
          <cell r="X72">
            <v>0</v>
          </cell>
          <cell r="Y72">
            <v>0</v>
          </cell>
        </row>
      </sheetData>
      <sheetData sheetId="17" refreshError="1">
        <row r="17">
          <cell r="AA17">
            <v>44822.986666666628</v>
          </cell>
        </row>
        <row r="23">
          <cell r="AA23">
            <v>0</v>
          </cell>
        </row>
        <row r="24">
          <cell r="AA24">
            <v>0</v>
          </cell>
        </row>
        <row r="25">
          <cell r="AA25">
            <v>916.5</v>
          </cell>
        </row>
        <row r="26">
          <cell r="AA26">
            <v>6121.1466666666674</v>
          </cell>
        </row>
        <row r="27">
          <cell r="AA27">
            <v>46.54666666666666</v>
          </cell>
        </row>
        <row r="28">
          <cell r="AA28">
            <v>2932.8633333333332</v>
          </cell>
        </row>
        <row r="29">
          <cell r="AA29">
            <v>0</v>
          </cell>
        </row>
        <row r="30">
          <cell r="AA30">
            <v>1592.0266666666666</v>
          </cell>
        </row>
        <row r="33">
          <cell r="AA33">
            <v>0</v>
          </cell>
        </row>
        <row r="35">
          <cell r="AA35">
            <v>808.26333333333332</v>
          </cell>
        </row>
        <row r="36">
          <cell r="AA36">
            <v>0</v>
          </cell>
        </row>
        <row r="37">
          <cell r="AA37">
            <v>0</v>
          </cell>
        </row>
        <row r="38">
          <cell r="AA38">
            <v>0</v>
          </cell>
        </row>
        <row r="39">
          <cell r="AA39">
            <v>397.77666666666664</v>
          </cell>
        </row>
        <row r="42">
          <cell r="AA42">
            <v>4453.28</v>
          </cell>
        </row>
        <row r="43">
          <cell r="AA43">
            <v>731.74333333333334</v>
          </cell>
        </row>
        <row r="46">
          <cell r="AA46">
            <v>1179.3333333333333</v>
          </cell>
        </row>
        <row r="47">
          <cell r="AA47">
            <v>296.3966666666667</v>
          </cell>
        </row>
        <row r="57">
          <cell r="AA57">
            <v>2603.8399999999997</v>
          </cell>
        </row>
        <row r="58">
          <cell r="AA58">
            <v>0</v>
          </cell>
        </row>
        <row r="59">
          <cell r="AA59">
            <v>0</v>
          </cell>
        </row>
        <row r="60">
          <cell r="AA60">
            <v>0</v>
          </cell>
        </row>
        <row r="61">
          <cell r="AA61">
            <v>2633.9233333333336</v>
          </cell>
        </row>
        <row r="62">
          <cell r="AA62">
            <v>0</v>
          </cell>
        </row>
        <row r="69">
          <cell r="AA69">
            <v>863.99666666666656</v>
          </cell>
        </row>
        <row r="70">
          <cell r="AA70">
            <v>0</v>
          </cell>
        </row>
        <row r="71">
          <cell r="AA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185"/>
  <sheetViews>
    <sheetView showGridLines="0" tabSelected="1" topLeftCell="A7" zoomScaleNormal="100" zoomScalePageLayoutView="72" workbookViewId="0">
      <selection activeCell="D19" sqref="D19"/>
    </sheetView>
  </sheetViews>
  <sheetFormatPr defaultColWidth="9.140625" defaultRowHeight="12.75" x14ac:dyDescent="0.2"/>
  <cols>
    <col min="1" max="1" width="7.85546875" style="1" customWidth="1"/>
    <col min="2" max="2" width="5.7109375" style="2" customWidth="1"/>
    <col min="3" max="3" width="52.5703125" style="2" customWidth="1"/>
    <col min="4" max="4" width="13.140625" style="3" bestFit="1" customWidth="1"/>
    <col min="5" max="5" width="12.28515625" style="4" bestFit="1" customWidth="1"/>
    <col min="6" max="6" width="14.140625" style="5" customWidth="1"/>
    <col min="7" max="8" width="12.5703125" style="3" bestFit="1" customWidth="1"/>
    <col min="9" max="9" width="13.5703125" style="6" customWidth="1"/>
    <col min="10" max="10" width="9" style="7" customWidth="1"/>
    <col min="11" max="11" width="19.5703125" style="2" customWidth="1"/>
    <col min="12" max="12" width="12.7109375" style="2" bestFit="1" customWidth="1"/>
    <col min="13" max="13" width="12.140625" style="2" bestFit="1" customWidth="1"/>
    <col min="14" max="16384" width="9.140625" style="2"/>
  </cols>
  <sheetData>
    <row r="1" spans="1:10" ht="12" customHeight="1" x14ac:dyDescent="0.2"/>
    <row r="2" spans="1:10" ht="12" customHeight="1" x14ac:dyDescent="0.2">
      <c r="I2" s="8"/>
    </row>
    <row r="3" spans="1:10" ht="12" customHeight="1" x14ac:dyDescent="0.2"/>
    <row r="4" spans="1:10" ht="12" customHeight="1" x14ac:dyDescent="0.2"/>
    <row r="5" spans="1:10" ht="15" customHeight="1" x14ac:dyDescent="0.2">
      <c r="A5" s="9" t="s">
        <v>0</v>
      </c>
      <c r="C5" s="10"/>
      <c r="D5" s="11" t="s">
        <v>1</v>
      </c>
      <c r="E5" s="313" t="s">
        <v>2</v>
      </c>
      <c r="F5" s="314"/>
      <c r="G5" s="12" t="s">
        <v>3</v>
      </c>
    </row>
    <row r="6" spans="1:10" ht="2.1" customHeight="1" x14ac:dyDescent="0.2">
      <c r="A6" s="9"/>
      <c r="D6" s="13"/>
    </row>
    <row r="7" spans="1:10" ht="15" customHeight="1" x14ac:dyDescent="0.2">
      <c r="A7" s="14" t="s">
        <v>4</v>
      </c>
      <c r="B7" s="15"/>
      <c r="C7" s="16"/>
      <c r="D7" s="17"/>
      <c r="E7" s="313" t="s">
        <v>5</v>
      </c>
      <c r="F7" s="314"/>
      <c r="G7" s="315" t="s">
        <v>6</v>
      </c>
      <c r="H7" s="316"/>
      <c r="I7" s="316"/>
      <c r="J7" s="317"/>
    </row>
    <row r="8" spans="1:10" ht="2.1" customHeight="1" x14ac:dyDescent="0.2">
      <c r="A8" s="18"/>
      <c r="B8" s="10"/>
      <c r="C8" s="10"/>
      <c r="D8" s="17"/>
    </row>
    <row r="9" spans="1:10" ht="15" customHeight="1" x14ac:dyDescent="0.2">
      <c r="A9" s="18" t="s">
        <v>7</v>
      </c>
      <c r="B9" s="10"/>
      <c r="C9" s="10"/>
      <c r="D9" s="19" t="s">
        <v>8</v>
      </c>
    </row>
    <row r="10" spans="1:10" ht="5.0999999999999996" customHeight="1" x14ac:dyDescent="0.2"/>
    <row r="11" spans="1:10" ht="20.100000000000001" customHeight="1" x14ac:dyDescent="0.2">
      <c r="A11" s="318" t="s">
        <v>9</v>
      </c>
      <c r="B11" s="318"/>
      <c r="C11" s="318"/>
      <c r="D11" s="318"/>
      <c r="E11" s="318"/>
      <c r="F11" s="318"/>
      <c r="G11" s="318"/>
      <c r="H11" s="318"/>
      <c r="I11" s="318"/>
      <c r="J11" s="318"/>
    </row>
    <row r="12" spans="1:10" ht="15" customHeight="1" x14ac:dyDescent="0.2">
      <c r="A12" s="20"/>
      <c r="B12" s="20"/>
      <c r="C12" s="20"/>
      <c r="D12" s="21"/>
      <c r="E12" s="21"/>
      <c r="F12" s="21"/>
      <c r="G12" s="21"/>
      <c r="H12" s="21"/>
      <c r="I12" s="21"/>
      <c r="J12" s="22"/>
    </row>
    <row r="13" spans="1:10" ht="22.15" customHeight="1" x14ac:dyDescent="0.2">
      <c r="A13" s="23" t="s">
        <v>10</v>
      </c>
      <c r="D13" s="24"/>
      <c r="E13" s="5"/>
    </row>
    <row r="14" spans="1:10" ht="15" customHeight="1" x14ac:dyDescent="0.2">
      <c r="A14" s="23"/>
      <c r="D14" s="24"/>
      <c r="E14" s="5"/>
    </row>
    <row r="15" spans="1:10" s="33" customFormat="1" ht="27" customHeight="1" x14ac:dyDescent="0.2">
      <c r="A15" s="25"/>
      <c r="B15" s="310" t="s">
        <v>11</v>
      </c>
      <c r="C15" s="311"/>
      <c r="D15" s="26" t="s">
        <v>12</v>
      </c>
      <c r="E15" s="27" t="s">
        <v>13</v>
      </c>
      <c r="F15" s="28" t="s">
        <v>14</v>
      </c>
      <c r="G15" s="29" t="s">
        <v>15</v>
      </c>
      <c r="H15" s="30" t="s">
        <v>16</v>
      </c>
      <c r="I15" s="31" t="s">
        <v>17</v>
      </c>
      <c r="J15" s="32" t="s">
        <v>18</v>
      </c>
    </row>
    <row r="16" spans="1:10" s="42" customFormat="1" ht="15" customHeight="1" x14ac:dyDescent="0.25">
      <c r="A16" s="34">
        <v>1</v>
      </c>
      <c r="B16" s="319" t="s">
        <v>19</v>
      </c>
      <c r="C16" s="320"/>
      <c r="D16" s="35">
        <v>5548597</v>
      </c>
      <c r="E16" s="36">
        <v>1596835.1817000001</v>
      </c>
      <c r="F16" s="37">
        <v>1075309.8400000001</v>
      </c>
      <c r="G16" s="38">
        <v>1247356.6299999999</v>
      </c>
      <c r="H16" s="39">
        <f t="shared" ref="H16" si="0">H17+H18</f>
        <v>1703215.65</v>
      </c>
      <c r="I16" s="40">
        <f>I17+I18</f>
        <v>5622717.3016999997</v>
      </c>
      <c r="J16" s="41">
        <f>I16/D16</f>
        <v>1.0133583862190747</v>
      </c>
    </row>
    <row r="17" spans="1:10" s="42" customFormat="1" ht="15" customHeight="1" x14ac:dyDescent="0.25">
      <c r="A17" s="43" t="s">
        <v>20</v>
      </c>
      <c r="B17" s="44"/>
      <c r="C17" s="45" t="s">
        <v>21</v>
      </c>
      <c r="D17" s="46">
        <v>5548597</v>
      </c>
      <c r="E17" s="47">
        <v>1612964.83</v>
      </c>
      <c r="F17" s="48">
        <v>1075309.8400000001</v>
      </c>
      <c r="G17" s="48">
        <v>1247356.6299999999</v>
      </c>
      <c r="H17" s="48">
        <f>+SUM('[2]TOT-UPPM - REAL'!W7:Y7)</f>
        <v>1612965</v>
      </c>
      <c r="I17" s="49">
        <f>SUM(E17:H17)</f>
        <v>5548596.2999999998</v>
      </c>
      <c r="J17" s="50">
        <f>I17/D17</f>
        <v>0.99999987384198197</v>
      </c>
    </row>
    <row r="18" spans="1:10" s="42" customFormat="1" ht="15" customHeight="1" x14ac:dyDescent="0.25">
      <c r="A18" s="43" t="s">
        <v>22</v>
      </c>
      <c r="B18" s="44"/>
      <c r="C18" s="45" t="s">
        <v>23</v>
      </c>
      <c r="D18" s="51">
        <v>0</v>
      </c>
      <c r="E18" s="52">
        <v>-16129.648300000001</v>
      </c>
      <c r="F18" s="37">
        <v>0</v>
      </c>
      <c r="G18" s="37">
        <v>0</v>
      </c>
      <c r="H18" s="53">
        <f t="shared" ref="H18" si="1">SUM(H19:H24)</f>
        <v>90250.65</v>
      </c>
      <c r="I18" s="52">
        <f>SUM(I19:I22)</f>
        <v>74121.001699999993</v>
      </c>
      <c r="J18" s="54">
        <v>0</v>
      </c>
    </row>
    <row r="19" spans="1:10" s="42" customFormat="1" ht="15" customHeight="1" x14ac:dyDescent="0.25">
      <c r="A19" s="43" t="s">
        <v>24</v>
      </c>
      <c r="B19" s="55"/>
      <c r="C19" s="56" t="s">
        <v>25</v>
      </c>
      <c r="D19" s="57"/>
      <c r="E19" s="58"/>
      <c r="F19" s="48"/>
      <c r="G19" s="48"/>
      <c r="H19" s="59"/>
      <c r="I19" s="58"/>
      <c r="J19" s="50"/>
    </row>
    <row r="20" spans="1:10" s="42" customFormat="1" ht="15" customHeight="1" x14ac:dyDescent="0.25">
      <c r="A20" s="43" t="s">
        <v>26</v>
      </c>
      <c r="B20" s="55"/>
      <c r="C20" s="56" t="s">
        <v>27</v>
      </c>
      <c r="D20" s="57"/>
      <c r="E20" s="58"/>
      <c r="F20" s="48"/>
      <c r="G20" s="48"/>
      <c r="H20" s="59"/>
      <c r="I20" s="57"/>
      <c r="J20" s="60"/>
    </row>
    <row r="21" spans="1:10" s="42" customFormat="1" ht="15" customHeight="1" x14ac:dyDescent="0.25">
      <c r="A21" s="43" t="s">
        <v>28</v>
      </c>
      <c r="B21" s="55"/>
      <c r="C21" s="56" t="s">
        <v>29</v>
      </c>
      <c r="D21" s="57"/>
      <c r="E21" s="58">
        <v>-16129.648300000001</v>
      </c>
      <c r="F21" s="48"/>
      <c r="G21" s="48"/>
      <c r="H21" s="59"/>
      <c r="I21" s="57">
        <f>SUM(E21:H21)</f>
        <v>-16129.648300000001</v>
      </c>
      <c r="J21" s="60">
        <v>0</v>
      </c>
    </row>
    <row r="22" spans="1:10" s="42" customFormat="1" ht="15" customHeight="1" x14ac:dyDescent="0.25">
      <c r="A22" s="43" t="s">
        <v>30</v>
      </c>
      <c r="B22" s="55"/>
      <c r="C22" s="56" t="s">
        <v>31</v>
      </c>
      <c r="D22" s="57"/>
      <c r="E22" s="58"/>
      <c r="F22" s="48"/>
      <c r="G22" s="48"/>
      <c r="H22" s="59">
        <v>90250.65</v>
      </c>
      <c r="I22" s="57">
        <f>SUM(E22:H22)</f>
        <v>90250.65</v>
      </c>
      <c r="J22" s="60"/>
    </row>
    <row r="23" spans="1:10" s="42" customFormat="1" ht="15" customHeight="1" x14ac:dyDescent="0.25">
      <c r="A23" s="43" t="s">
        <v>32</v>
      </c>
      <c r="B23" s="55"/>
      <c r="C23" s="56" t="s">
        <v>33</v>
      </c>
      <c r="D23" s="57"/>
      <c r="E23" s="58"/>
      <c r="F23" s="48"/>
      <c r="G23" s="48"/>
      <c r="H23" s="59"/>
      <c r="I23" s="57"/>
      <c r="J23" s="60"/>
    </row>
    <row r="24" spans="1:10" s="42" customFormat="1" ht="15" customHeight="1" x14ac:dyDescent="0.25">
      <c r="A24" s="43" t="s">
        <v>34</v>
      </c>
      <c r="B24" s="55"/>
      <c r="C24" s="56" t="s">
        <v>35</v>
      </c>
      <c r="D24" s="61"/>
      <c r="E24" s="58"/>
      <c r="F24" s="48"/>
      <c r="G24" s="48"/>
      <c r="H24" s="59"/>
      <c r="I24" s="57"/>
      <c r="J24" s="60"/>
    </row>
    <row r="25" spans="1:10" s="42" customFormat="1" ht="15" customHeight="1" x14ac:dyDescent="0.25">
      <c r="A25" s="43" t="s">
        <v>36</v>
      </c>
      <c r="B25" s="55"/>
      <c r="C25" s="56" t="s">
        <v>37</v>
      </c>
      <c r="D25" s="61"/>
      <c r="E25" s="58"/>
      <c r="F25" s="48"/>
      <c r="G25" s="48"/>
      <c r="H25" s="59"/>
      <c r="I25" s="57"/>
      <c r="J25" s="60"/>
    </row>
    <row r="26" spans="1:10" s="42" customFormat="1" ht="15" customHeight="1" x14ac:dyDescent="0.25">
      <c r="A26" s="43" t="s">
        <v>38</v>
      </c>
      <c r="B26" s="55"/>
      <c r="C26" s="56" t="s">
        <v>39</v>
      </c>
      <c r="D26" s="61"/>
      <c r="E26" s="58"/>
      <c r="F26" s="48"/>
      <c r="G26" s="48"/>
      <c r="H26" s="62"/>
      <c r="I26" s="57"/>
      <c r="J26" s="60"/>
    </row>
    <row r="27" spans="1:10" s="42" customFormat="1" ht="15" customHeight="1" x14ac:dyDescent="0.25">
      <c r="A27" s="43" t="s">
        <v>40</v>
      </c>
      <c r="B27" s="55"/>
      <c r="C27" s="56" t="s">
        <v>41</v>
      </c>
      <c r="D27" s="61"/>
      <c r="E27" s="58"/>
      <c r="F27" s="48"/>
      <c r="G27" s="48"/>
      <c r="H27" s="62"/>
      <c r="I27" s="57"/>
      <c r="J27" s="60"/>
    </row>
    <row r="28" spans="1:10" s="42" customFormat="1" ht="15" customHeight="1" x14ac:dyDescent="0.25">
      <c r="A28" s="34">
        <v>2</v>
      </c>
      <c r="B28" s="55"/>
      <c r="C28" s="63" t="s">
        <v>42</v>
      </c>
      <c r="D28" s="64">
        <v>0</v>
      </c>
      <c r="E28" s="58"/>
      <c r="F28" s="48"/>
      <c r="G28" s="48"/>
      <c r="H28" s="62"/>
      <c r="I28" s="57"/>
      <c r="J28" s="60"/>
    </row>
    <row r="29" spans="1:10" s="42" customFormat="1" ht="15" customHeight="1" x14ac:dyDescent="0.25">
      <c r="A29" s="43" t="s">
        <v>43</v>
      </c>
      <c r="B29" s="55"/>
      <c r="C29" s="56" t="s">
        <v>44</v>
      </c>
      <c r="D29" s="61"/>
      <c r="E29" s="58"/>
      <c r="F29" s="48"/>
      <c r="G29" s="48"/>
      <c r="H29" s="62"/>
      <c r="I29" s="65"/>
      <c r="J29" s="66"/>
    </row>
    <row r="30" spans="1:10" s="42" customFormat="1" ht="15" customHeight="1" x14ac:dyDescent="0.25">
      <c r="A30" s="34">
        <v>3</v>
      </c>
      <c r="B30" s="55"/>
      <c r="C30" s="63" t="s">
        <v>45</v>
      </c>
      <c r="D30" s="64">
        <v>266156</v>
      </c>
      <c r="E30" s="67">
        <v>58035.389999999992</v>
      </c>
      <c r="F30" s="68">
        <v>24128.550000000003</v>
      </c>
      <c r="G30" s="68">
        <v>35671.4</v>
      </c>
      <c r="H30" s="69">
        <f t="shared" ref="H30" si="2">SUM(H32:H34)</f>
        <v>75052.210000000006</v>
      </c>
      <c r="I30" s="70">
        <f>SUM(E30:H30)</f>
        <v>192887.55</v>
      </c>
      <c r="J30" s="71">
        <f t="shared" ref="J30:J33" si="3">I30/D30</f>
        <v>0.72471614391559835</v>
      </c>
    </row>
    <row r="31" spans="1:10" s="42" customFormat="1" ht="15" customHeight="1" x14ac:dyDescent="0.25">
      <c r="A31" s="43" t="s">
        <v>46</v>
      </c>
      <c r="B31" s="72"/>
      <c r="C31" s="56" t="s">
        <v>47</v>
      </c>
      <c r="D31" s="61"/>
      <c r="E31" s="73"/>
      <c r="F31" s="74"/>
      <c r="G31" s="74"/>
      <c r="H31" s="62"/>
      <c r="I31" s="75"/>
      <c r="J31" s="66"/>
    </row>
    <row r="32" spans="1:10" s="42" customFormat="1" ht="25.5" x14ac:dyDescent="0.25">
      <c r="A32" s="43" t="s">
        <v>48</v>
      </c>
      <c r="B32" s="72"/>
      <c r="C32" s="56" t="s">
        <v>49</v>
      </c>
      <c r="D32" s="61">
        <v>241156</v>
      </c>
      <c r="E32" s="76">
        <v>58035.389999999992</v>
      </c>
      <c r="F32" s="74">
        <v>24128.550000000003</v>
      </c>
      <c r="G32" s="74">
        <v>32171.4</v>
      </c>
      <c r="H32" s="62">
        <f t="shared" ref="H32:H33" si="4">H42</f>
        <v>43052.210000000006</v>
      </c>
      <c r="I32" s="75">
        <f t="shared" ref="I32:I33" si="5">SUM(E32:H32)</f>
        <v>157387.54999999999</v>
      </c>
      <c r="J32" s="66">
        <f t="shared" si="3"/>
        <v>0.65263791902337076</v>
      </c>
    </row>
    <row r="33" spans="1:10" s="42" customFormat="1" ht="15" customHeight="1" x14ac:dyDescent="0.25">
      <c r="A33" s="43" t="s">
        <v>50</v>
      </c>
      <c r="B33" s="72"/>
      <c r="C33" s="56" t="s">
        <v>51</v>
      </c>
      <c r="D33" s="61">
        <v>25000</v>
      </c>
      <c r="E33" s="76">
        <v>0</v>
      </c>
      <c r="F33" s="74">
        <v>0</v>
      </c>
      <c r="G33" s="74">
        <v>3500</v>
      </c>
      <c r="H33" s="62">
        <f t="shared" si="4"/>
        <v>32000</v>
      </c>
      <c r="I33" s="75">
        <f t="shared" si="5"/>
        <v>35500</v>
      </c>
      <c r="J33" s="66">
        <f t="shared" si="3"/>
        <v>1.42</v>
      </c>
    </row>
    <row r="34" spans="1:10" s="42" customFormat="1" ht="15" customHeight="1" x14ac:dyDescent="0.25">
      <c r="A34" s="43" t="s">
        <v>52</v>
      </c>
      <c r="B34" s="72"/>
      <c r="C34" s="56" t="s">
        <v>53</v>
      </c>
      <c r="D34" s="61"/>
      <c r="E34" s="77"/>
      <c r="F34" s="38"/>
      <c r="G34" s="38"/>
      <c r="H34" s="69"/>
      <c r="I34" s="78"/>
      <c r="J34" s="66"/>
    </row>
    <row r="35" spans="1:10" s="42" customFormat="1" ht="15" customHeight="1" x14ac:dyDescent="0.25">
      <c r="A35" s="43"/>
      <c r="B35" s="72"/>
      <c r="C35" s="79"/>
      <c r="D35" s="64"/>
      <c r="E35" s="80"/>
      <c r="F35" s="81"/>
      <c r="G35" s="81"/>
      <c r="H35" s="82"/>
      <c r="I35" s="83"/>
      <c r="J35" s="84"/>
    </row>
    <row r="36" spans="1:10" s="42" customFormat="1" ht="14.1" customHeight="1" x14ac:dyDescent="0.25">
      <c r="A36" s="85"/>
      <c r="B36" s="86"/>
      <c r="C36" s="87"/>
      <c r="D36" s="88"/>
      <c r="E36" s="89"/>
      <c r="F36" s="89"/>
      <c r="G36" s="89"/>
      <c r="H36" s="89"/>
      <c r="I36" s="89"/>
      <c r="J36" s="22"/>
    </row>
    <row r="37" spans="1:10" s="42" customFormat="1" ht="16.5" customHeight="1" x14ac:dyDescent="0.2">
      <c r="A37" s="23" t="s">
        <v>54</v>
      </c>
      <c r="B37" s="86"/>
      <c r="C37" s="86"/>
      <c r="D37" s="88"/>
      <c r="E37" s="90"/>
      <c r="F37" s="90"/>
      <c r="G37" s="90"/>
      <c r="H37" s="90"/>
      <c r="I37" s="90"/>
      <c r="J37" s="91"/>
    </row>
    <row r="38" spans="1:10" ht="14.1" customHeight="1" x14ac:dyDescent="0.2">
      <c r="B38" s="92"/>
      <c r="C38" s="92"/>
      <c r="D38" s="93"/>
    </row>
    <row r="39" spans="1:10" s="33" customFormat="1" ht="27" customHeight="1" x14ac:dyDescent="0.25">
      <c r="A39" s="94" t="s">
        <v>55</v>
      </c>
      <c r="B39" s="305" t="s">
        <v>56</v>
      </c>
      <c r="C39" s="306"/>
      <c r="D39" s="95" t="s">
        <v>12</v>
      </c>
      <c r="E39" s="27" t="s">
        <v>13</v>
      </c>
      <c r="F39" s="28" t="s">
        <v>14</v>
      </c>
      <c r="G39" s="29" t="s">
        <v>15</v>
      </c>
      <c r="H39" s="96" t="s">
        <v>16</v>
      </c>
      <c r="I39" s="27" t="s">
        <v>17</v>
      </c>
      <c r="J39" s="97" t="s">
        <v>18</v>
      </c>
    </row>
    <row r="40" spans="1:10" s="42" customFormat="1" ht="21.75" customHeight="1" x14ac:dyDescent="0.25">
      <c r="A40" s="98" t="s">
        <v>57</v>
      </c>
      <c r="B40" s="307" t="s">
        <v>58</v>
      </c>
      <c r="C40" s="308"/>
      <c r="D40" s="99">
        <v>5542197.0000000009</v>
      </c>
      <c r="E40" s="100">
        <v>1456114.03</v>
      </c>
      <c r="F40" s="100">
        <v>1248382.4833333336</v>
      </c>
      <c r="G40" s="100">
        <v>1217717.7300000002</v>
      </c>
      <c r="H40" s="101">
        <f>-H111-H41-H45-H113</f>
        <v>1364217.03</v>
      </c>
      <c r="I40" s="102">
        <f>SUM(E40:H40)</f>
        <v>5286431.2733333344</v>
      </c>
      <c r="J40" s="103">
        <f>I40/D40</f>
        <v>0.95385120257062916</v>
      </c>
    </row>
    <row r="41" spans="1:10" s="42" customFormat="1" ht="18" customHeight="1" x14ac:dyDescent="0.25">
      <c r="A41" s="98" t="s">
        <v>59</v>
      </c>
      <c r="B41" s="297" t="s">
        <v>60</v>
      </c>
      <c r="C41" s="309"/>
      <c r="D41" s="104">
        <v>266156</v>
      </c>
      <c r="E41" s="105">
        <v>58035.389999999992</v>
      </c>
      <c r="F41" s="106">
        <v>24128.550000000003</v>
      </c>
      <c r="G41" s="106">
        <v>35671.4</v>
      </c>
      <c r="H41" s="104">
        <f t="shared" ref="H41:I41" si="6">SUM(H42:H44)</f>
        <v>75052.210000000006</v>
      </c>
      <c r="I41" s="102">
        <f t="shared" si="6"/>
        <v>192887.55</v>
      </c>
      <c r="J41" s="103">
        <f>I41/D41</f>
        <v>0.72471614391559835</v>
      </c>
    </row>
    <row r="42" spans="1:10" s="111" customFormat="1" ht="40.5" customHeight="1" x14ac:dyDescent="0.25">
      <c r="A42" s="98" t="s">
        <v>61</v>
      </c>
      <c r="B42" s="107"/>
      <c r="C42" s="108" t="s">
        <v>62</v>
      </c>
      <c r="D42" s="109">
        <v>241156</v>
      </c>
      <c r="E42" s="74">
        <v>58035.389999999992</v>
      </c>
      <c r="F42" s="74">
        <v>24128.550000000003</v>
      </c>
      <c r="G42" s="74">
        <v>32171.4</v>
      </c>
      <c r="H42" s="74">
        <v>43052.210000000006</v>
      </c>
      <c r="I42" s="110">
        <f>SUM(E42:H42)</f>
        <v>157387.54999999999</v>
      </c>
      <c r="J42" s="60">
        <f>I42/D42</f>
        <v>0.65263791902337076</v>
      </c>
    </row>
    <row r="43" spans="1:10" s="111" customFormat="1" ht="14.25" customHeight="1" x14ac:dyDescent="0.25">
      <c r="A43" s="98" t="s">
        <v>63</v>
      </c>
      <c r="B43" s="112"/>
      <c r="C43" s="108" t="s">
        <v>51</v>
      </c>
      <c r="D43" s="109">
        <v>25000</v>
      </c>
      <c r="E43" s="74">
        <v>0</v>
      </c>
      <c r="F43" s="74">
        <v>0</v>
      </c>
      <c r="G43" s="74">
        <v>3500</v>
      </c>
      <c r="H43" s="74">
        <v>32000</v>
      </c>
      <c r="I43" s="113">
        <f>SUM(E43:H43)</f>
        <v>35500</v>
      </c>
      <c r="J43" s="60">
        <f>I43/D43</f>
        <v>1.42</v>
      </c>
    </row>
    <row r="44" spans="1:10" s="111" customFormat="1" ht="12.75" customHeight="1" x14ac:dyDescent="0.25">
      <c r="A44" s="98" t="s">
        <v>64</v>
      </c>
      <c r="B44" s="112"/>
      <c r="C44" s="108" t="s">
        <v>53</v>
      </c>
      <c r="D44" s="109"/>
      <c r="E44" s="74"/>
      <c r="F44" s="38"/>
      <c r="G44" s="38"/>
      <c r="H44" s="114"/>
      <c r="I44" s="113"/>
      <c r="J44" s="115"/>
    </row>
    <row r="45" spans="1:10" s="111" customFormat="1" ht="18" customHeight="1" x14ac:dyDescent="0.25">
      <c r="A45" s="98" t="s">
        <v>65</v>
      </c>
      <c r="B45" s="112"/>
      <c r="C45" s="116" t="s">
        <v>66</v>
      </c>
      <c r="D45" s="104">
        <v>47424</v>
      </c>
      <c r="E45" s="117">
        <v>16989.04</v>
      </c>
      <c r="F45" s="106">
        <v>14384.14</v>
      </c>
      <c r="G45" s="106">
        <v>7929.15</v>
      </c>
      <c r="H45" s="104">
        <v>9531.91</v>
      </c>
      <c r="I45" s="102">
        <f>SUM(E45:H45)</f>
        <v>48834.240000000005</v>
      </c>
      <c r="J45" s="103">
        <f>I45/D45</f>
        <v>1.0297368421052633</v>
      </c>
    </row>
    <row r="46" spans="1:10" s="121" customFormat="1" ht="22.15" customHeight="1" x14ac:dyDescent="0.25">
      <c r="A46" s="98"/>
      <c r="B46" s="118" t="s">
        <v>67</v>
      </c>
      <c r="C46" s="119"/>
      <c r="D46" s="120">
        <v>5855777.0000000009</v>
      </c>
      <c r="E46" s="105">
        <v>1531138.46</v>
      </c>
      <c r="F46" s="106">
        <v>1286895.1733333336</v>
      </c>
      <c r="G46" s="106">
        <v>1261318.28</v>
      </c>
      <c r="H46" s="104">
        <f>SUM(H40+H41+H45+H48)</f>
        <v>1448801.15</v>
      </c>
      <c r="I46" s="102">
        <f>SUM(E46:H46)</f>
        <v>5528153.0633333344</v>
      </c>
      <c r="J46" s="103">
        <f>I46/D46</f>
        <v>0.94405115893814495</v>
      </c>
    </row>
    <row r="47" spans="1:10" s="121" customFormat="1" ht="13.5" customHeight="1" x14ac:dyDescent="0.25">
      <c r="A47" s="122"/>
      <c r="B47" s="123"/>
      <c r="C47" s="123"/>
      <c r="D47" s="124"/>
      <c r="E47" s="125"/>
      <c r="F47" s="125"/>
      <c r="G47" s="125"/>
      <c r="H47" s="125"/>
      <c r="I47" s="125"/>
      <c r="J47" s="115"/>
    </row>
    <row r="48" spans="1:10" s="121" customFormat="1" ht="22.15" customHeight="1" x14ac:dyDescent="0.25">
      <c r="A48" s="126" t="s">
        <v>68</v>
      </c>
      <c r="B48" s="118" t="s">
        <v>69</v>
      </c>
      <c r="C48" s="119"/>
      <c r="D48" s="127"/>
      <c r="E48" s="106"/>
      <c r="F48" s="106"/>
      <c r="G48" s="106"/>
      <c r="H48" s="104"/>
      <c r="I48" s="117"/>
      <c r="J48" s="115"/>
    </row>
    <row r="49" spans="1:13" s="42" customFormat="1" ht="15" customHeight="1" x14ac:dyDescent="0.25">
      <c r="A49" s="43" t="s">
        <v>70</v>
      </c>
      <c r="B49" s="72"/>
      <c r="C49" s="56" t="s">
        <v>71</v>
      </c>
      <c r="D49" s="61"/>
      <c r="E49" s="76"/>
      <c r="F49" s="74"/>
      <c r="G49" s="74"/>
      <c r="H49" s="69"/>
      <c r="I49" s="113"/>
      <c r="J49" s="60"/>
    </row>
    <row r="50" spans="1:13" s="42" customFormat="1" ht="16.5" customHeight="1" x14ac:dyDescent="0.2">
      <c r="A50" s="1"/>
      <c r="B50" s="128"/>
      <c r="C50" s="128"/>
      <c r="D50" s="129"/>
      <c r="E50" s="90"/>
      <c r="F50" s="90"/>
      <c r="G50" s="90"/>
      <c r="H50" s="90"/>
      <c r="I50" s="89"/>
      <c r="J50" s="22"/>
    </row>
    <row r="51" spans="1:13" s="33" customFormat="1" ht="27" customHeight="1" x14ac:dyDescent="0.25">
      <c r="A51" s="310" t="s">
        <v>72</v>
      </c>
      <c r="B51" s="311"/>
      <c r="C51" s="312"/>
      <c r="D51" s="95" t="s">
        <v>12</v>
      </c>
      <c r="E51" s="130" t="s">
        <v>13</v>
      </c>
      <c r="F51" s="28" t="s">
        <v>14</v>
      </c>
      <c r="G51" s="29" t="s">
        <v>15</v>
      </c>
      <c r="H51" s="96" t="s">
        <v>16</v>
      </c>
      <c r="I51" s="27" t="s">
        <v>17</v>
      </c>
      <c r="J51" s="97" t="s">
        <v>18</v>
      </c>
    </row>
    <row r="52" spans="1:13" s="42" customFormat="1" ht="18" customHeight="1" x14ac:dyDescent="0.25">
      <c r="A52" s="131">
        <v>6</v>
      </c>
      <c r="B52" s="307" t="s">
        <v>73</v>
      </c>
      <c r="C52" s="308"/>
      <c r="D52" s="132">
        <v>-5855777.0000000009</v>
      </c>
      <c r="E52" s="133">
        <v>-1517094.47</v>
      </c>
      <c r="F52" s="134">
        <v>-1258980.8533333335</v>
      </c>
      <c r="G52" s="134">
        <v>-1220356.24</v>
      </c>
      <c r="H52" s="135">
        <f t="shared" ref="H52:I52" si="7">+H53+H67+H76+H91+H98</f>
        <v>-1394856.39</v>
      </c>
      <c r="I52" s="117">
        <f t="shared" si="7"/>
        <v>-5391287.9533333341</v>
      </c>
      <c r="J52" s="103">
        <f>I52/D52</f>
        <v>0.92067849464440554</v>
      </c>
      <c r="K52" s="136"/>
      <c r="L52" s="136"/>
      <c r="M52" s="137"/>
    </row>
    <row r="53" spans="1:13" s="42" customFormat="1" ht="18" customHeight="1" x14ac:dyDescent="0.25">
      <c r="A53" s="131" t="s">
        <v>74</v>
      </c>
      <c r="B53" s="138"/>
      <c r="C53" s="139" t="s">
        <v>75</v>
      </c>
      <c r="D53" s="132">
        <v>-3631735</v>
      </c>
      <c r="E53" s="133">
        <v>-944199.79999999993</v>
      </c>
      <c r="F53" s="134">
        <v>-734843.62</v>
      </c>
      <c r="G53" s="134">
        <v>-818020.24</v>
      </c>
      <c r="H53" s="135">
        <f t="shared" ref="H53:I53" si="8">H54</f>
        <v>-911984.52999999991</v>
      </c>
      <c r="I53" s="117">
        <f t="shared" si="8"/>
        <v>-3409048.1899999995</v>
      </c>
      <c r="J53" s="103">
        <f>I53/D53</f>
        <v>0.93868307847351184</v>
      </c>
      <c r="K53" s="137"/>
    </row>
    <row r="54" spans="1:13" s="42" customFormat="1" ht="12.75" customHeight="1" x14ac:dyDescent="0.25">
      <c r="A54" s="131" t="s">
        <v>76</v>
      </c>
      <c r="B54" s="140"/>
      <c r="C54" s="141" t="s">
        <v>77</v>
      </c>
      <c r="D54" s="132">
        <v>-3631735</v>
      </c>
      <c r="E54" s="142">
        <v>-944199.79999999993</v>
      </c>
      <c r="F54" s="143">
        <v>-734843.62</v>
      </c>
      <c r="G54" s="143">
        <v>-818020.24</v>
      </c>
      <c r="H54" s="144">
        <f t="shared" ref="H54:I54" si="9">H55+H58+H61</f>
        <v>-911984.52999999991</v>
      </c>
      <c r="I54" s="145">
        <f t="shared" si="9"/>
        <v>-3409048.1899999995</v>
      </c>
      <c r="J54" s="146">
        <f>I54/D54</f>
        <v>0.93868307847351184</v>
      </c>
      <c r="K54" s="137"/>
      <c r="L54" s="137"/>
    </row>
    <row r="55" spans="1:13" s="42" customFormat="1" ht="15" customHeight="1" x14ac:dyDescent="0.25">
      <c r="A55" s="131" t="s">
        <v>78</v>
      </c>
      <c r="B55" s="112"/>
      <c r="C55" s="108" t="s">
        <v>79</v>
      </c>
      <c r="D55" s="51"/>
      <c r="E55" s="147"/>
      <c r="F55" s="143"/>
      <c r="G55" s="143"/>
      <c r="H55" s="144"/>
      <c r="I55" s="145"/>
      <c r="J55" s="60"/>
      <c r="K55" s="137"/>
    </row>
    <row r="56" spans="1:13" s="42" customFormat="1" ht="15" customHeight="1" x14ac:dyDescent="0.25">
      <c r="A56" s="131" t="s">
        <v>80</v>
      </c>
      <c r="B56" s="148"/>
      <c r="C56" s="149" t="s">
        <v>81</v>
      </c>
      <c r="D56" s="57"/>
      <c r="E56" s="150"/>
      <c r="F56" s="151"/>
      <c r="G56" s="151"/>
      <c r="H56" s="144"/>
      <c r="I56" s="145"/>
      <c r="J56" s="60"/>
    </row>
    <row r="57" spans="1:13" s="42" customFormat="1" ht="15" customHeight="1" x14ac:dyDescent="0.25">
      <c r="A57" s="131" t="s">
        <v>82</v>
      </c>
      <c r="B57" s="148"/>
      <c r="C57" s="149" t="s">
        <v>83</v>
      </c>
      <c r="D57" s="57"/>
      <c r="E57" s="152"/>
      <c r="F57" s="151"/>
      <c r="G57" s="151"/>
      <c r="H57" s="144"/>
      <c r="I57" s="145"/>
      <c r="J57" s="60"/>
    </row>
    <row r="58" spans="1:13" s="42" customFormat="1" ht="15" customHeight="1" x14ac:dyDescent="0.25">
      <c r="A58" s="131" t="s">
        <v>84</v>
      </c>
      <c r="B58" s="112"/>
      <c r="C58" s="108" t="s">
        <v>85</v>
      </c>
      <c r="D58" s="51">
        <v>-3616854</v>
      </c>
      <c r="E58" s="153">
        <v>-939536.7699999999</v>
      </c>
      <c r="F58" s="143">
        <v>-732040.22</v>
      </c>
      <c r="G58" s="143">
        <v>-814225.49</v>
      </c>
      <c r="H58" s="144">
        <f>H59+H60</f>
        <v>-911984.52999999991</v>
      </c>
      <c r="I58" s="145">
        <f>SUM(E58:H58)</f>
        <v>-3397787.0099999993</v>
      </c>
      <c r="J58" s="146">
        <f t="shared" ref="J58:J63" si="10">I58/D58</f>
        <v>0.93943161930229957</v>
      </c>
      <c r="L58" s="137"/>
    </row>
    <row r="59" spans="1:13" s="42" customFormat="1" ht="15" customHeight="1" x14ac:dyDescent="0.25">
      <c r="A59" s="131" t="s">
        <v>86</v>
      </c>
      <c r="B59" s="148"/>
      <c r="C59" s="149" t="s">
        <v>81</v>
      </c>
      <c r="D59" s="57">
        <v>-556593</v>
      </c>
      <c r="E59" s="152">
        <v>-151637.09</v>
      </c>
      <c r="F59" s="154">
        <v>-120693.03999999992</v>
      </c>
      <c r="G59" s="154">
        <v>-123376.10999999981</v>
      </c>
      <c r="H59" s="154">
        <f>'[2]Museus 4º.Trimestre_2020_CDR'!H59+'[2]Museus 4º.Trimestre_2020_CGA'!H59+'[2]Museus 4º.Trimestre_2020_CMA'!H59</f>
        <v>-134468.95999999988</v>
      </c>
      <c r="I59" s="150">
        <f t="shared" ref="I59:I64" si="11">SUM(E59:H59)</f>
        <v>-530175.1999999996</v>
      </c>
      <c r="J59" s="155">
        <f t="shared" si="10"/>
        <v>0.95253659316592121</v>
      </c>
      <c r="L59" s="137"/>
    </row>
    <row r="60" spans="1:13" s="42" customFormat="1" ht="15" customHeight="1" x14ac:dyDescent="0.25">
      <c r="A60" s="131" t="s">
        <v>87</v>
      </c>
      <c r="B60" s="148"/>
      <c r="C60" s="149" t="s">
        <v>83</v>
      </c>
      <c r="D60" s="57">
        <v>-3060261</v>
      </c>
      <c r="E60" s="152">
        <v>-787899.67999999993</v>
      </c>
      <c r="F60" s="154">
        <v>-611347.18000000005</v>
      </c>
      <c r="G60" s="154">
        <v>-690849.38000000024</v>
      </c>
      <c r="H60" s="154">
        <f>'[2]Museus 4º.Trimestre_2020_CDR'!H60+'[2]Museus 4º.Trimestre_2020_CGA'!H60+'[2]Museus 4º.Trimestre_2020_CMA'!H60</f>
        <v>-777515.57000000007</v>
      </c>
      <c r="I60" s="150">
        <f t="shared" si="11"/>
        <v>-2867611.8100000005</v>
      </c>
      <c r="J60" s="60">
        <f t="shared" si="10"/>
        <v>0.9370481177912604</v>
      </c>
      <c r="L60" s="137"/>
    </row>
    <row r="61" spans="1:13" s="42" customFormat="1" ht="15" customHeight="1" x14ac:dyDescent="0.25">
      <c r="A61" s="131" t="s">
        <v>88</v>
      </c>
      <c r="B61" s="112"/>
      <c r="C61" s="108" t="s">
        <v>89</v>
      </c>
      <c r="D61" s="51">
        <v>-14881</v>
      </c>
      <c r="E61" s="153">
        <v>-4663.0300000000007</v>
      </c>
      <c r="F61" s="143">
        <v>-2803.4</v>
      </c>
      <c r="G61" s="143">
        <v>-3794.75</v>
      </c>
      <c r="H61" s="144">
        <f>SUM(H62:H63)</f>
        <v>0</v>
      </c>
      <c r="I61" s="145">
        <f t="shared" si="11"/>
        <v>-11261.18</v>
      </c>
      <c r="J61" s="146">
        <f t="shared" si="10"/>
        <v>0.75674887440360195</v>
      </c>
      <c r="L61" s="137"/>
    </row>
    <row r="62" spans="1:13" s="42" customFormat="1" ht="15" customHeight="1" x14ac:dyDescent="0.25">
      <c r="A62" s="131" t="s">
        <v>90</v>
      </c>
      <c r="B62" s="148"/>
      <c r="C62" s="149" t="s">
        <v>81</v>
      </c>
      <c r="D62" s="57"/>
      <c r="E62" s="152"/>
      <c r="F62" s="151"/>
      <c r="G62" s="151"/>
      <c r="H62" s="144"/>
      <c r="I62" s="156"/>
      <c r="J62" s="60"/>
    </row>
    <row r="63" spans="1:13" s="42" customFormat="1" ht="15" customHeight="1" x14ac:dyDescent="0.25">
      <c r="A63" s="131" t="s">
        <v>91</v>
      </c>
      <c r="B63" s="148"/>
      <c r="C63" s="149" t="s">
        <v>83</v>
      </c>
      <c r="D63" s="57">
        <v>-14881</v>
      </c>
      <c r="E63" s="152">
        <v>-4663.0300000000007</v>
      </c>
      <c r="F63" s="154">
        <v>-2803.4</v>
      </c>
      <c r="G63" s="154">
        <v>-3794.75</v>
      </c>
      <c r="H63" s="154">
        <f>+'[2]Museus 4º.Trimestre_2020_CDR'!H63+'[2]Museus 4º.Trimestre_2020_CGA'!H63+'[2]Museus 4º.Trimestre_2020_CMA'!H63</f>
        <v>0</v>
      </c>
      <c r="I63" s="157">
        <f t="shared" si="11"/>
        <v>-11261.18</v>
      </c>
      <c r="J63" s="60">
        <f t="shared" si="10"/>
        <v>0.75674887440360195</v>
      </c>
      <c r="L63" s="137"/>
    </row>
    <row r="64" spans="1:13" s="42" customFormat="1" ht="15" customHeight="1" x14ac:dyDescent="0.25">
      <c r="A64" s="131" t="s">
        <v>92</v>
      </c>
      <c r="B64" s="112"/>
      <c r="C64" s="108" t="s">
        <v>93</v>
      </c>
      <c r="D64" s="51">
        <v>0</v>
      </c>
      <c r="E64" s="153">
        <v>0</v>
      </c>
      <c r="F64" s="143">
        <v>0</v>
      </c>
      <c r="G64" s="143">
        <v>0</v>
      </c>
      <c r="H64" s="144">
        <v>0</v>
      </c>
      <c r="I64" s="158">
        <f t="shared" si="11"/>
        <v>0</v>
      </c>
      <c r="J64" s="146">
        <v>0</v>
      </c>
    </row>
    <row r="65" spans="1:13" s="42" customFormat="1" ht="15" customHeight="1" x14ac:dyDescent="0.25">
      <c r="A65" s="131" t="s">
        <v>94</v>
      </c>
      <c r="B65" s="148"/>
      <c r="C65" s="149" t="s">
        <v>81</v>
      </c>
      <c r="D65" s="57"/>
      <c r="E65" s="152"/>
      <c r="F65" s="151"/>
      <c r="G65" s="151"/>
      <c r="H65" s="159"/>
      <c r="I65" s="156"/>
      <c r="J65" s="60"/>
    </row>
    <row r="66" spans="1:13" s="42" customFormat="1" ht="15" customHeight="1" x14ac:dyDescent="0.25">
      <c r="A66" s="131" t="s">
        <v>95</v>
      </c>
      <c r="B66" s="148"/>
      <c r="C66" s="149" t="s">
        <v>83</v>
      </c>
      <c r="D66" s="57"/>
      <c r="E66" s="152"/>
      <c r="F66" s="151"/>
      <c r="G66" s="151"/>
      <c r="H66" s="159"/>
      <c r="I66" s="156"/>
      <c r="J66" s="60"/>
    </row>
    <row r="67" spans="1:13" s="42" customFormat="1" ht="27" customHeight="1" x14ac:dyDescent="0.25">
      <c r="A67" s="34" t="s">
        <v>96</v>
      </c>
      <c r="B67" s="297" t="s">
        <v>97</v>
      </c>
      <c r="C67" s="309"/>
      <c r="D67" s="160">
        <v>-1164381.03</v>
      </c>
      <c r="E67" s="161">
        <v>-306303.09000000003</v>
      </c>
      <c r="F67" s="162">
        <v>-262338.43</v>
      </c>
      <c r="G67" s="162">
        <v>-211655.62000000002</v>
      </c>
      <c r="H67" s="163">
        <f>SUM(H68:H75)</f>
        <v>-288162.58000000007</v>
      </c>
      <c r="I67" s="105">
        <f>SUM(E67:H67)</f>
        <v>-1068459.7200000002</v>
      </c>
      <c r="J67" s="164">
        <f>I67/D67</f>
        <v>0.91762034288724215</v>
      </c>
      <c r="K67" s="165"/>
      <c r="L67" s="137"/>
      <c r="M67" s="137"/>
    </row>
    <row r="68" spans="1:13" s="42" customFormat="1" ht="15" customHeight="1" x14ac:dyDescent="0.25">
      <c r="A68" s="131" t="s">
        <v>98</v>
      </c>
      <c r="B68" s="148"/>
      <c r="C68" s="149" t="s">
        <v>99</v>
      </c>
      <c r="D68" s="57">
        <v>-308101</v>
      </c>
      <c r="E68" s="152">
        <v>-78863.640000000014</v>
      </c>
      <c r="F68" s="154">
        <v>-72592</v>
      </c>
      <c r="G68" s="154">
        <v>-68771.360000000015</v>
      </c>
      <c r="H68" s="154">
        <f>+'[2]Museus 4º.Trimestre_2020_CDR'!H68+'[2]Museus 4º.Trimestre_2020_CGA'!H68+'[2]Museus 4º.Trimestre_2020_CMA'!H68</f>
        <v>-86692.19</v>
      </c>
      <c r="I68" s="150">
        <f t="shared" ref="I68:I75" si="12">SUM(E68:H68)</f>
        <v>-306919.19000000006</v>
      </c>
      <c r="J68" s="60">
        <f t="shared" ref="J68:J75" si="13">I68/D68</f>
        <v>0.99616421238489994</v>
      </c>
    </row>
    <row r="69" spans="1:13" s="42" customFormat="1" ht="15" customHeight="1" x14ac:dyDescent="0.25">
      <c r="A69" s="131" t="s">
        <v>100</v>
      </c>
      <c r="B69" s="148"/>
      <c r="C69" s="149" t="s">
        <v>101</v>
      </c>
      <c r="D69" s="57">
        <v>-745198</v>
      </c>
      <c r="E69" s="152">
        <v>-201944.24</v>
      </c>
      <c r="F69" s="154">
        <v>-167704.09999999998</v>
      </c>
      <c r="G69" s="154">
        <v>-117082.19</v>
      </c>
      <c r="H69" s="154">
        <f>+'[2]Museus 4º.Trimestre_2020_CDR'!H69+'[2]Museus 4º.Trimestre_2020_CGA'!H69+'[2]Museus 4º.Trimestre_2020_CMA'!H69</f>
        <v>-161970.16999999998</v>
      </c>
      <c r="I69" s="150">
        <f t="shared" si="12"/>
        <v>-648700.69999999995</v>
      </c>
      <c r="J69" s="60">
        <f t="shared" si="13"/>
        <v>0.87050783818528765</v>
      </c>
    </row>
    <row r="70" spans="1:13" s="42" customFormat="1" ht="15" customHeight="1" x14ac:dyDescent="0.25">
      <c r="A70" s="131" t="s">
        <v>102</v>
      </c>
      <c r="B70" s="148"/>
      <c r="C70" s="149" t="s">
        <v>103</v>
      </c>
      <c r="D70" s="57">
        <v>-9783</v>
      </c>
      <c r="E70" s="152">
        <v>-2808.53</v>
      </c>
      <c r="F70" s="154">
        <v>0</v>
      </c>
      <c r="G70" s="154">
        <v>0</v>
      </c>
      <c r="H70" s="154">
        <f>+'[2]Museus 4º.Trimestre_2020_CDR'!H70+'[2]Museus 4º.Trimestre_2020_CGA'!H70+'[2]Museus 4º.Trimestre_2020_CMA'!H70</f>
        <v>-2749.5</v>
      </c>
      <c r="I70" s="150">
        <f t="shared" si="12"/>
        <v>-5558.0300000000007</v>
      </c>
      <c r="J70" s="60">
        <f t="shared" si="13"/>
        <v>0.568131452519677</v>
      </c>
    </row>
    <row r="71" spans="1:13" s="42" customFormat="1" ht="15" customHeight="1" x14ac:dyDescent="0.25">
      <c r="A71" s="131" t="s">
        <v>104</v>
      </c>
      <c r="B71" s="148"/>
      <c r="C71" s="149" t="s">
        <v>105</v>
      </c>
      <c r="D71" s="57">
        <v>-53552</v>
      </c>
      <c r="E71" s="152">
        <v>-10639.45</v>
      </c>
      <c r="F71" s="154">
        <v>-13060.170000000002</v>
      </c>
      <c r="G71" s="154">
        <v>-14069.310000000001</v>
      </c>
      <c r="H71" s="154">
        <f>+'[2]Museus 4º.Trimestre_2020_CDR'!H71+'[2]Museus 4º.Trimestre_2020_CGA'!H71+'[2]Museus 4º.Trimestre_2020_CMA'!H71</f>
        <v>-23036.410000000003</v>
      </c>
      <c r="I71" s="150">
        <f t="shared" si="12"/>
        <v>-60805.340000000011</v>
      </c>
      <c r="J71" s="60">
        <f t="shared" si="13"/>
        <v>1.1354448013146103</v>
      </c>
    </row>
    <row r="72" spans="1:13" s="42" customFormat="1" ht="15" customHeight="1" x14ac:dyDescent="0.25">
      <c r="A72" s="131" t="s">
        <v>106</v>
      </c>
      <c r="B72" s="148"/>
      <c r="C72" s="149" t="s">
        <v>107</v>
      </c>
      <c r="D72" s="57">
        <v>-1700</v>
      </c>
      <c r="E72" s="152">
        <v>-438.47</v>
      </c>
      <c r="F72" s="154">
        <v>-701.51</v>
      </c>
      <c r="G72" s="154">
        <v>-406.28999999999996</v>
      </c>
      <c r="H72" s="154">
        <f>+'[2]Museus 4º.Trimestre_2020_CDR'!H72+'[2]Museus 4º.Trimestre_2020_CGA'!H72+'[2]Museus 4º.Trimestre_2020_CMA'!H72</f>
        <v>-139.63999999999999</v>
      </c>
      <c r="I72" s="150">
        <f t="shared" si="12"/>
        <v>-1685.9099999999999</v>
      </c>
      <c r="J72" s="60">
        <f t="shared" si="13"/>
        <v>0.99171176470588229</v>
      </c>
    </row>
    <row r="73" spans="1:13" s="42" customFormat="1" ht="15" customHeight="1" x14ac:dyDescent="0.25">
      <c r="A73" s="131" t="s">
        <v>108</v>
      </c>
      <c r="B73" s="148"/>
      <c r="C73" s="149" t="s">
        <v>109</v>
      </c>
      <c r="D73" s="57">
        <v>-28147</v>
      </c>
      <c r="E73" s="152">
        <v>-6496.38</v>
      </c>
      <c r="F73" s="154">
        <v>-4330.92</v>
      </c>
      <c r="G73" s="154">
        <v>-6496.38</v>
      </c>
      <c r="H73" s="154">
        <f>+'[2]Museus 4º.Trimestre_2020_CDR'!H73+'[2]Museus 4º.Trimestre_2020_CGA'!H73+'[2]Museus 4º.Trimestre_2020_CMA'!H73</f>
        <v>-8798.59</v>
      </c>
      <c r="I73" s="150">
        <f t="shared" si="12"/>
        <v>-26122.27</v>
      </c>
      <c r="J73" s="60">
        <f t="shared" si="13"/>
        <v>0.9280658684762142</v>
      </c>
    </row>
    <row r="74" spans="1:13" s="42" customFormat="1" ht="15" customHeight="1" x14ac:dyDescent="0.25">
      <c r="A74" s="131" t="s">
        <v>110</v>
      </c>
      <c r="B74" s="148"/>
      <c r="C74" s="149" t="s">
        <v>111</v>
      </c>
      <c r="D74" s="57">
        <v>0</v>
      </c>
      <c r="E74" s="152">
        <v>0</v>
      </c>
      <c r="F74" s="154">
        <v>0</v>
      </c>
      <c r="G74" s="154">
        <v>0</v>
      </c>
      <c r="H74" s="154">
        <f>+'[2]Museus 4º.Trimestre_2020_CDR'!H74+'[2]Museus 4º.Trimestre_2020_CGA'!H74+'[2]Museus 4º.Trimestre_2020_CMA'!H74</f>
        <v>0</v>
      </c>
      <c r="I74" s="150">
        <f t="shared" si="12"/>
        <v>0</v>
      </c>
      <c r="J74" s="60">
        <v>0</v>
      </c>
    </row>
    <row r="75" spans="1:13" s="42" customFormat="1" ht="15" customHeight="1" x14ac:dyDescent="0.25">
      <c r="A75" s="131" t="s">
        <v>112</v>
      </c>
      <c r="B75" s="148"/>
      <c r="C75" s="149" t="s">
        <v>113</v>
      </c>
      <c r="D75" s="57">
        <v>-17900.03</v>
      </c>
      <c r="E75" s="152">
        <v>-5112.3799999999992</v>
      </c>
      <c r="F75" s="154">
        <v>-3949.7299999999996</v>
      </c>
      <c r="G75" s="154">
        <v>-4830.09</v>
      </c>
      <c r="H75" s="154">
        <f>+'[2]Museus 4º.Trimestre_2020_CDR'!H75+'[2]Museus 4º.Trimestre_2020_CGA'!H75+'[2]Museus 4º.Trimestre_2020_CMA'!H75</f>
        <v>-4776.08</v>
      </c>
      <c r="I75" s="150">
        <f t="shared" si="12"/>
        <v>-18668.28</v>
      </c>
      <c r="J75" s="60">
        <f t="shared" si="13"/>
        <v>1.0429189224822528</v>
      </c>
    </row>
    <row r="76" spans="1:13" s="42" customFormat="1" ht="15" customHeight="1" x14ac:dyDescent="0.25">
      <c r="A76" s="34" t="s">
        <v>114</v>
      </c>
      <c r="B76" s="166" t="s">
        <v>115</v>
      </c>
      <c r="C76" s="167"/>
      <c r="D76" s="160">
        <v>-620523.02</v>
      </c>
      <c r="E76" s="161">
        <v>-142248.52000000002</v>
      </c>
      <c r="F76" s="162">
        <v>-104182.19666666668</v>
      </c>
      <c r="G76" s="162">
        <v>-94216.03</v>
      </c>
      <c r="H76" s="163">
        <f t="shared" ref="H76:I76" si="14">SUM(H77:H90)-H78</f>
        <v>-113688.35000000002</v>
      </c>
      <c r="I76" s="105">
        <f t="shared" si="14"/>
        <v>-454335.09666666668</v>
      </c>
      <c r="J76" s="103">
        <f>I76/D76</f>
        <v>0.73218088938371162</v>
      </c>
      <c r="K76" s="137"/>
      <c r="L76" s="137"/>
      <c r="M76" s="137"/>
    </row>
    <row r="77" spans="1:13" s="42" customFormat="1" ht="15" customHeight="1" x14ac:dyDescent="0.25">
      <c r="A77" s="131" t="s">
        <v>116</v>
      </c>
      <c r="B77" s="148"/>
      <c r="C77" s="149" t="s">
        <v>117</v>
      </c>
      <c r="D77" s="57">
        <v>-195315</v>
      </c>
      <c r="E77" s="168">
        <v>-48535.8</v>
      </c>
      <c r="F77" s="154">
        <v>-45076.616666666669</v>
      </c>
      <c r="G77" s="154">
        <v>-47772.37</v>
      </c>
      <c r="H77" s="154">
        <f>+'[2]Museus 4º.Trimestre_2020_CDR'!H77+'[2]Museus 4º.Trimestre_2020_CGA'!H77+'[2]Museus 4º.Trimestre_2020_CMA'!H77</f>
        <v>-50558.67</v>
      </c>
      <c r="I77" s="150">
        <f t="shared" ref="I77" si="15">SUM(E77:H77)</f>
        <v>-191943.45666666667</v>
      </c>
      <c r="J77" s="60">
        <f t="shared" ref="J77:J88" si="16">I77/D77</f>
        <v>0.98273791908796904</v>
      </c>
      <c r="K77" s="137"/>
    </row>
    <row r="78" spans="1:13" s="42" customFormat="1" ht="15" customHeight="1" x14ac:dyDescent="0.25">
      <c r="A78" s="131" t="s">
        <v>118</v>
      </c>
      <c r="B78" s="148"/>
      <c r="C78" s="149" t="s">
        <v>119</v>
      </c>
      <c r="D78" s="57">
        <v>-190865</v>
      </c>
      <c r="E78" s="168">
        <v>-50126.28</v>
      </c>
      <c r="F78" s="151">
        <v>-44429.459999999992</v>
      </c>
      <c r="G78" s="151">
        <v>-28202.789999999997</v>
      </c>
      <c r="H78" s="159">
        <f>SUM(H79:H83)</f>
        <v>-31344.210000000003</v>
      </c>
      <c r="I78" s="150">
        <f t="shared" ref="I78:I93" si="17">SUM(E78:H78)</f>
        <v>-154102.74</v>
      </c>
      <c r="J78" s="60">
        <f t="shared" si="16"/>
        <v>0.80739129751394956</v>
      </c>
      <c r="K78" s="137"/>
    </row>
    <row r="79" spans="1:13" s="42" customFormat="1" ht="15" customHeight="1" x14ac:dyDescent="0.25">
      <c r="A79" s="131" t="s">
        <v>120</v>
      </c>
      <c r="B79" s="148"/>
      <c r="C79" s="149" t="s">
        <v>121</v>
      </c>
      <c r="D79" s="57">
        <v>-58107</v>
      </c>
      <c r="E79" s="168">
        <v>-8689.4699999999993</v>
      </c>
      <c r="F79" s="154">
        <v>-17463.14</v>
      </c>
      <c r="G79" s="154">
        <v>-14453.96</v>
      </c>
      <c r="H79" s="154">
        <f>+'[2]Museus 4º.Trimestre_2020_CDR'!H79+'[2]Museus 4º.Trimestre_2020_CGA'!H79+'[2]Museus 4º.Trimestre_2020_CMA'!H79</f>
        <v>-14691.550000000001</v>
      </c>
      <c r="I79" s="150">
        <f t="shared" si="17"/>
        <v>-55298.12</v>
      </c>
      <c r="J79" s="60">
        <f t="shared" si="16"/>
        <v>0.95166021305522575</v>
      </c>
      <c r="K79" s="137"/>
    </row>
    <row r="80" spans="1:13" s="42" customFormat="1" ht="15" customHeight="1" x14ac:dyDescent="0.25">
      <c r="A80" s="131" t="s">
        <v>122</v>
      </c>
      <c r="B80" s="148"/>
      <c r="C80" s="149" t="s">
        <v>123</v>
      </c>
      <c r="D80" s="57">
        <v>-34648</v>
      </c>
      <c r="E80" s="168">
        <v>-12756.34</v>
      </c>
      <c r="F80" s="154">
        <v>-4085.9799999999996</v>
      </c>
      <c r="G80" s="154">
        <v>-2361.06</v>
      </c>
      <c r="H80" s="154">
        <f>+'[2]Museus 4º.Trimestre_2020_CDR'!H80+'[2]Museus 4º.Trimestre_2020_CGA'!H80+'[2]Museus 4º.Trimestre_2020_CMA'!H80</f>
        <v>-4655.6200000000008</v>
      </c>
      <c r="I80" s="150">
        <f t="shared" si="17"/>
        <v>-23859</v>
      </c>
      <c r="J80" s="60">
        <f t="shared" si="16"/>
        <v>0.68861117524821058</v>
      </c>
      <c r="K80" s="137"/>
    </row>
    <row r="81" spans="1:13" s="42" customFormat="1" ht="15" customHeight="1" x14ac:dyDescent="0.25">
      <c r="A81" s="131" t="s">
        <v>124</v>
      </c>
      <c r="B81" s="148"/>
      <c r="C81" s="149" t="s">
        <v>125</v>
      </c>
      <c r="D81" s="57">
        <v>-78870</v>
      </c>
      <c r="E81" s="168">
        <v>-22742.940000000002</v>
      </c>
      <c r="F81" s="154">
        <v>-18499.449999999997</v>
      </c>
      <c r="G81" s="154">
        <v>-6668.6799999999985</v>
      </c>
      <c r="H81" s="154">
        <f>+'[2]Museus 4º.Trimestre_2020_CDR'!H81+'[2]Museus 4º.Trimestre_2020_CGA'!H81+'[2]Museus 4º.Trimestre_2020_CMA'!H81</f>
        <v>-7550.1600000000017</v>
      </c>
      <c r="I81" s="150">
        <f t="shared" si="17"/>
        <v>-55461.23</v>
      </c>
      <c r="J81" s="60">
        <f t="shared" si="16"/>
        <v>0.70319804741980474</v>
      </c>
      <c r="K81" s="137"/>
    </row>
    <row r="82" spans="1:13" s="42" customFormat="1" ht="15" customHeight="1" x14ac:dyDescent="0.25">
      <c r="A82" s="131" t="s">
        <v>126</v>
      </c>
      <c r="B82" s="148"/>
      <c r="C82" s="149" t="s">
        <v>127</v>
      </c>
      <c r="D82" s="57">
        <v>-872</v>
      </c>
      <c r="E82" s="168">
        <v>-225.42</v>
      </c>
      <c r="F82" s="154">
        <v>-55.96</v>
      </c>
      <c r="G82" s="154">
        <v>-113.07</v>
      </c>
      <c r="H82" s="154">
        <f>+'[2]Museus 4º.Trimestre_2020_CDR'!H82+'[2]Museus 4º.Trimestre_2020_CGA'!H82+'[2]Museus 4º.Trimestre_2020_CMA'!H82</f>
        <v>-173.24</v>
      </c>
      <c r="I82" s="150">
        <f t="shared" si="17"/>
        <v>-567.69000000000005</v>
      </c>
      <c r="J82" s="60">
        <f t="shared" si="16"/>
        <v>0.65102064220183498</v>
      </c>
      <c r="K82" s="137"/>
    </row>
    <row r="83" spans="1:13" s="42" customFormat="1" ht="15" customHeight="1" x14ac:dyDescent="0.25">
      <c r="A83" s="131" t="s">
        <v>128</v>
      </c>
      <c r="B83" s="148"/>
      <c r="C83" s="149" t="s">
        <v>129</v>
      </c>
      <c r="D83" s="57">
        <v>-18368</v>
      </c>
      <c r="E83" s="168">
        <v>-5712.1100000000006</v>
      </c>
      <c r="F83" s="154">
        <v>-4324.93</v>
      </c>
      <c r="G83" s="154">
        <v>-4606.0199999999995</v>
      </c>
      <c r="H83" s="154">
        <f>+'[2]Museus 4º.Trimestre_2020_CDR'!H83+'[2]Museus 4º.Trimestre_2020_CGA'!H83+'[2]Museus 4º.Trimestre_2020_CMA'!H83</f>
        <v>-4273.6399999999994</v>
      </c>
      <c r="I83" s="150">
        <f t="shared" si="17"/>
        <v>-18916.7</v>
      </c>
      <c r="J83" s="60">
        <f t="shared" si="16"/>
        <v>1.0298726045296167</v>
      </c>
      <c r="K83" s="137"/>
    </row>
    <row r="84" spans="1:13" s="42" customFormat="1" ht="15" customHeight="1" x14ac:dyDescent="0.25">
      <c r="A84" s="131" t="s">
        <v>130</v>
      </c>
      <c r="B84" s="148"/>
      <c r="C84" s="149" t="s">
        <v>131</v>
      </c>
      <c r="D84" s="57">
        <v>0</v>
      </c>
      <c r="E84" s="168">
        <v>0</v>
      </c>
      <c r="F84" s="154">
        <v>0</v>
      </c>
      <c r="G84" s="154">
        <v>0</v>
      </c>
      <c r="H84" s="154">
        <f>+'[2]Museus 4º.Trimestre_2020_CDR'!H84+'[2]Museus 4º.Trimestre_2020_CGA'!H84+'[2]Museus 4º.Trimestre_2020_CMA'!H84</f>
        <v>0</v>
      </c>
      <c r="I84" s="150">
        <f t="shared" si="17"/>
        <v>0</v>
      </c>
      <c r="J84" s="60">
        <v>0</v>
      </c>
      <c r="K84" s="137"/>
    </row>
    <row r="85" spans="1:13" s="42" customFormat="1" ht="15" customHeight="1" x14ac:dyDescent="0.25">
      <c r="A85" s="131" t="s">
        <v>132</v>
      </c>
      <c r="B85" s="148"/>
      <c r="C85" s="149" t="s">
        <v>133</v>
      </c>
      <c r="D85" s="57">
        <v>0</v>
      </c>
      <c r="E85" s="168">
        <v>0</v>
      </c>
      <c r="F85" s="154">
        <v>0</v>
      </c>
      <c r="G85" s="154">
        <v>0</v>
      </c>
      <c r="H85" s="154">
        <f>+'[2]Museus 4º.Trimestre_2020_CDR'!H85+'[2]Museus 4º.Trimestre_2020_CGA'!H85+'[2]Museus 4º.Trimestre_2020_CMA'!H85</f>
        <v>0</v>
      </c>
      <c r="I85" s="150">
        <f t="shared" si="17"/>
        <v>0</v>
      </c>
      <c r="J85" s="60">
        <v>0</v>
      </c>
      <c r="K85" s="137"/>
    </row>
    <row r="86" spans="1:13" s="42" customFormat="1" ht="15" customHeight="1" x14ac:dyDescent="0.25">
      <c r="A86" s="131" t="s">
        <v>134</v>
      </c>
      <c r="B86" s="148"/>
      <c r="C86" s="149" t="s">
        <v>135</v>
      </c>
      <c r="D86" s="57">
        <v>-41149</v>
      </c>
      <c r="E86" s="168">
        <v>-15549.109999999999</v>
      </c>
      <c r="F86" s="154">
        <v>-3643.72</v>
      </c>
      <c r="G86" s="154">
        <v>-3805.3199999999997</v>
      </c>
      <c r="H86" s="154">
        <f>+'[2]Museus 4º.Trimestre_2020_CDR'!H87+'[2]Museus 4º.Trimestre_2020_CGA'!H87+'[2]Museus 4º.Trimestre_2020_CMA'!H87</f>
        <v>-17629.07</v>
      </c>
      <c r="I86" s="150">
        <f t="shared" si="17"/>
        <v>-40627.22</v>
      </c>
      <c r="J86" s="60">
        <f t="shared" si="16"/>
        <v>0.98731974045541815</v>
      </c>
      <c r="K86" s="137"/>
    </row>
    <row r="87" spans="1:13" s="42" customFormat="1" ht="15" customHeight="1" x14ac:dyDescent="0.25">
      <c r="A87" s="131" t="s">
        <v>136</v>
      </c>
      <c r="B87" s="148"/>
      <c r="C87" s="149" t="s">
        <v>137</v>
      </c>
      <c r="D87" s="57">
        <v>-139306</v>
      </c>
      <c r="E87" s="168">
        <v>-2567.34</v>
      </c>
      <c r="F87" s="154">
        <v>-2485.17</v>
      </c>
      <c r="G87" s="154">
        <v>-2156.7999999999997</v>
      </c>
      <c r="H87" s="154">
        <f>+'[2]Museus 4º.Trimestre_2020_CDR'!H88+'[2]Museus 4º.Trimestre_2020_CGA'!H88+'[2]Museus 4º.Trimestre_2020_CMA'!H88</f>
        <v>-2195.23</v>
      </c>
      <c r="I87" s="150">
        <f t="shared" si="17"/>
        <v>-9404.5399999999991</v>
      </c>
      <c r="J87" s="60">
        <f t="shared" si="16"/>
        <v>6.7509942141759857E-2</v>
      </c>
      <c r="K87" s="137"/>
    </row>
    <row r="88" spans="1:13" s="42" customFormat="1" ht="15" customHeight="1" x14ac:dyDescent="0.25">
      <c r="A88" s="131" t="s">
        <v>138</v>
      </c>
      <c r="B88" s="148"/>
      <c r="C88" s="149" t="s">
        <v>139</v>
      </c>
      <c r="D88" s="57">
        <v>-53888.020000000004</v>
      </c>
      <c r="E88" s="168">
        <v>-25469.989999999998</v>
      </c>
      <c r="F88" s="154">
        <v>-8547.23</v>
      </c>
      <c r="G88" s="154">
        <v>-12278.75</v>
      </c>
      <c r="H88" s="154">
        <f>+'[2]Museus 4º.Trimestre_2020_CDR'!H89+'[2]Museus 4º.Trimestre_2020_CGA'!H89+'[2]Museus 4º.Trimestre_2020_CMA'!H89+441.3</f>
        <v>-11961.170000000002</v>
      </c>
      <c r="I88" s="150">
        <f t="shared" si="17"/>
        <v>-58257.14</v>
      </c>
      <c r="J88" s="60">
        <f t="shared" si="16"/>
        <v>1.0810777608826598</v>
      </c>
      <c r="K88" s="137"/>
    </row>
    <row r="89" spans="1:13" s="42" customFormat="1" ht="15" customHeight="1" x14ac:dyDescent="0.25">
      <c r="A89" s="131" t="s">
        <v>140</v>
      </c>
      <c r="B89" s="148"/>
      <c r="C89" s="149" t="s">
        <v>141</v>
      </c>
      <c r="D89" s="57">
        <v>0</v>
      </c>
      <c r="E89" s="168">
        <v>0</v>
      </c>
      <c r="F89" s="154">
        <v>0</v>
      </c>
      <c r="G89" s="154">
        <v>0</v>
      </c>
      <c r="H89" s="154">
        <v>0</v>
      </c>
      <c r="I89" s="150">
        <f t="shared" si="17"/>
        <v>0</v>
      </c>
      <c r="J89" s="60">
        <v>0</v>
      </c>
      <c r="K89" s="137"/>
    </row>
    <row r="90" spans="1:13" s="42" customFormat="1" ht="15" customHeight="1" x14ac:dyDescent="0.25">
      <c r="A90" s="131" t="s">
        <v>142</v>
      </c>
      <c r="B90" s="148"/>
      <c r="C90" s="149" t="s">
        <v>143</v>
      </c>
      <c r="D90" s="57">
        <v>0</v>
      </c>
      <c r="E90" s="168">
        <v>0</v>
      </c>
      <c r="F90" s="154">
        <v>0</v>
      </c>
      <c r="G90" s="154">
        <v>0</v>
      </c>
      <c r="H90" s="154">
        <v>0</v>
      </c>
      <c r="I90" s="150">
        <f t="shared" si="17"/>
        <v>0</v>
      </c>
      <c r="J90" s="60">
        <v>0</v>
      </c>
      <c r="K90" s="137"/>
    </row>
    <row r="91" spans="1:13" s="42" customFormat="1" ht="15" customHeight="1" x14ac:dyDescent="0.25">
      <c r="A91" s="34" t="s">
        <v>144</v>
      </c>
      <c r="B91" s="299" t="s">
        <v>145</v>
      </c>
      <c r="C91" s="304"/>
      <c r="D91" s="160">
        <v>-140246.95000000001</v>
      </c>
      <c r="E91" s="169">
        <v>-45701.729999999996</v>
      </c>
      <c r="F91" s="162">
        <v>-51734.03</v>
      </c>
      <c r="G91" s="162">
        <v>-26306.350000000002</v>
      </c>
      <c r="H91" s="163">
        <f>SUM(H92:H97)</f>
        <v>-33071.919999999998</v>
      </c>
      <c r="I91" s="105">
        <f t="shared" si="17"/>
        <v>-156814.03</v>
      </c>
      <c r="J91" s="103">
        <f t="shared" ref="J91:J93" si="18">I91/D91</f>
        <v>1.1181279165072751</v>
      </c>
      <c r="K91" s="137"/>
      <c r="L91" s="137"/>
      <c r="M91" s="137"/>
    </row>
    <row r="92" spans="1:13" s="42" customFormat="1" ht="25.5" x14ac:dyDescent="0.25">
      <c r="A92" s="170" t="s">
        <v>146</v>
      </c>
      <c r="B92" s="148"/>
      <c r="C92" s="149" t="s">
        <v>147</v>
      </c>
      <c r="D92" s="57">
        <v>-65365.95</v>
      </c>
      <c r="E92" s="150">
        <v>-32366.219999999998</v>
      </c>
      <c r="F92" s="151">
        <v>-39283.97</v>
      </c>
      <c r="G92" s="151">
        <v>-13166.02</v>
      </c>
      <c r="H92" s="151">
        <f>+'[2]Museus 4º.Trimestre_2020_CDR'!H93+'[2]Museus 4º.Trimestre_2020_CGA'!H93+'[2]Museus 4º.Trimestre_2020_CMA'!H93</f>
        <v>-20066.43</v>
      </c>
      <c r="I92" s="150">
        <f t="shared" si="17"/>
        <v>-104882.64000000001</v>
      </c>
      <c r="J92" s="60">
        <f t="shared" si="18"/>
        <v>1.6045454858378103</v>
      </c>
      <c r="L92" s="137"/>
    </row>
    <row r="93" spans="1:13" s="42" customFormat="1" ht="15" customHeight="1" x14ac:dyDescent="0.25">
      <c r="A93" s="170" t="s">
        <v>148</v>
      </c>
      <c r="B93" s="148"/>
      <c r="C93" s="149" t="s">
        <v>149</v>
      </c>
      <c r="D93" s="57">
        <v>-20361</v>
      </c>
      <c r="E93" s="150">
        <v>-5049.7299999999996</v>
      </c>
      <c r="F93" s="151">
        <v>-5103.7199999999993</v>
      </c>
      <c r="G93" s="151">
        <v>-5103.72</v>
      </c>
      <c r="H93" s="151">
        <f>+'[2]Museus 4º.Trimestre_2020_CDR'!H94+'[2]Museus 4º.Trimestre_2020_CGA'!H94+'[2]Museus 4º.Trimestre_2020_CMA'!H94</f>
        <v>0</v>
      </c>
      <c r="I93" s="150">
        <f t="shared" si="17"/>
        <v>-15257.169999999998</v>
      </c>
      <c r="J93" s="60">
        <f t="shared" si="18"/>
        <v>0.74933303865232548</v>
      </c>
    </row>
    <row r="94" spans="1:13" s="42" customFormat="1" ht="15" customHeight="1" x14ac:dyDescent="0.25">
      <c r="A94" s="170" t="s">
        <v>150</v>
      </c>
      <c r="B94" s="148"/>
      <c r="C94" s="149" t="s">
        <v>151</v>
      </c>
      <c r="D94" s="57">
        <v>0</v>
      </c>
      <c r="E94" s="150">
        <v>0</v>
      </c>
      <c r="F94" s="151">
        <v>0</v>
      </c>
      <c r="G94" s="151">
        <v>0</v>
      </c>
      <c r="H94" s="151">
        <f>+'[2]Museus 4º.Trimestre_2020_CDR'!H95+'[2]Museus 4º.Trimestre_2020_CGA'!H95+'[2]Museus 4º.Trimestre_2020_CMA'!H95</f>
        <v>-5103.72</v>
      </c>
      <c r="I94" s="150">
        <f t="shared" ref="I94:I97" si="19">SUM(E94:H94)</f>
        <v>-5103.72</v>
      </c>
      <c r="J94" s="60">
        <v>0</v>
      </c>
    </row>
    <row r="95" spans="1:13" s="42" customFormat="1" ht="15" customHeight="1" x14ac:dyDescent="0.25">
      <c r="A95" s="170" t="s">
        <v>152</v>
      </c>
      <c r="B95" s="148"/>
      <c r="C95" s="149" t="s">
        <v>153</v>
      </c>
      <c r="D95" s="57">
        <v>0</v>
      </c>
      <c r="E95" s="150">
        <v>0</v>
      </c>
      <c r="F95" s="151">
        <v>0</v>
      </c>
      <c r="G95" s="151">
        <v>0</v>
      </c>
      <c r="H95" s="151">
        <v>0</v>
      </c>
      <c r="I95" s="150">
        <f t="shared" si="19"/>
        <v>0</v>
      </c>
      <c r="J95" s="60">
        <v>0</v>
      </c>
    </row>
    <row r="96" spans="1:13" s="42" customFormat="1" ht="15" customHeight="1" x14ac:dyDescent="0.25">
      <c r="A96" s="170" t="s">
        <v>154</v>
      </c>
      <c r="B96" s="148"/>
      <c r="C96" s="149" t="s">
        <v>155</v>
      </c>
      <c r="D96" s="57">
        <v>-39520</v>
      </c>
      <c r="E96" s="150">
        <v>-8285.7800000000007</v>
      </c>
      <c r="F96" s="151">
        <v>-7346.34</v>
      </c>
      <c r="G96" s="151">
        <v>-8036.61</v>
      </c>
      <c r="H96" s="151">
        <f>+'[2]Museus 4º.Trimestre_2020_CDR'!H97+'[2]Museus 4º.Trimestre_2020_CGA'!H97+'[2]Museus 4º.Trimestre_2020_CMA'!H97</f>
        <v>-7901.77</v>
      </c>
      <c r="I96" s="150">
        <f t="shared" si="19"/>
        <v>-31570.5</v>
      </c>
      <c r="J96" s="60">
        <f t="shared" ref="J96:J97" si="20">I96/D96</f>
        <v>0.79884868421052635</v>
      </c>
    </row>
    <row r="97" spans="1:16" s="42" customFormat="1" ht="15" customHeight="1" x14ac:dyDescent="0.25">
      <c r="A97" s="170" t="s">
        <v>156</v>
      </c>
      <c r="B97" s="148"/>
      <c r="C97" s="149" t="s">
        <v>113</v>
      </c>
      <c r="D97" s="57">
        <v>-15000</v>
      </c>
      <c r="E97" s="150">
        <v>0</v>
      </c>
      <c r="F97" s="151">
        <v>0</v>
      </c>
      <c r="G97" s="151">
        <v>0</v>
      </c>
      <c r="H97" s="151">
        <f>+'[2]Museus 4º.Trimestre_2020_CDR'!H98+'[2]Museus 4º.Trimestre_2020_CGA'!H98+'[2]Museus 4º.Trimestre_2020_CMA'!H98</f>
        <v>0</v>
      </c>
      <c r="I97" s="150">
        <f t="shared" si="19"/>
        <v>0</v>
      </c>
      <c r="J97" s="60">
        <f t="shared" si="20"/>
        <v>0</v>
      </c>
    </row>
    <row r="98" spans="1:16" s="42" customFormat="1" ht="15" customHeight="1" x14ac:dyDescent="0.25">
      <c r="A98" s="34" t="s">
        <v>157</v>
      </c>
      <c r="B98" s="171"/>
      <c r="C98" s="172" t="s">
        <v>158</v>
      </c>
      <c r="D98" s="160">
        <v>-298891</v>
      </c>
      <c r="E98" s="173">
        <v>-78641.33</v>
      </c>
      <c r="F98" s="174">
        <v>-105882.57666666666</v>
      </c>
      <c r="G98" s="174">
        <v>-70158</v>
      </c>
      <c r="H98" s="175">
        <f>H99+H107+H102</f>
        <v>-47949.01</v>
      </c>
      <c r="I98" s="105">
        <f>SUM(E98:H98)</f>
        <v>-302630.91666666669</v>
      </c>
      <c r="J98" s="103">
        <f>I98/D98</f>
        <v>1.0125126439627379</v>
      </c>
      <c r="L98" s="137"/>
      <c r="M98" s="137"/>
    </row>
    <row r="99" spans="1:16" s="42" customFormat="1" ht="15" customHeight="1" x14ac:dyDescent="0.25">
      <c r="A99" s="34" t="s">
        <v>159</v>
      </c>
      <c r="B99" s="299" t="s">
        <v>160</v>
      </c>
      <c r="C99" s="304"/>
      <c r="D99" s="160">
        <v>-130</v>
      </c>
      <c r="E99" s="173">
        <v>-130.07</v>
      </c>
      <c r="F99" s="174">
        <v>0</v>
      </c>
      <c r="G99" s="174">
        <v>-134.80000000000001</v>
      </c>
      <c r="H99" s="175">
        <f>SUM(H100:H101)</f>
        <v>0</v>
      </c>
      <c r="I99" s="169">
        <f>SUM(I100)</f>
        <v>-264.87</v>
      </c>
      <c r="J99" s="103">
        <f>I99/D99</f>
        <v>2.0374615384615384</v>
      </c>
      <c r="K99" s="137"/>
      <c r="L99" s="137"/>
    </row>
    <row r="100" spans="1:16" s="42" customFormat="1" ht="15" customHeight="1" x14ac:dyDescent="0.25">
      <c r="A100" s="131" t="s">
        <v>161</v>
      </c>
      <c r="B100" s="148"/>
      <c r="C100" s="149" t="s">
        <v>162</v>
      </c>
      <c r="D100" s="57">
        <v>-130</v>
      </c>
      <c r="E100" s="168">
        <v>-130.07</v>
      </c>
      <c r="F100" s="154">
        <v>0</v>
      </c>
      <c r="G100" s="154">
        <v>-134.80000000000001</v>
      </c>
      <c r="H100" s="154">
        <f>+'[2]Museus 4º.Trimestre_2020_CDR'!H101+'[2]Museus 4º.Trimestre_2020_CGA'!H102+'[2]Museus 4º.Trimestre_2020_CMA'!H102</f>
        <v>0</v>
      </c>
      <c r="I100" s="150">
        <f t="shared" ref="I100:I106" si="21">SUM(E100:H100)</f>
        <v>-264.87</v>
      </c>
      <c r="J100" s="60">
        <f t="shared" ref="J100:J109" si="22">I100/D100</f>
        <v>2.0374615384615384</v>
      </c>
    </row>
    <row r="101" spans="1:16" s="42" customFormat="1" ht="15" customHeight="1" x14ac:dyDescent="0.25">
      <c r="A101" s="131" t="s">
        <v>163</v>
      </c>
      <c r="B101" s="148"/>
      <c r="C101" s="149" t="s">
        <v>164</v>
      </c>
      <c r="D101" s="57">
        <v>0</v>
      </c>
      <c r="E101" s="168">
        <v>0</v>
      </c>
      <c r="F101" s="154">
        <v>0</v>
      </c>
      <c r="G101" s="154">
        <v>0</v>
      </c>
      <c r="H101" s="154">
        <f>+'[2]Museus 4º.Trimestre_2020_CDR'!H102+'[2]Museus 4º.Trimestre_2020_CGA'!H103+'[2]Museus 4º.Trimestre_2020_CMA'!H103</f>
        <v>0</v>
      </c>
      <c r="I101" s="150">
        <f t="shared" si="21"/>
        <v>0</v>
      </c>
      <c r="J101" s="60">
        <v>0</v>
      </c>
      <c r="P101" s="136"/>
    </row>
    <row r="102" spans="1:16" s="42" customFormat="1" ht="15" customHeight="1" x14ac:dyDescent="0.25">
      <c r="A102" s="131" t="s">
        <v>165</v>
      </c>
      <c r="B102" s="299" t="s">
        <v>166</v>
      </c>
      <c r="C102" s="300"/>
      <c r="D102" s="160">
        <v>-277306</v>
      </c>
      <c r="E102" s="173">
        <v>-73138.180000000008</v>
      </c>
      <c r="F102" s="174">
        <v>-104242.87</v>
      </c>
      <c r="G102" s="174">
        <v>-70023.199999999997</v>
      </c>
      <c r="H102" s="175">
        <f t="shared" ref="H102" si="23">SUM(H103:H106)</f>
        <v>-45796.01</v>
      </c>
      <c r="I102" s="169">
        <f t="shared" si="21"/>
        <v>-293200.26</v>
      </c>
      <c r="J102" s="103">
        <f t="shared" si="22"/>
        <v>1.0573166826538192</v>
      </c>
      <c r="K102" s="137"/>
      <c r="L102" s="137"/>
    </row>
    <row r="103" spans="1:16" s="42" customFormat="1" ht="15" customHeight="1" x14ac:dyDescent="0.25">
      <c r="A103" s="131" t="s">
        <v>167</v>
      </c>
      <c r="B103" s="148"/>
      <c r="C103" s="149" t="s">
        <v>168</v>
      </c>
      <c r="D103" s="57">
        <v>-4866</v>
      </c>
      <c r="E103" s="168">
        <v>-4865.1900000000005</v>
      </c>
      <c r="F103" s="154">
        <v>-6000</v>
      </c>
      <c r="G103" s="154">
        <v>0</v>
      </c>
      <c r="H103" s="154">
        <f>+'[2]Museus 4º.Trimestre_2020_CDR'!H104+'[2]Museus 4º.Trimestre_2020_CGA'!H105+'[2]Museus 4º.Trimestre_2020_CMA'!H105</f>
        <v>0</v>
      </c>
      <c r="I103" s="150">
        <f t="shared" si="21"/>
        <v>-10865.19</v>
      </c>
      <c r="J103" s="60">
        <f t="shared" si="22"/>
        <v>2.2328791615289765</v>
      </c>
    </row>
    <row r="104" spans="1:16" s="42" customFormat="1" ht="15" customHeight="1" x14ac:dyDescent="0.25">
      <c r="A104" s="131" t="s">
        <v>169</v>
      </c>
      <c r="B104" s="148"/>
      <c r="C104" s="149" t="s">
        <v>166</v>
      </c>
      <c r="D104" s="57">
        <v>-270249</v>
      </c>
      <c r="E104" s="168">
        <v>-66081.540000000008</v>
      </c>
      <c r="F104" s="154">
        <v>-97842</v>
      </c>
      <c r="G104" s="154">
        <v>-70023.199999999997</v>
      </c>
      <c r="H104" s="154">
        <f>+'[2]Museus 4º.Trimestre_2020_CDR'!H105+'[2]Museus 4º.Trimestre_2020_CGA'!H106+'[2]Museus 4º.Trimestre_2020_CMA'!H106</f>
        <v>-45796.01</v>
      </c>
      <c r="I104" s="150">
        <f t="shared" si="21"/>
        <v>-279742.75</v>
      </c>
      <c r="J104" s="60">
        <f t="shared" si="22"/>
        <v>1.0351296397026446</v>
      </c>
    </row>
    <row r="105" spans="1:16" s="42" customFormat="1" ht="15" customHeight="1" x14ac:dyDescent="0.25">
      <c r="A105" s="131" t="s">
        <v>170</v>
      </c>
      <c r="B105" s="148"/>
      <c r="C105" s="149" t="s">
        <v>171</v>
      </c>
      <c r="D105" s="57">
        <v>0</v>
      </c>
      <c r="E105" s="168">
        <v>0</v>
      </c>
      <c r="F105" s="154">
        <v>0</v>
      </c>
      <c r="G105" s="154">
        <v>0</v>
      </c>
      <c r="H105" s="154">
        <f>+'[2]Museus 4º.Trimestre_2020_CDR'!H106+'[2]Museus 4º.Trimestre_2020_CGA'!H107+'[2]Museus 4º.Trimestre_2020_CMA'!H107</f>
        <v>0</v>
      </c>
      <c r="I105" s="150">
        <f t="shared" si="21"/>
        <v>0</v>
      </c>
      <c r="J105" s="60">
        <v>0</v>
      </c>
    </row>
    <row r="106" spans="1:16" s="42" customFormat="1" ht="15" customHeight="1" x14ac:dyDescent="0.25">
      <c r="A106" s="131" t="s">
        <v>172</v>
      </c>
      <c r="B106" s="148"/>
      <c r="C106" s="149" t="s">
        <v>173</v>
      </c>
      <c r="D106" s="57">
        <v>-2191</v>
      </c>
      <c r="E106" s="168">
        <v>-2191.4500000000003</v>
      </c>
      <c r="F106" s="154">
        <v>-400.87</v>
      </c>
      <c r="G106" s="154">
        <v>0</v>
      </c>
      <c r="H106" s="154">
        <f>+'[2]Museus 4º.Trimestre_2020_CDR'!H107+'[2]Museus 4º.Trimestre_2020_CGA'!H108+'[2]Museus 4º.Trimestre_2020_CMA'!H108</f>
        <v>0</v>
      </c>
      <c r="I106" s="150">
        <f t="shared" si="21"/>
        <v>-2592.3200000000002</v>
      </c>
      <c r="J106" s="60">
        <f t="shared" si="22"/>
        <v>1.1831675034230946</v>
      </c>
    </row>
    <row r="107" spans="1:16" s="42" customFormat="1" ht="15" customHeight="1" x14ac:dyDescent="0.25">
      <c r="A107" s="34" t="s">
        <v>174</v>
      </c>
      <c r="B107" s="299" t="s">
        <v>175</v>
      </c>
      <c r="C107" s="304"/>
      <c r="D107" s="160">
        <v>-21455</v>
      </c>
      <c r="E107" s="173">
        <v>-5373.08</v>
      </c>
      <c r="F107" s="174">
        <v>-1639.7066666666663</v>
      </c>
      <c r="G107" s="174">
        <v>0</v>
      </c>
      <c r="H107" s="175">
        <f>SUM(H108:H109)</f>
        <v>-2153</v>
      </c>
      <c r="I107" s="105">
        <f t="shared" ref="I107:I109" si="24">SUM(E107:H107)</f>
        <v>-9165.7866666666669</v>
      </c>
      <c r="J107" s="103">
        <f t="shared" si="22"/>
        <v>0.42720981900100985</v>
      </c>
      <c r="L107" s="137"/>
    </row>
    <row r="108" spans="1:16" s="42" customFormat="1" ht="15" customHeight="1" x14ac:dyDescent="0.25">
      <c r="A108" s="131" t="s">
        <v>176</v>
      </c>
      <c r="B108" s="148"/>
      <c r="C108" s="149" t="s">
        <v>177</v>
      </c>
      <c r="D108" s="57">
        <v>-2627</v>
      </c>
      <c r="E108" s="168">
        <v>-665.98</v>
      </c>
      <c r="F108" s="154">
        <v>-1319.7066666666663</v>
      </c>
      <c r="G108" s="154">
        <v>0</v>
      </c>
      <c r="H108" s="154">
        <f>+'[2]Museus 4º.Trimestre_2020_CDR'!H109+'[2]Museus 4º.Trimestre_2020_CGA'!H110+'[2]Museus 4º.Trimestre_2020_CMA'!H110</f>
        <v>0</v>
      </c>
      <c r="I108" s="150">
        <f t="shared" si="24"/>
        <v>-1985.6866666666663</v>
      </c>
      <c r="J108" s="60">
        <f t="shared" si="22"/>
        <v>0.75587615784798867</v>
      </c>
      <c r="O108" s="136"/>
    </row>
    <row r="109" spans="1:16" s="42" customFormat="1" ht="15" customHeight="1" x14ac:dyDescent="0.25">
      <c r="A109" s="131" t="s">
        <v>178</v>
      </c>
      <c r="B109" s="148"/>
      <c r="C109" s="149" t="s">
        <v>179</v>
      </c>
      <c r="D109" s="57">
        <v>-18828</v>
      </c>
      <c r="E109" s="168">
        <v>-4707.1000000000004</v>
      </c>
      <c r="F109" s="154">
        <v>-320</v>
      </c>
      <c r="G109" s="154">
        <v>0</v>
      </c>
      <c r="H109" s="154">
        <f>+'[2]Museus 4º.Trimestre_2020_CDR'!H110+'[2]Museus 4º.Trimestre_2020_CGA'!H111+'[2]Museus 4º.Trimestre_2020_CMA'!H111</f>
        <v>-2153</v>
      </c>
      <c r="I109" s="150">
        <f t="shared" si="24"/>
        <v>-7180.1</v>
      </c>
      <c r="J109" s="60">
        <f t="shared" si="22"/>
        <v>0.38135224134268114</v>
      </c>
      <c r="O109" s="136"/>
    </row>
    <row r="110" spans="1:16" s="42" customFormat="1" ht="15" customHeight="1" x14ac:dyDescent="0.25">
      <c r="A110" s="131"/>
      <c r="B110" s="148"/>
      <c r="C110" s="149"/>
      <c r="D110" s="57"/>
      <c r="E110" s="168"/>
      <c r="F110" s="37"/>
      <c r="G110" s="37"/>
      <c r="H110" s="53"/>
      <c r="I110" s="145"/>
      <c r="J110" s="115"/>
    </row>
    <row r="111" spans="1:16" s="42" customFormat="1" ht="15" customHeight="1" x14ac:dyDescent="0.25">
      <c r="A111" s="34"/>
      <c r="B111" s="299" t="s">
        <v>180</v>
      </c>
      <c r="C111" s="304"/>
      <c r="D111" s="160">
        <v>-5855777.0000000009</v>
      </c>
      <c r="E111" s="173">
        <v>-1517094.47</v>
      </c>
      <c r="F111" s="174">
        <v>-1258980.8533333335</v>
      </c>
      <c r="G111" s="174">
        <v>-1220356.24</v>
      </c>
      <c r="H111" s="175">
        <f>H54+H67+H76+H91+H98</f>
        <v>-1394856.39</v>
      </c>
      <c r="I111" s="105">
        <f>I54+I67+I76+I91+I98</f>
        <v>-5391287.9533333341</v>
      </c>
      <c r="J111" s="103">
        <f>I111/D111</f>
        <v>0.92067849464440554</v>
      </c>
      <c r="K111" s="165"/>
      <c r="L111" s="137"/>
      <c r="M111" s="137"/>
    </row>
    <row r="112" spans="1:16" ht="15" customHeight="1" x14ac:dyDescent="0.2">
      <c r="A112" s="176"/>
      <c r="B112" s="10"/>
      <c r="C112" s="10"/>
      <c r="D112" s="177"/>
      <c r="E112" s="177"/>
      <c r="F112" s="178"/>
      <c r="G112" s="178"/>
      <c r="H112" s="178"/>
      <c r="I112" s="178"/>
      <c r="J112" s="179"/>
      <c r="K112" s="180"/>
    </row>
    <row r="113" spans="1:11" s="42" customFormat="1" ht="15" customHeight="1" x14ac:dyDescent="0.25">
      <c r="A113" s="181" t="s">
        <v>181</v>
      </c>
      <c r="B113" s="182"/>
      <c r="C113" s="183" t="s">
        <v>182</v>
      </c>
      <c r="D113" s="184">
        <v>0</v>
      </c>
      <c r="E113" s="185">
        <v>-14043.99</v>
      </c>
      <c r="F113" s="37">
        <v>-27914.32</v>
      </c>
      <c r="G113" s="37">
        <v>-40962.04</v>
      </c>
      <c r="H113" s="178">
        <f>SUM(H114:H116)</f>
        <v>-53944.76</v>
      </c>
      <c r="I113" s="147">
        <f>+SUM(E113:H113)</f>
        <v>-136865.11000000002</v>
      </c>
      <c r="J113" s="60">
        <v>0</v>
      </c>
    </row>
    <row r="114" spans="1:11" ht="15" customHeight="1" x14ac:dyDescent="0.2">
      <c r="A114" s="186" t="s">
        <v>183</v>
      </c>
      <c r="B114" s="187"/>
      <c r="C114" s="56" t="s">
        <v>184</v>
      </c>
      <c r="D114" s="188">
        <v>0</v>
      </c>
      <c r="E114" s="189">
        <v>-13840.56</v>
      </c>
      <c r="F114" s="190">
        <v>-27507.46</v>
      </c>
      <c r="G114" s="154">
        <v>-40351.75</v>
      </c>
      <c r="H114" s="154">
        <f>+'[2]Museus 4º.Trimestre_2020_CDR'!H115</f>
        <v>-53131.040000000001</v>
      </c>
      <c r="I114" s="150">
        <f>SUM(E114:H114)</f>
        <v>-134830.81</v>
      </c>
      <c r="J114" s="60">
        <v>0</v>
      </c>
    </row>
    <row r="115" spans="1:11" ht="15" customHeight="1" x14ac:dyDescent="0.2">
      <c r="A115" s="186" t="s">
        <v>185</v>
      </c>
      <c r="B115" s="187"/>
      <c r="C115" s="56" t="s">
        <v>186</v>
      </c>
      <c r="D115" s="188">
        <v>0</v>
      </c>
      <c r="E115" s="189">
        <v>-203.43</v>
      </c>
      <c r="F115" s="190">
        <v>-406.86</v>
      </c>
      <c r="G115" s="154">
        <v>-610.29</v>
      </c>
      <c r="H115" s="154">
        <f>+'[2]Museus 4º.Trimestre_2020_CDR'!H116</f>
        <v>-813.72</v>
      </c>
      <c r="I115" s="150">
        <f>SUM(E115:H115)</f>
        <v>-2034.3</v>
      </c>
      <c r="J115" s="60">
        <v>0</v>
      </c>
    </row>
    <row r="116" spans="1:11" ht="15" customHeight="1" x14ac:dyDescent="0.2">
      <c r="A116" s="186" t="s">
        <v>187</v>
      </c>
      <c r="B116" s="187"/>
      <c r="C116" s="56" t="s">
        <v>188</v>
      </c>
      <c r="D116" s="188">
        <v>0</v>
      </c>
      <c r="E116" s="189">
        <v>0</v>
      </c>
      <c r="F116" s="190">
        <v>0</v>
      </c>
      <c r="G116" s="154">
        <v>0</v>
      </c>
      <c r="H116" s="154">
        <v>0</v>
      </c>
      <c r="I116" s="150">
        <f>SUM(E116:H116)</f>
        <v>0</v>
      </c>
      <c r="J116" s="60">
        <v>0</v>
      </c>
    </row>
    <row r="117" spans="1:11" ht="15" customHeight="1" x14ac:dyDescent="0.2">
      <c r="A117" s="176"/>
      <c r="B117" s="10"/>
      <c r="C117" s="10"/>
      <c r="D117" s="177"/>
      <c r="E117" s="177"/>
      <c r="F117" s="191"/>
      <c r="G117" s="192"/>
      <c r="H117" s="192"/>
      <c r="I117" s="193"/>
      <c r="J117" s="194"/>
    </row>
    <row r="118" spans="1:11" s="42" customFormat="1" ht="15" customHeight="1" x14ac:dyDescent="0.25">
      <c r="A118" s="34"/>
      <c r="B118" s="299" t="s">
        <v>189</v>
      </c>
      <c r="C118" s="300" t="s">
        <v>190</v>
      </c>
      <c r="D118" s="195">
        <v>-5855777.0000000009</v>
      </c>
      <c r="E118" s="196">
        <v>-1531138.46</v>
      </c>
      <c r="F118" s="174">
        <v>-1286895.1733333336</v>
      </c>
      <c r="G118" s="174">
        <v>-1261318.28</v>
      </c>
      <c r="H118" s="160">
        <f>SUM(H111+H113)</f>
        <v>-1448801.15</v>
      </c>
      <c r="I118" s="105">
        <f>I113+I111</f>
        <v>-5528153.0633333344</v>
      </c>
      <c r="J118" s="103">
        <f>I118/D118</f>
        <v>0.94405115893814495</v>
      </c>
      <c r="K118" s="136"/>
    </row>
    <row r="119" spans="1:11" s="10" customFormat="1" ht="15" customHeight="1" x14ac:dyDescent="0.2">
      <c r="A119" s="197"/>
      <c r="B119" s="141"/>
      <c r="C119" s="141"/>
      <c r="D119" s="198"/>
      <c r="E119" s="199"/>
      <c r="F119" s="199"/>
      <c r="G119" s="200"/>
      <c r="H119" s="200"/>
      <c r="I119" s="200"/>
      <c r="J119" s="179"/>
      <c r="K119" s="201"/>
    </row>
    <row r="120" spans="1:11" s="42" customFormat="1" ht="15" customHeight="1" x14ac:dyDescent="0.25">
      <c r="A120" s="202">
        <v>7</v>
      </c>
      <c r="B120" s="297" t="s">
        <v>191</v>
      </c>
      <c r="C120" s="298"/>
      <c r="D120" s="195">
        <v>0</v>
      </c>
      <c r="E120" s="203">
        <v>0</v>
      </c>
      <c r="F120" s="174">
        <v>0</v>
      </c>
      <c r="G120" s="174">
        <v>0</v>
      </c>
      <c r="H120" s="175">
        <f>H118+H46</f>
        <v>0</v>
      </c>
      <c r="I120" s="117">
        <f>SUM(E120:H120)</f>
        <v>0</v>
      </c>
      <c r="J120" s="146">
        <v>0</v>
      </c>
    </row>
    <row r="121" spans="1:11" s="10" customFormat="1" ht="15" customHeight="1" x14ac:dyDescent="0.2">
      <c r="A121" s="176"/>
      <c r="B121" s="204"/>
      <c r="C121" s="204"/>
      <c r="D121" s="205"/>
      <c r="E121" s="206"/>
      <c r="F121" s="207"/>
      <c r="G121" s="208"/>
      <c r="H121" s="208"/>
      <c r="I121" s="208"/>
      <c r="J121" s="209"/>
    </row>
    <row r="122" spans="1:11" s="42" customFormat="1" ht="15" customHeight="1" x14ac:dyDescent="0.2">
      <c r="A122" s="210" t="s">
        <v>192</v>
      </c>
      <c r="B122" s="86"/>
      <c r="C122" s="86"/>
      <c r="D122" s="88"/>
      <c r="E122" s="90"/>
      <c r="F122" s="90"/>
      <c r="G122" s="90"/>
      <c r="H122" s="90"/>
      <c r="I122" s="90"/>
      <c r="J122" s="211"/>
    </row>
    <row r="123" spans="1:11" ht="15" customHeight="1" x14ac:dyDescent="0.2">
      <c r="A123" s="212"/>
      <c r="B123" s="92"/>
      <c r="C123" s="92"/>
      <c r="D123" s="213"/>
      <c r="G123" s="6"/>
      <c r="H123" s="6"/>
    </row>
    <row r="124" spans="1:11" ht="25.5" x14ac:dyDescent="0.2">
      <c r="A124" s="212"/>
      <c r="B124" s="92"/>
      <c r="C124" s="92"/>
      <c r="D124" s="214" t="s">
        <v>12</v>
      </c>
      <c r="E124" s="215" t="s">
        <v>13</v>
      </c>
      <c r="F124" s="216" t="s">
        <v>14</v>
      </c>
      <c r="G124" s="217" t="s">
        <v>15</v>
      </c>
      <c r="H124" s="218" t="s">
        <v>16</v>
      </c>
      <c r="I124" s="215" t="s">
        <v>17</v>
      </c>
      <c r="J124" s="219" t="s">
        <v>18</v>
      </c>
    </row>
    <row r="125" spans="1:11" ht="15" customHeight="1" x14ac:dyDescent="0.2">
      <c r="A125" s="212"/>
      <c r="B125" s="92"/>
      <c r="C125" s="92"/>
      <c r="D125" s="220"/>
      <c r="G125" s="6"/>
      <c r="H125" s="6"/>
      <c r="J125" s="221"/>
    </row>
    <row r="126" spans="1:11" ht="20.25" customHeight="1" x14ac:dyDescent="0.2">
      <c r="A126" s="34">
        <v>8</v>
      </c>
      <c r="B126" s="299" t="s">
        <v>193</v>
      </c>
      <c r="C126" s="300"/>
      <c r="D126" s="222">
        <v>-6400</v>
      </c>
      <c r="E126" s="223">
        <v>-1600</v>
      </c>
      <c r="F126" s="224">
        <v>-9450</v>
      </c>
      <c r="G126" s="224">
        <v>0</v>
      </c>
      <c r="H126" s="225">
        <f>SUM(H127:H132)</f>
        <v>0</v>
      </c>
      <c r="I126" s="226">
        <f>SUM(E126:H126)</f>
        <v>-11050</v>
      </c>
      <c r="J126" s="103">
        <f>I126/D126</f>
        <v>1.7265625</v>
      </c>
    </row>
    <row r="127" spans="1:11" ht="15" customHeight="1" x14ac:dyDescent="0.2">
      <c r="A127" s="227" t="s">
        <v>194</v>
      </c>
      <c r="B127" s="16"/>
      <c r="C127" s="228" t="s">
        <v>195</v>
      </c>
      <c r="D127" s="188">
        <v>-1515</v>
      </c>
      <c r="E127" s="229">
        <v>0</v>
      </c>
      <c r="F127" s="229">
        <v>-9450</v>
      </c>
      <c r="G127" s="230">
        <v>0</v>
      </c>
      <c r="H127" s="231">
        <v>0</v>
      </c>
      <c r="I127" s="150">
        <f>SUM(E127:H127)</f>
        <v>-9450</v>
      </c>
      <c r="J127" s="232">
        <f t="shared" ref="J127:J129" si="25">I127/D127</f>
        <v>6.2376237623762378</v>
      </c>
    </row>
    <row r="128" spans="1:11" ht="15" customHeight="1" x14ac:dyDescent="0.2">
      <c r="A128" s="227" t="s">
        <v>196</v>
      </c>
      <c r="B128" s="16"/>
      <c r="C128" s="228" t="s">
        <v>197</v>
      </c>
      <c r="D128" s="188">
        <v>-2260</v>
      </c>
      <c r="E128" s="229">
        <v>0</v>
      </c>
      <c r="F128" s="229">
        <v>0</v>
      </c>
      <c r="G128" s="230">
        <v>0</v>
      </c>
      <c r="H128" s="231">
        <v>0</v>
      </c>
      <c r="I128" s="150">
        <f>SUM(E128:H128)</f>
        <v>0</v>
      </c>
      <c r="J128" s="232">
        <f t="shared" si="25"/>
        <v>0</v>
      </c>
    </row>
    <row r="129" spans="1:13" ht="15" customHeight="1" x14ac:dyDescent="0.2">
      <c r="A129" s="227" t="s">
        <v>198</v>
      </c>
      <c r="B129" s="233"/>
      <c r="C129" s="234" t="s">
        <v>199</v>
      </c>
      <c r="D129" s="188">
        <v>-2625</v>
      </c>
      <c r="E129" s="229">
        <v>-1600</v>
      </c>
      <c r="F129" s="229">
        <v>0</v>
      </c>
      <c r="G129" s="230">
        <v>0</v>
      </c>
      <c r="H129" s="230">
        <v>0</v>
      </c>
      <c r="I129" s="150">
        <f>SUM(E129:H129)</f>
        <v>-1600</v>
      </c>
      <c r="J129" s="232">
        <f t="shared" si="25"/>
        <v>0.60952380952380958</v>
      </c>
    </row>
    <row r="130" spans="1:13" ht="15" customHeight="1" x14ac:dyDescent="0.2">
      <c r="A130" s="227" t="s">
        <v>200</v>
      </c>
      <c r="B130" s="16"/>
      <c r="C130" s="228" t="s">
        <v>201</v>
      </c>
      <c r="D130" s="188"/>
      <c r="E130" s="229"/>
      <c r="F130" s="230"/>
      <c r="G130" s="230"/>
      <c r="H130" s="231"/>
      <c r="I130" s="235">
        <v>0</v>
      </c>
      <c r="J130" s="232">
        <v>0</v>
      </c>
    </row>
    <row r="131" spans="1:13" ht="15" customHeight="1" x14ac:dyDescent="0.2">
      <c r="A131" s="227" t="s">
        <v>202</v>
      </c>
      <c r="B131" s="16"/>
      <c r="C131" s="228" t="s">
        <v>203</v>
      </c>
      <c r="D131" s="188"/>
      <c r="E131" s="229"/>
      <c r="F131" s="230"/>
      <c r="G131" s="230"/>
      <c r="H131" s="231"/>
      <c r="I131" s="235">
        <v>0</v>
      </c>
      <c r="J131" s="232">
        <v>0</v>
      </c>
    </row>
    <row r="132" spans="1:13" ht="15" customHeight="1" x14ac:dyDescent="0.2">
      <c r="A132" s="236" t="s">
        <v>204</v>
      </c>
      <c r="B132" s="16"/>
      <c r="C132" s="228" t="s">
        <v>205</v>
      </c>
      <c r="D132" s="188"/>
      <c r="E132" s="229"/>
      <c r="F132" s="230"/>
      <c r="G132" s="230"/>
      <c r="H132" s="231"/>
      <c r="I132" s="235">
        <v>0</v>
      </c>
      <c r="J132" s="232">
        <v>0</v>
      </c>
    </row>
    <row r="133" spans="1:13" ht="15" customHeight="1" x14ac:dyDescent="0.2">
      <c r="A133" s="212"/>
      <c r="B133" s="92"/>
      <c r="C133" s="92"/>
      <c r="D133" s="213"/>
      <c r="G133" s="6"/>
      <c r="H133" s="6"/>
    </row>
    <row r="134" spans="1:13" x14ac:dyDescent="0.2">
      <c r="A134" s="34">
        <v>9</v>
      </c>
      <c r="B134" s="299" t="s">
        <v>206</v>
      </c>
      <c r="C134" s="300"/>
      <c r="D134" s="237">
        <v>0</v>
      </c>
      <c r="E134" s="238">
        <v>0</v>
      </c>
      <c r="F134" s="224">
        <v>0</v>
      </c>
      <c r="G134" s="224">
        <v>0</v>
      </c>
      <c r="H134" s="224">
        <v>0</v>
      </c>
      <c r="I134" s="239">
        <f>SUM(E134:H134)</f>
        <v>0</v>
      </c>
      <c r="J134" s="146">
        <v>0</v>
      </c>
    </row>
    <row r="135" spans="1:13" s="244" customFormat="1" ht="15" customHeight="1" x14ac:dyDescent="0.2">
      <c r="A135" s="227" t="s">
        <v>207</v>
      </c>
      <c r="B135" s="16"/>
      <c r="C135" s="228" t="s">
        <v>195</v>
      </c>
      <c r="D135" s="220">
        <v>0</v>
      </c>
      <c r="E135" s="240"/>
      <c r="F135" s="241"/>
      <c r="G135" s="241"/>
      <c r="H135" s="241"/>
      <c r="I135" s="242">
        <v>0</v>
      </c>
      <c r="J135" s="243">
        <v>0</v>
      </c>
      <c r="K135" s="2"/>
      <c r="L135" s="2"/>
      <c r="M135" s="2"/>
    </row>
    <row r="136" spans="1:13" s="244" customFormat="1" ht="15" customHeight="1" x14ac:dyDescent="0.2">
      <c r="A136" s="227" t="s">
        <v>208</v>
      </c>
      <c r="B136" s="16"/>
      <c r="C136" s="228" t="s">
        <v>197</v>
      </c>
      <c r="D136" s="220">
        <v>0</v>
      </c>
      <c r="E136" s="245"/>
      <c r="F136" s="190"/>
      <c r="G136" s="190"/>
      <c r="H136" s="190"/>
      <c r="I136" s="242">
        <v>0</v>
      </c>
      <c r="J136" s="243">
        <v>0</v>
      </c>
      <c r="K136" s="2"/>
      <c r="L136" s="2"/>
      <c r="M136" s="2"/>
    </row>
    <row r="137" spans="1:13" s="244" customFormat="1" ht="15" customHeight="1" x14ac:dyDescent="0.2">
      <c r="A137" s="227" t="s">
        <v>209</v>
      </c>
      <c r="B137" s="233"/>
      <c r="C137" s="234" t="s">
        <v>199</v>
      </c>
      <c r="D137" s="220">
        <v>0</v>
      </c>
      <c r="E137" s="245"/>
      <c r="F137" s="190"/>
      <c r="G137" s="190"/>
      <c r="H137" s="190"/>
      <c r="I137" s="242">
        <v>0</v>
      </c>
      <c r="J137" s="243">
        <v>0</v>
      </c>
      <c r="K137" s="2"/>
      <c r="L137" s="2"/>
      <c r="M137" s="2"/>
    </row>
    <row r="138" spans="1:13" s="244" customFormat="1" ht="15" customHeight="1" x14ac:dyDescent="0.2">
      <c r="A138" s="227" t="s">
        <v>210</v>
      </c>
      <c r="B138" s="16"/>
      <c r="C138" s="228" t="s">
        <v>201</v>
      </c>
      <c r="D138" s="220">
        <v>0</v>
      </c>
      <c r="E138" s="245"/>
      <c r="F138" s="190"/>
      <c r="G138" s="190"/>
      <c r="H138" s="190"/>
      <c r="I138" s="242">
        <v>0</v>
      </c>
      <c r="J138" s="243">
        <v>0</v>
      </c>
      <c r="K138" s="2"/>
      <c r="L138" s="2"/>
      <c r="M138" s="2"/>
    </row>
    <row r="139" spans="1:13" s="244" customFormat="1" ht="15" customHeight="1" x14ac:dyDescent="0.2">
      <c r="A139" s="227" t="s">
        <v>211</v>
      </c>
      <c r="B139" s="16"/>
      <c r="C139" s="228" t="s">
        <v>203</v>
      </c>
      <c r="D139" s="220">
        <v>0</v>
      </c>
      <c r="E139" s="245"/>
      <c r="F139" s="190"/>
      <c r="G139" s="190"/>
      <c r="H139" s="190"/>
      <c r="I139" s="242">
        <v>0</v>
      </c>
      <c r="J139" s="243">
        <v>0</v>
      </c>
      <c r="K139" s="2"/>
      <c r="L139" s="2"/>
      <c r="M139" s="2"/>
    </row>
    <row r="140" spans="1:13" s="244" customFormat="1" ht="15" customHeight="1" x14ac:dyDescent="0.2">
      <c r="A140" s="236" t="s">
        <v>212</v>
      </c>
      <c r="B140" s="16"/>
      <c r="C140" s="228" t="s">
        <v>205</v>
      </c>
      <c r="D140" s="220">
        <v>0</v>
      </c>
      <c r="E140" s="245"/>
      <c r="F140" s="190"/>
      <c r="G140" s="190"/>
      <c r="H140" s="190"/>
      <c r="I140" s="242">
        <v>0</v>
      </c>
      <c r="J140" s="243">
        <v>0</v>
      </c>
      <c r="K140" s="2"/>
      <c r="L140" s="2"/>
      <c r="M140" s="2"/>
    </row>
    <row r="141" spans="1:13" s="42" customFormat="1" ht="15" customHeight="1" x14ac:dyDescent="0.2">
      <c r="A141" s="212"/>
      <c r="B141" s="128"/>
      <c r="C141" s="128"/>
      <c r="D141" s="129"/>
      <c r="E141" s="90"/>
      <c r="F141" s="90"/>
      <c r="G141" s="90"/>
      <c r="H141" s="90"/>
      <c r="I141" s="89"/>
      <c r="J141" s="22"/>
    </row>
    <row r="142" spans="1:13" ht="15" customHeight="1" x14ac:dyDescent="0.2">
      <c r="A142" s="34">
        <v>10</v>
      </c>
      <c r="B142" s="301" t="s">
        <v>213</v>
      </c>
      <c r="C142" s="299" t="s">
        <v>214</v>
      </c>
      <c r="D142" s="222">
        <v>0</v>
      </c>
      <c r="E142" s="223">
        <v>0</v>
      </c>
      <c r="F142" s="223">
        <v>0</v>
      </c>
      <c r="G142" s="224">
        <v>0</v>
      </c>
      <c r="H142" s="225">
        <v>0</v>
      </c>
      <c r="I142" s="239">
        <f>SUM(E142:H142)</f>
        <v>0</v>
      </c>
      <c r="J142" s="146">
        <v>0</v>
      </c>
    </row>
    <row r="143" spans="1:13" s="244" customFormat="1" ht="15" customHeight="1" x14ac:dyDescent="0.2">
      <c r="A143" s="236" t="s">
        <v>215</v>
      </c>
      <c r="B143" s="16"/>
      <c r="C143" s="228" t="s">
        <v>195</v>
      </c>
      <c r="D143" s="188">
        <v>0</v>
      </c>
      <c r="E143" s="246"/>
      <c r="F143" s="246"/>
      <c r="G143" s="230"/>
      <c r="H143" s="247"/>
      <c r="I143" s="242">
        <v>0</v>
      </c>
      <c r="J143" s="243">
        <v>0</v>
      </c>
      <c r="K143" s="2"/>
      <c r="L143" s="2"/>
      <c r="M143" s="2"/>
    </row>
    <row r="144" spans="1:13" s="244" customFormat="1" ht="15" customHeight="1" x14ac:dyDescent="0.2">
      <c r="A144" s="236" t="s">
        <v>216</v>
      </c>
      <c r="B144" s="16"/>
      <c r="C144" s="228" t="s">
        <v>197</v>
      </c>
      <c r="D144" s="188">
        <v>0</v>
      </c>
      <c r="E144" s="246"/>
      <c r="F144" s="246"/>
      <c r="G144" s="230"/>
      <c r="H144" s="247"/>
      <c r="I144" s="242">
        <v>0</v>
      </c>
      <c r="J144" s="243">
        <v>0</v>
      </c>
      <c r="K144" s="2"/>
      <c r="L144" s="2"/>
      <c r="M144" s="2"/>
    </row>
    <row r="145" spans="1:13" s="244" customFormat="1" ht="15" customHeight="1" x14ac:dyDescent="0.2">
      <c r="A145" s="236" t="s">
        <v>217</v>
      </c>
      <c r="B145" s="233"/>
      <c r="C145" s="234" t="s">
        <v>199</v>
      </c>
      <c r="D145" s="188">
        <v>0</v>
      </c>
      <c r="E145" s="246"/>
      <c r="F145" s="246"/>
      <c r="G145" s="230"/>
      <c r="H145" s="247"/>
      <c r="I145" s="242">
        <v>0</v>
      </c>
      <c r="J145" s="243">
        <v>0</v>
      </c>
      <c r="K145" s="2"/>
      <c r="L145" s="2"/>
      <c r="M145" s="2"/>
    </row>
    <row r="146" spans="1:13" s="244" customFormat="1" ht="15" customHeight="1" x14ac:dyDescent="0.2">
      <c r="A146" s="236" t="s">
        <v>218</v>
      </c>
      <c r="B146" s="16"/>
      <c r="C146" s="228" t="s">
        <v>201</v>
      </c>
      <c r="D146" s="188">
        <v>0</v>
      </c>
      <c r="E146" s="246"/>
      <c r="F146" s="246"/>
      <c r="G146" s="230"/>
      <c r="H146" s="247"/>
      <c r="I146" s="242">
        <v>0</v>
      </c>
      <c r="J146" s="243">
        <v>0</v>
      </c>
      <c r="K146" s="2"/>
      <c r="L146" s="2"/>
      <c r="M146" s="2"/>
    </row>
    <row r="147" spans="1:13" s="244" customFormat="1" ht="15" customHeight="1" x14ac:dyDescent="0.2">
      <c r="A147" s="227" t="s">
        <v>219</v>
      </c>
      <c r="B147" s="16"/>
      <c r="C147" s="228" t="s">
        <v>203</v>
      </c>
      <c r="D147" s="188">
        <v>0</v>
      </c>
      <c r="E147" s="246"/>
      <c r="F147" s="246"/>
      <c r="G147" s="230"/>
      <c r="H147" s="247"/>
      <c r="I147" s="242">
        <v>0</v>
      </c>
      <c r="J147" s="243">
        <v>0</v>
      </c>
      <c r="K147" s="2"/>
      <c r="L147" s="2"/>
      <c r="M147" s="2"/>
    </row>
    <row r="148" spans="1:13" s="244" customFormat="1" ht="15" customHeight="1" x14ac:dyDescent="0.2">
      <c r="A148" s="236" t="s">
        <v>220</v>
      </c>
      <c r="B148" s="16"/>
      <c r="C148" s="228" t="s">
        <v>205</v>
      </c>
      <c r="D148" s="188">
        <v>0</v>
      </c>
      <c r="E148" s="246"/>
      <c r="F148" s="246"/>
      <c r="G148" s="230"/>
      <c r="H148" s="247"/>
      <c r="I148" s="242">
        <v>0</v>
      </c>
      <c r="J148" s="243">
        <v>0</v>
      </c>
      <c r="K148" s="2"/>
      <c r="L148" s="2"/>
      <c r="M148" s="2"/>
    </row>
    <row r="149" spans="1:13" ht="15" customHeight="1" x14ac:dyDescent="0.2">
      <c r="A149" s="212"/>
      <c r="B149" s="10"/>
      <c r="C149" s="10"/>
      <c r="D149" s="248"/>
      <c r="F149" s="249"/>
      <c r="G149" s="6"/>
      <c r="H149" s="6"/>
    </row>
    <row r="150" spans="1:13" s="42" customFormat="1" ht="15" customHeight="1" x14ac:dyDescent="0.2">
      <c r="A150" s="210" t="s">
        <v>221</v>
      </c>
      <c r="B150" s="86"/>
      <c r="C150" s="86"/>
      <c r="D150" s="88"/>
      <c r="E150" s="90"/>
      <c r="F150" s="90"/>
      <c r="G150" s="90"/>
      <c r="H150" s="90"/>
      <c r="I150" s="90"/>
      <c r="J150" s="91"/>
    </row>
    <row r="151" spans="1:13" s="42" customFormat="1" ht="15" customHeight="1" x14ac:dyDescent="0.2">
      <c r="A151" s="210"/>
      <c r="B151" s="86"/>
      <c r="C151" s="86"/>
      <c r="D151" s="88"/>
      <c r="E151" s="90"/>
      <c r="F151" s="90"/>
      <c r="G151" s="90"/>
      <c r="H151" s="90"/>
      <c r="I151" s="90"/>
      <c r="J151" s="91"/>
    </row>
    <row r="152" spans="1:13" ht="15" customHeight="1" x14ac:dyDescent="0.2">
      <c r="A152" s="212"/>
      <c r="B152" s="92"/>
      <c r="C152" s="92"/>
      <c r="D152" s="213"/>
      <c r="G152" s="6"/>
      <c r="H152" s="6"/>
    </row>
    <row r="153" spans="1:13" s="33" customFormat="1" ht="29.25" customHeight="1" x14ac:dyDescent="0.2">
      <c r="A153" s="250">
        <v>11</v>
      </c>
      <c r="B153" s="251" t="s">
        <v>222</v>
      </c>
      <c r="C153" s="252"/>
      <c r="D153" s="253" t="s">
        <v>223</v>
      </c>
      <c r="E153" s="130" t="s">
        <v>13</v>
      </c>
      <c r="F153" s="254" t="s">
        <v>14</v>
      </c>
      <c r="G153" s="255" t="s">
        <v>15</v>
      </c>
      <c r="H153" s="256" t="s">
        <v>16</v>
      </c>
      <c r="I153" s="130" t="s">
        <v>17</v>
      </c>
      <c r="J153" s="97" t="s">
        <v>18</v>
      </c>
    </row>
    <row r="154" spans="1:13" s="244" customFormat="1" ht="15" customHeight="1" x14ac:dyDescent="0.2">
      <c r="A154" s="236" t="s">
        <v>224</v>
      </c>
      <c r="B154" s="257" t="s">
        <v>225</v>
      </c>
      <c r="C154" s="258"/>
      <c r="D154" s="259">
        <v>724094.32</v>
      </c>
      <c r="E154" s="260">
        <v>724094.31999999902</v>
      </c>
      <c r="F154" s="261">
        <v>872089.09169999906</v>
      </c>
      <c r="G154" s="261">
        <v>713885.70836666552</v>
      </c>
      <c r="H154" s="262">
        <f>G162</f>
        <v>782582.96836666518</v>
      </c>
      <c r="I154" s="263">
        <f>D154</f>
        <v>724094.32</v>
      </c>
      <c r="J154" s="115"/>
      <c r="K154" s="2"/>
      <c r="L154" s="2"/>
      <c r="M154" s="2"/>
    </row>
    <row r="155" spans="1:13" s="244" customFormat="1" ht="15" customHeight="1" x14ac:dyDescent="0.2">
      <c r="A155" s="236" t="s">
        <v>226</v>
      </c>
      <c r="B155" s="16" t="s">
        <v>227</v>
      </c>
      <c r="C155" s="228"/>
      <c r="D155" s="188">
        <v>5548597</v>
      </c>
      <c r="E155" s="264">
        <v>1596835.1817000001</v>
      </c>
      <c r="F155" s="220">
        <v>1075309.8400000001</v>
      </c>
      <c r="G155" s="230">
        <v>1247356.6299999999</v>
      </c>
      <c r="H155" s="246">
        <f>H16</f>
        <v>1703215.65</v>
      </c>
      <c r="I155" s="265">
        <f>SUM(E155:H155)</f>
        <v>5622717.3016999997</v>
      </c>
      <c r="J155" s="60">
        <f t="shared" ref="J155:J156" si="26">I155/D155</f>
        <v>1.0133583862190747</v>
      </c>
      <c r="K155" s="2"/>
      <c r="L155" s="2"/>
      <c r="M155" s="2"/>
    </row>
    <row r="156" spans="1:13" s="244" customFormat="1" ht="15" customHeight="1" x14ac:dyDescent="0.2">
      <c r="A156" s="236" t="s">
        <v>228</v>
      </c>
      <c r="B156" s="233" t="s">
        <v>229</v>
      </c>
      <c r="C156" s="234"/>
      <c r="D156" s="188">
        <v>-5542197.0000000009</v>
      </c>
      <c r="E156" s="266">
        <v>-1442070.04</v>
      </c>
      <c r="F156" s="220">
        <v>-1220468.1633333336</v>
      </c>
      <c r="G156" s="190">
        <v>-1176755.6900000002</v>
      </c>
      <c r="H156" s="190">
        <f>-H40-H113</f>
        <v>-1310272.27</v>
      </c>
      <c r="I156" s="265">
        <f>SUM(E156:H156)</f>
        <v>-5149566.163333334</v>
      </c>
      <c r="J156" s="60">
        <f t="shared" si="26"/>
        <v>0.92915610241449975</v>
      </c>
      <c r="K156" s="2"/>
      <c r="L156" s="2"/>
      <c r="M156" s="2"/>
    </row>
    <row r="157" spans="1:13" s="244" customFormat="1" ht="15" customHeight="1" x14ac:dyDescent="0.2">
      <c r="A157" s="236" t="s">
        <v>230</v>
      </c>
      <c r="B157" s="16" t="s">
        <v>231</v>
      </c>
      <c r="C157" s="228"/>
      <c r="D157" s="188">
        <v>0</v>
      </c>
      <c r="E157" s="266">
        <v>-5170.369999999999</v>
      </c>
      <c r="F157" s="220">
        <v>-3595.0600000000004</v>
      </c>
      <c r="G157" s="190">
        <v>-1903.6800000000023</v>
      </c>
      <c r="H157" s="198">
        <f>+'[2]BALANCETE 4º TRIMESTRE 2020'!G24+'[2]BALANCETE 4º TRIMESTRE 2020'!G25</f>
        <v>-2034.04</v>
      </c>
      <c r="I157" s="265">
        <f>SUM(E157:H157)</f>
        <v>-12703.150000000001</v>
      </c>
      <c r="J157" s="60"/>
      <c r="K157" s="2"/>
      <c r="L157" s="2"/>
      <c r="M157" s="2"/>
    </row>
    <row r="158" spans="1:13" s="244" customFormat="1" ht="15" customHeight="1" x14ac:dyDescent="0.2">
      <c r="A158" s="227" t="s">
        <v>232</v>
      </c>
      <c r="B158" s="16" t="s">
        <v>233</v>
      </c>
      <c r="C158" s="228"/>
      <c r="D158" s="188">
        <v>-6400</v>
      </c>
      <c r="E158" s="266">
        <v>-1600</v>
      </c>
      <c r="F158" s="190">
        <v>-9450</v>
      </c>
      <c r="G158" s="190">
        <v>0</v>
      </c>
      <c r="H158" s="198">
        <f>H126</f>
        <v>0</v>
      </c>
      <c r="I158" s="265">
        <f>SUM(E158:H158)</f>
        <v>-11050</v>
      </c>
      <c r="J158" s="60">
        <f t="shared" ref="J158" si="27">I158/D158</f>
        <v>1.7265625</v>
      </c>
      <c r="K158" s="2"/>
      <c r="L158" s="2"/>
      <c r="M158" s="2"/>
    </row>
    <row r="159" spans="1:13" s="244" customFormat="1" ht="15" customHeight="1" x14ac:dyDescent="0.2">
      <c r="A159" s="267" t="s">
        <v>234</v>
      </c>
      <c r="B159" s="268" t="s">
        <v>235</v>
      </c>
      <c r="C159" s="204"/>
      <c r="D159" s="269">
        <v>0</v>
      </c>
      <c r="E159" s="270">
        <v>0</v>
      </c>
      <c r="F159" s="271">
        <v>0</v>
      </c>
      <c r="G159" s="272">
        <v>0</v>
      </c>
      <c r="H159" s="208">
        <f>H20</f>
        <v>0</v>
      </c>
      <c r="I159" s="265">
        <v>0</v>
      </c>
      <c r="J159" s="273"/>
      <c r="K159" s="2"/>
      <c r="L159" s="2"/>
      <c r="M159" s="2"/>
    </row>
    <row r="160" spans="1:13" s="244" customFormat="1" ht="15" customHeight="1" x14ac:dyDescent="0.2">
      <c r="A160" s="236" t="s">
        <v>236</v>
      </c>
      <c r="B160" s="16" t="s">
        <v>237</v>
      </c>
      <c r="C160" s="228"/>
      <c r="D160" s="269">
        <v>-9.3132257461547852E-10</v>
      </c>
      <c r="E160" s="274">
        <v>147994.77170000004</v>
      </c>
      <c r="F160" s="275">
        <v>-158203.38333333348</v>
      </c>
      <c r="G160" s="241">
        <v>68697.259999999704</v>
      </c>
      <c r="H160" s="276">
        <f t="shared" ref="H160:I160" si="28">SUM(H155:H159)</f>
        <v>390909.33999999991</v>
      </c>
      <c r="I160" s="265">
        <f t="shared" si="28"/>
        <v>449397.98836666567</v>
      </c>
      <c r="J160" s="60"/>
      <c r="K160" s="2"/>
      <c r="L160" s="2"/>
      <c r="M160" s="2"/>
    </row>
    <row r="161" spans="1:13" s="244" customFormat="1" ht="15" customHeight="1" x14ac:dyDescent="0.2">
      <c r="A161" s="277"/>
      <c r="B161" s="278"/>
      <c r="C161" s="10"/>
      <c r="D161" s="228"/>
      <c r="E161" s="279"/>
      <c r="F161" s="279"/>
      <c r="G161" s="280"/>
      <c r="H161" s="281"/>
      <c r="I161" s="90"/>
      <c r="J161" s="84"/>
      <c r="K161" s="2"/>
      <c r="L161" s="2"/>
      <c r="M161" s="2"/>
    </row>
    <row r="162" spans="1:13" s="121" customFormat="1" ht="15" customHeight="1" x14ac:dyDescent="0.2">
      <c r="A162" s="282"/>
      <c r="B162" s="118" t="s">
        <v>238</v>
      </c>
      <c r="C162" s="119"/>
      <c r="D162" s="283">
        <v>724094.31999999902</v>
      </c>
      <c r="E162" s="226">
        <v>872089.09169999906</v>
      </c>
      <c r="F162" s="284">
        <v>713885.70836666552</v>
      </c>
      <c r="G162" s="284">
        <v>782582.96836666518</v>
      </c>
      <c r="H162" s="285">
        <f>H154+H160</f>
        <v>1173492.3083666652</v>
      </c>
      <c r="I162" s="239">
        <f>I154+I160</f>
        <v>1173492.3083666656</v>
      </c>
      <c r="J162" s="146"/>
    </row>
    <row r="163" spans="1:13" ht="15" customHeight="1" x14ac:dyDescent="0.2">
      <c r="A163" s="212"/>
      <c r="D163" s="213"/>
      <c r="F163" s="4"/>
      <c r="G163" s="6"/>
      <c r="H163" s="6"/>
    </row>
    <row r="164" spans="1:13" s="33" customFormat="1" ht="25.5" x14ac:dyDescent="0.25">
      <c r="A164" s="34">
        <v>12</v>
      </c>
      <c r="B164" s="286" t="s">
        <v>239</v>
      </c>
      <c r="C164" s="287"/>
      <c r="D164" s="95" t="s">
        <v>12</v>
      </c>
      <c r="E164" s="27" t="s">
        <v>13</v>
      </c>
      <c r="F164" s="28" t="s">
        <v>14</v>
      </c>
      <c r="G164" s="255" t="s">
        <v>15</v>
      </c>
      <c r="H164" s="256" t="s">
        <v>16</v>
      </c>
      <c r="I164" s="27" t="s">
        <v>240</v>
      </c>
      <c r="J164" s="97" t="s">
        <v>18</v>
      </c>
    </row>
    <row r="165" spans="1:13" s="244" customFormat="1" ht="15" customHeight="1" x14ac:dyDescent="0.2">
      <c r="A165" s="288" t="s">
        <v>241</v>
      </c>
      <c r="B165" s="258" t="s">
        <v>242</v>
      </c>
      <c r="C165" s="258"/>
      <c r="D165" s="259"/>
      <c r="E165" s="289">
        <v>416149.43</v>
      </c>
      <c r="F165" s="261">
        <v>418706.79</v>
      </c>
      <c r="G165" s="261">
        <v>420287.78</v>
      </c>
      <c r="H165" s="262">
        <f>+'[2]BALANCETE 4º TRIMESTRE 2020'!F24</f>
        <v>421732.09</v>
      </c>
      <c r="I165" s="113">
        <f>+H165</f>
        <v>421732.09</v>
      </c>
      <c r="J165" s="60"/>
      <c r="K165" s="2"/>
      <c r="L165" s="2"/>
      <c r="M165" s="2"/>
    </row>
    <row r="166" spans="1:13" s="244" customFormat="1" ht="15" customHeight="1" x14ac:dyDescent="0.2">
      <c r="A166" s="236" t="s">
        <v>243</v>
      </c>
      <c r="B166" s="228" t="s">
        <v>244</v>
      </c>
      <c r="C166" s="228"/>
      <c r="D166" s="188"/>
      <c r="E166" s="235">
        <v>227444.37</v>
      </c>
      <c r="F166" s="261">
        <v>233858.62</v>
      </c>
      <c r="G166" s="246">
        <v>234233.31</v>
      </c>
      <c r="H166" s="200">
        <f>+'[2]BALANCETE 4º TRIMESTRE 2020'!F25</f>
        <v>144572.39000000001</v>
      </c>
      <c r="I166" s="113">
        <f>+H166</f>
        <v>144572.39000000001</v>
      </c>
      <c r="J166" s="60"/>
      <c r="K166" s="2"/>
      <c r="L166" s="2"/>
      <c r="M166" s="2"/>
    </row>
    <row r="167" spans="1:13" s="244" customFormat="1" ht="15" customHeight="1" x14ac:dyDescent="0.2">
      <c r="A167" s="236" t="s">
        <v>245</v>
      </c>
      <c r="B167" s="228" t="s">
        <v>246</v>
      </c>
      <c r="C167" s="234"/>
      <c r="D167" s="188"/>
      <c r="E167" s="235"/>
      <c r="F167" s="246"/>
      <c r="G167" s="246"/>
      <c r="H167" s="200"/>
      <c r="I167" s="113"/>
      <c r="J167" s="60"/>
      <c r="K167" s="2"/>
      <c r="L167" s="2"/>
      <c r="M167" s="2"/>
    </row>
    <row r="168" spans="1:13" s="244" customFormat="1" ht="15" customHeight="1" x14ac:dyDescent="0.2">
      <c r="A168" s="236" t="s">
        <v>247</v>
      </c>
      <c r="B168" s="228" t="s">
        <v>248</v>
      </c>
      <c r="C168" s="228"/>
      <c r="D168" s="188"/>
      <c r="E168" s="235"/>
      <c r="F168" s="246"/>
      <c r="G168" s="246"/>
      <c r="H168" s="200"/>
      <c r="I168" s="113"/>
      <c r="J168" s="60"/>
      <c r="K168" s="2"/>
      <c r="L168" s="2"/>
      <c r="M168" s="2"/>
    </row>
    <row r="169" spans="1:13" x14ac:dyDescent="0.2">
      <c r="A169" s="302"/>
      <c r="B169" s="302"/>
      <c r="C169" s="302"/>
      <c r="D169" s="302"/>
      <c r="E169" s="302"/>
      <c r="F169" s="302"/>
      <c r="G169" s="302"/>
      <c r="H169" s="302"/>
      <c r="I169" s="302"/>
      <c r="J169" s="302"/>
    </row>
    <row r="170" spans="1:13" x14ac:dyDescent="0.2">
      <c r="A170" s="303" t="s">
        <v>249</v>
      </c>
      <c r="B170" s="303"/>
      <c r="C170" s="303"/>
      <c r="D170" s="303"/>
      <c r="E170" s="303"/>
      <c r="F170" s="303"/>
      <c r="G170" s="303"/>
      <c r="H170" s="303"/>
      <c r="I170" s="303"/>
      <c r="J170" s="303"/>
    </row>
    <row r="171" spans="1:13" x14ac:dyDescent="0.2">
      <c r="A171" s="291"/>
      <c r="B171" s="291"/>
      <c r="C171" s="291"/>
      <c r="D171" s="292"/>
      <c r="E171" s="292"/>
      <c r="F171" s="292"/>
      <c r="G171" s="292"/>
      <c r="H171" s="292"/>
      <c r="I171" s="292"/>
      <c r="J171" s="293"/>
    </row>
    <row r="172" spans="1:13" x14ac:dyDescent="0.2">
      <c r="A172" s="291"/>
      <c r="B172" s="291"/>
      <c r="C172" s="291"/>
      <c r="D172" s="292"/>
      <c r="E172" s="292"/>
      <c r="F172" s="292"/>
      <c r="G172" s="292"/>
      <c r="H172" s="292"/>
      <c r="I172" s="292"/>
      <c r="J172" s="293"/>
    </row>
    <row r="173" spans="1:13" x14ac:dyDescent="0.2">
      <c r="A173" s="291"/>
      <c r="B173" s="291"/>
      <c r="C173" s="291"/>
      <c r="D173" s="292"/>
      <c r="E173" s="292"/>
      <c r="F173" s="292"/>
      <c r="G173" s="292"/>
      <c r="H173" s="292"/>
      <c r="I173" s="292"/>
      <c r="J173" s="293"/>
    </row>
    <row r="174" spans="1:13" x14ac:dyDescent="0.2">
      <c r="A174" s="291"/>
      <c r="B174" s="291"/>
      <c r="C174" s="291"/>
      <c r="D174" s="292"/>
      <c r="E174" s="292"/>
      <c r="F174" s="292"/>
      <c r="G174" s="292"/>
      <c r="H174" s="292"/>
      <c r="I174" s="292"/>
      <c r="J174" s="293"/>
    </row>
    <row r="175" spans="1:13" x14ac:dyDescent="0.2">
      <c r="A175" s="294"/>
      <c r="B175" s="294"/>
      <c r="C175" s="291" t="s">
        <v>250</v>
      </c>
      <c r="D175" s="295"/>
      <c r="E175" s="295"/>
      <c r="F175" s="296" t="s">
        <v>251</v>
      </c>
      <c r="G175" s="296"/>
      <c r="H175" s="296"/>
      <c r="I175" s="296"/>
      <c r="J175" s="293"/>
    </row>
    <row r="176" spans="1:13" x14ac:dyDescent="0.2">
      <c r="A176" s="294"/>
      <c r="B176" s="294"/>
      <c r="C176" s="291" t="s">
        <v>252</v>
      </c>
      <c r="D176" s="295"/>
      <c r="E176" s="295"/>
      <c r="F176" s="296" t="s">
        <v>253</v>
      </c>
      <c r="G176" s="296"/>
      <c r="H176" s="296"/>
      <c r="I176" s="296"/>
      <c r="J176" s="293"/>
    </row>
    <row r="177" spans="1:1" x14ac:dyDescent="0.2">
      <c r="A177" s="212"/>
    </row>
    <row r="178" spans="1:1" x14ac:dyDescent="0.2">
      <c r="A178" s="212"/>
    </row>
    <row r="179" spans="1:1" x14ac:dyDescent="0.2">
      <c r="A179" s="212"/>
    </row>
    <row r="180" spans="1:1" x14ac:dyDescent="0.2">
      <c r="A180" s="212"/>
    </row>
    <row r="181" spans="1:1" x14ac:dyDescent="0.2">
      <c r="A181" s="212"/>
    </row>
    <row r="182" spans="1:1" x14ac:dyDescent="0.2">
      <c r="A182" s="212"/>
    </row>
    <row r="183" spans="1:1" x14ac:dyDescent="0.2">
      <c r="A183" s="212"/>
    </row>
    <row r="184" spans="1:1" x14ac:dyDescent="0.2">
      <c r="A184" s="212"/>
    </row>
    <row r="185" spans="1:1" x14ac:dyDescent="0.2">
      <c r="A185" s="212"/>
    </row>
  </sheetData>
  <mergeCells count="26">
    <mergeCell ref="B16:C16"/>
    <mergeCell ref="E5:F5"/>
    <mergeCell ref="E7:F7"/>
    <mergeCell ref="G7:J7"/>
    <mergeCell ref="A11:J11"/>
    <mergeCell ref="B15:C15"/>
    <mergeCell ref="B118:C118"/>
    <mergeCell ref="B39:C39"/>
    <mergeCell ref="B40:C40"/>
    <mergeCell ref="B41:C41"/>
    <mergeCell ref="A51:C51"/>
    <mergeCell ref="B52:C52"/>
    <mergeCell ref="B67:C67"/>
    <mergeCell ref="B91:C91"/>
    <mergeCell ref="B99:C99"/>
    <mergeCell ref="B102:C102"/>
    <mergeCell ref="B107:C107"/>
    <mergeCell ref="B111:C111"/>
    <mergeCell ref="F175:I175"/>
    <mergeCell ref="F176:I176"/>
    <mergeCell ref="B120:C120"/>
    <mergeCell ref="B126:C126"/>
    <mergeCell ref="B134:C134"/>
    <mergeCell ref="B142:C142"/>
    <mergeCell ref="A169:J169"/>
    <mergeCell ref="A170:J170"/>
  </mergeCells>
  <printOptions horizontalCentered="1"/>
  <pageMargins left="0" right="0" top="0.55118110236220474" bottom="0" header="0.31496062992125984" footer="0.31496062992125984"/>
  <pageSetup paperSize="9" scale="65" orientation="portrait" r:id="rId1"/>
  <rowBreaks count="1" manualBreakCount="1">
    <brk id="1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86"/>
  <sheetViews>
    <sheetView showGridLines="0" topLeftCell="A163" workbookViewId="0">
      <selection activeCell="C183" sqref="C183"/>
    </sheetView>
  </sheetViews>
  <sheetFormatPr defaultColWidth="9.140625" defaultRowHeight="12.75" x14ac:dyDescent="0.2"/>
  <cols>
    <col min="1" max="1" width="7.85546875" style="1" customWidth="1"/>
    <col min="2" max="2" width="5.7109375" style="2" customWidth="1"/>
    <col min="3" max="3" width="52.5703125" style="2" customWidth="1"/>
    <col min="4" max="4" width="12.28515625" style="3" customWidth="1"/>
    <col min="5" max="5" width="12.28515625" style="4" bestFit="1" customWidth="1"/>
    <col min="6" max="6" width="12.28515625" style="5" customWidth="1"/>
    <col min="7" max="7" width="13.140625" style="3" customWidth="1"/>
    <col min="8" max="8" width="12.5703125" style="3" customWidth="1"/>
    <col min="9" max="9" width="13.5703125" style="6" customWidth="1"/>
    <col min="10" max="10" width="9" style="7" customWidth="1"/>
    <col min="11" max="11" width="0.85546875" style="321" customWidth="1"/>
    <col min="12" max="12" width="10" style="2" bestFit="1" customWidth="1"/>
    <col min="13" max="15" width="9.140625" style="2"/>
    <col min="16" max="16" width="10.28515625" style="322" bestFit="1" customWidth="1"/>
    <col min="17" max="16384" width="9.140625" style="2"/>
  </cols>
  <sheetData>
    <row r="1" spans="1:16" ht="12" customHeight="1" x14ac:dyDescent="0.2"/>
    <row r="2" spans="1:16" ht="12" customHeight="1" x14ac:dyDescent="0.2">
      <c r="I2" s="8"/>
    </row>
    <row r="3" spans="1:16" ht="12" customHeight="1" x14ac:dyDescent="0.2"/>
    <row r="4" spans="1:16" ht="12" customHeight="1" x14ac:dyDescent="0.2"/>
    <row r="5" spans="1:16" ht="15" customHeight="1" x14ac:dyDescent="0.2">
      <c r="A5" s="9" t="s">
        <v>0</v>
      </c>
      <c r="C5" s="10"/>
      <c r="D5" s="11" t="s">
        <v>1</v>
      </c>
      <c r="E5" s="313" t="s">
        <v>2</v>
      </c>
      <c r="F5" s="314"/>
      <c r="G5" s="12" t="s">
        <v>3</v>
      </c>
    </row>
    <row r="6" spans="1:16" ht="2.1" customHeight="1" x14ac:dyDescent="0.2">
      <c r="A6" s="9"/>
      <c r="D6" s="13"/>
    </row>
    <row r="7" spans="1:16" ht="15" customHeight="1" x14ac:dyDescent="0.2">
      <c r="A7" s="14" t="s">
        <v>4</v>
      </c>
      <c r="B7" s="15"/>
      <c r="C7" s="16"/>
      <c r="D7" s="17"/>
      <c r="E7" s="313" t="s">
        <v>5</v>
      </c>
      <c r="F7" s="314"/>
      <c r="G7" s="315" t="s">
        <v>254</v>
      </c>
      <c r="H7" s="316"/>
      <c r="I7" s="316"/>
      <c r="J7" s="317"/>
    </row>
    <row r="8" spans="1:16" ht="2.1" customHeight="1" x14ac:dyDescent="0.2">
      <c r="A8" s="18"/>
      <c r="B8" s="10"/>
      <c r="C8" s="10"/>
      <c r="D8" s="17"/>
    </row>
    <row r="9" spans="1:16" ht="15" customHeight="1" x14ac:dyDescent="0.2">
      <c r="A9" s="18" t="s">
        <v>7</v>
      </c>
      <c r="B9" s="10"/>
      <c r="C9" s="10"/>
      <c r="D9" s="19" t="s">
        <v>8</v>
      </c>
    </row>
    <row r="10" spans="1:16" ht="5.0999999999999996" customHeight="1" x14ac:dyDescent="0.2"/>
    <row r="11" spans="1:16" ht="20.100000000000001" customHeight="1" x14ac:dyDescent="0.2">
      <c r="A11" s="318" t="s">
        <v>9</v>
      </c>
      <c r="B11" s="318"/>
      <c r="C11" s="318"/>
      <c r="D11" s="318"/>
      <c r="E11" s="318"/>
      <c r="F11" s="318"/>
      <c r="G11" s="318"/>
      <c r="H11" s="318"/>
      <c r="I11" s="318"/>
      <c r="J11" s="318"/>
    </row>
    <row r="12" spans="1:16" ht="15" customHeight="1" x14ac:dyDescent="0.2">
      <c r="A12" s="20"/>
      <c r="B12" s="20"/>
      <c r="C12" s="20"/>
      <c r="D12" s="21"/>
      <c r="E12" s="21"/>
      <c r="F12" s="21"/>
      <c r="G12" s="21"/>
      <c r="H12" s="21"/>
      <c r="I12" s="21"/>
      <c r="J12" s="323"/>
    </row>
    <row r="13" spans="1:16" ht="22.15" customHeight="1" x14ac:dyDescent="0.2">
      <c r="A13" s="23" t="s">
        <v>10</v>
      </c>
      <c r="D13" s="24"/>
      <c r="E13" s="5"/>
    </row>
    <row r="14" spans="1:16" ht="15" customHeight="1" x14ac:dyDescent="0.2">
      <c r="A14" s="23"/>
      <c r="D14" s="24"/>
      <c r="E14" s="5"/>
    </row>
    <row r="15" spans="1:16" s="33" customFormat="1" ht="27" customHeight="1" x14ac:dyDescent="0.2">
      <c r="A15" s="25"/>
      <c r="B15" s="310" t="s">
        <v>11</v>
      </c>
      <c r="C15" s="311"/>
      <c r="D15" s="26" t="s">
        <v>12</v>
      </c>
      <c r="E15" s="27" t="s">
        <v>13</v>
      </c>
      <c r="F15" s="28" t="s">
        <v>14</v>
      </c>
      <c r="G15" s="29" t="s">
        <v>15</v>
      </c>
      <c r="H15" s="30" t="s">
        <v>16</v>
      </c>
      <c r="I15" s="31" t="s">
        <v>17</v>
      </c>
      <c r="J15" s="32" t="s">
        <v>18</v>
      </c>
      <c r="K15" s="324"/>
      <c r="P15" s="325"/>
    </row>
    <row r="16" spans="1:16" s="42" customFormat="1" ht="15" customHeight="1" x14ac:dyDescent="0.25">
      <c r="A16" s="34">
        <v>1</v>
      </c>
      <c r="B16" s="319" t="s">
        <v>19</v>
      </c>
      <c r="C16" s="320"/>
      <c r="D16" s="35"/>
      <c r="E16" s="36">
        <v>0</v>
      </c>
      <c r="F16" s="326">
        <v>0</v>
      </c>
      <c r="G16" s="327">
        <v>0</v>
      </c>
      <c r="H16" s="328">
        <f t="shared" ref="H16:I16" si="0">H17+H18</f>
        <v>0</v>
      </c>
      <c r="I16" s="40">
        <f t="shared" si="0"/>
        <v>0</v>
      </c>
      <c r="J16" s="41"/>
      <c r="K16" s="329"/>
      <c r="P16" s="136"/>
    </row>
    <row r="17" spans="1:16" s="42" customFormat="1" ht="15" customHeight="1" x14ac:dyDescent="0.25">
      <c r="A17" s="43" t="s">
        <v>20</v>
      </c>
      <c r="B17" s="44"/>
      <c r="C17" s="45" t="s">
        <v>21</v>
      </c>
      <c r="D17" s="46"/>
      <c r="E17" s="47">
        <v>0</v>
      </c>
      <c r="F17" s="74">
        <v>0</v>
      </c>
      <c r="G17" s="74">
        <v>0</v>
      </c>
      <c r="H17" s="74">
        <v>0</v>
      </c>
      <c r="I17" s="49">
        <f>SUM(E17:H17)</f>
        <v>0</v>
      </c>
      <c r="J17" s="50"/>
      <c r="K17" s="329"/>
      <c r="P17" s="136"/>
    </row>
    <row r="18" spans="1:16" s="42" customFormat="1" ht="15" customHeight="1" x14ac:dyDescent="0.25">
      <c r="A18" s="43" t="s">
        <v>22</v>
      </c>
      <c r="B18" s="44"/>
      <c r="C18" s="45" t="s">
        <v>23</v>
      </c>
      <c r="D18" s="57"/>
      <c r="E18" s="52"/>
      <c r="F18" s="37"/>
      <c r="G18" s="37"/>
      <c r="H18" s="53"/>
      <c r="I18" s="52"/>
      <c r="J18" s="54"/>
      <c r="K18" s="329"/>
      <c r="P18" s="136"/>
    </row>
    <row r="19" spans="1:16" s="42" customFormat="1" ht="15" customHeight="1" x14ac:dyDescent="0.25">
      <c r="A19" s="43" t="s">
        <v>24</v>
      </c>
      <c r="B19" s="55"/>
      <c r="C19" s="56" t="s">
        <v>25</v>
      </c>
      <c r="D19" s="57"/>
      <c r="E19" s="58"/>
      <c r="F19" s="48"/>
      <c r="G19" s="74"/>
      <c r="H19" s="62"/>
      <c r="I19" s="58"/>
      <c r="J19" s="50"/>
      <c r="K19" s="329"/>
      <c r="P19" s="136"/>
    </row>
    <row r="20" spans="1:16" s="42" customFormat="1" ht="15" customHeight="1" x14ac:dyDescent="0.25">
      <c r="A20" s="43" t="s">
        <v>26</v>
      </c>
      <c r="B20" s="55"/>
      <c r="C20" s="56" t="s">
        <v>27</v>
      </c>
      <c r="D20" s="57"/>
      <c r="E20" s="58"/>
      <c r="F20" s="48"/>
      <c r="G20" s="48"/>
      <c r="H20" s="62"/>
      <c r="I20" s="58"/>
      <c r="J20" s="50"/>
      <c r="K20" s="329"/>
      <c r="P20" s="136"/>
    </row>
    <row r="21" spans="1:16" s="42" customFormat="1" ht="15" customHeight="1" x14ac:dyDescent="0.25">
      <c r="A21" s="43" t="s">
        <v>28</v>
      </c>
      <c r="B21" s="55"/>
      <c r="C21" s="56" t="s">
        <v>29</v>
      </c>
      <c r="D21" s="57"/>
      <c r="E21" s="58"/>
      <c r="F21" s="48"/>
      <c r="G21" s="74"/>
      <c r="H21" s="62"/>
      <c r="I21" s="58"/>
      <c r="J21" s="50"/>
      <c r="K21" s="329"/>
      <c r="P21" s="136"/>
    </row>
    <row r="22" spans="1:16" s="42" customFormat="1" ht="15" customHeight="1" x14ac:dyDescent="0.25">
      <c r="A22" s="43" t="s">
        <v>30</v>
      </c>
      <c r="B22" s="55"/>
      <c r="C22" s="56" t="s">
        <v>31</v>
      </c>
      <c r="D22" s="57"/>
      <c r="E22" s="58"/>
      <c r="F22" s="48"/>
      <c r="G22" s="48"/>
      <c r="H22" s="62"/>
      <c r="I22" s="57"/>
      <c r="J22" s="54"/>
      <c r="K22" s="329"/>
      <c r="P22" s="136"/>
    </row>
    <row r="23" spans="1:16" s="42" customFormat="1" ht="15" customHeight="1" x14ac:dyDescent="0.25">
      <c r="A23" s="43" t="s">
        <v>32</v>
      </c>
      <c r="B23" s="55"/>
      <c r="C23" s="56" t="s">
        <v>33</v>
      </c>
      <c r="D23" s="57"/>
      <c r="E23" s="58"/>
      <c r="F23" s="48"/>
      <c r="G23" s="48"/>
      <c r="H23" s="62"/>
      <c r="I23" s="57"/>
      <c r="J23" s="60"/>
      <c r="K23" s="329"/>
      <c r="P23" s="136"/>
    </row>
    <row r="24" spans="1:16" s="42" customFormat="1" ht="15" customHeight="1" x14ac:dyDescent="0.25">
      <c r="A24" s="43" t="s">
        <v>34</v>
      </c>
      <c r="B24" s="55"/>
      <c r="C24" s="56" t="s">
        <v>35</v>
      </c>
      <c r="D24" s="61"/>
      <c r="E24" s="58"/>
      <c r="F24" s="48"/>
      <c r="G24" s="48"/>
      <c r="H24" s="62"/>
      <c r="I24" s="57"/>
      <c r="J24" s="60"/>
      <c r="K24" s="329"/>
      <c r="P24" s="136"/>
    </row>
    <row r="25" spans="1:16" s="42" customFormat="1" ht="15" customHeight="1" x14ac:dyDescent="0.25">
      <c r="A25" s="43" t="s">
        <v>36</v>
      </c>
      <c r="B25" s="55"/>
      <c r="C25" s="56" t="s">
        <v>37</v>
      </c>
      <c r="D25" s="61"/>
      <c r="E25" s="58"/>
      <c r="F25" s="48"/>
      <c r="G25" s="48"/>
      <c r="H25" s="62"/>
      <c r="I25" s="57"/>
      <c r="J25" s="60"/>
      <c r="K25" s="329"/>
      <c r="P25" s="136"/>
    </row>
    <row r="26" spans="1:16" s="42" customFormat="1" ht="15" customHeight="1" x14ac:dyDescent="0.25">
      <c r="A26" s="43" t="s">
        <v>38</v>
      </c>
      <c r="B26" s="55"/>
      <c r="C26" s="56" t="s">
        <v>39</v>
      </c>
      <c r="D26" s="61"/>
      <c r="E26" s="58"/>
      <c r="F26" s="48"/>
      <c r="G26" s="48"/>
      <c r="H26" s="62"/>
      <c r="I26" s="57"/>
      <c r="J26" s="60"/>
      <c r="K26" s="329"/>
      <c r="P26" s="136"/>
    </row>
    <row r="27" spans="1:16" s="42" customFormat="1" ht="15" customHeight="1" x14ac:dyDescent="0.25">
      <c r="A27" s="43" t="s">
        <v>40</v>
      </c>
      <c r="B27" s="55"/>
      <c r="C27" s="56" t="s">
        <v>41</v>
      </c>
      <c r="D27" s="61"/>
      <c r="E27" s="58"/>
      <c r="F27" s="48"/>
      <c r="G27" s="48"/>
      <c r="H27" s="62"/>
      <c r="I27" s="57"/>
      <c r="J27" s="60"/>
      <c r="K27" s="329"/>
      <c r="P27" s="136"/>
    </row>
    <row r="28" spans="1:16" s="42" customFormat="1" ht="15" customHeight="1" x14ac:dyDescent="0.25">
      <c r="A28" s="34">
        <v>2</v>
      </c>
      <c r="B28" s="55"/>
      <c r="C28" s="63" t="s">
        <v>42</v>
      </c>
      <c r="D28" s="64"/>
      <c r="E28" s="58"/>
      <c r="F28" s="48"/>
      <c r="G28" s="48"/>
      <c r="H28" s="62"/>
      <c r="I28" s="57"/>
      <c r="J28" s="60"/>
      <c r="K28" s="329"/>
      <c r="P28" s="136"/>
    </row>
    <row r="29" spans="1:16" s="42" customFormat="1" ht="15" customHeight="1" x14ac:dyDescent="0.25">
      <c r="A29" s="43" t="s">
        <v>43</v>
      </c>
      <c r="B29" s="55"/>
      <c r="C29" s="56" t="s">
        <v>44</v>
      </c>
      <c r="D29" s="61"/>
      <c r="E29" s="58"/>
      <c r="F29" s="48"/>
      <c r="G29" s="48"/>
      <c r="H29" s="62"/>
      <c r="I29" s="65"/>
      <c r="J29" s="66"/>
      <c r="K29" s="329"/>
      <c r="P29" s="136"/>
    </row>
    <row r="30" spans="1:16" s="42" customFormat="1" ht="15" customHeight="1" x14ac:dyDescent="0.25">
      <c r="A30" s="34">
        <v>3</v>
      </c>
      <c r="B30" s="55"/>
      <c r="C30" s="63" t="s">
        <v>45</v>
      </c>
      <c r="D30" s="64"/>
      <c r="E30" s="67">
        <v>0</v>
      </c>
      <c r="F30" s="68">
        <v>0</v>
      </c>
      <c r="G30" s="68">
        <v>0</v>
      </c>
      <c r="H30" s="69">
        <f t="shared" ref="H30" si="1">H31+H32+H33+H34</f>
        <v>0</v>
      </c>
      <c r="I30" s="70">
        <f>SUM(E30:H30)</f>
        <v>0</v>
      </c>
      <c r="J30" s="54"/>
      <c r="K30" s="329"/>
      <c r="P30" s="136"/>
    </row>
    <row r="31" spans="1:16" s="42" customFormat="1" ht="15" customHeight="1" x14ac:dyDescent="0.25">
      <c r="A31" s="43" t="s">
        <v>46</v>
      </c>
      <c r="B31" s="72"/>
      <c r="C31" s="56" t="s">
        <v>47</v>
      </c>
      <c r="D31" s="61"/>
      <c r="E31" s="73"/>
      <c r="F31" s="74"/>
      <c r="G31" s="74"/>
      <c r="H31" s="62"/>
      <c r="I31" s="75"/>
      <c r="J31" s="66"/>
      <c r="K31" s="329"/>
      <c r="P31" s="136"/>
    </row>
    <row r="32" spans="1:16" s="42" customFormat="1" ht="25.5" x14ac:dyDescent="0.25">
      <c r="A32" s="43" t="s">
        <v>48</v>
      </c>
      <c r="B32" s="72"/>
      <c r="C32" s="56" t="s">
        <v>49</v>
      </c>
      <c r="D32" s="61"/>
      <c r="E32" s="76"/>
      <c r="F32" s="74"/>
      <c r="G32" s="74"/>
      <c r="H32" s="62"/>
      <c r="I32" s="75">
        <f t="shared" ref="I32:I33" si="2">SUM(E32:H32)</f>
        <v>0</v>
      </c>
      <c r="J32" s="66"/>
      <c r="K32" s="329"/>
      <c r="P32" s="136"/>
    </row>
    <row r="33" spans="1:16" s="42" customFormat="1" ht="15" customHeight="1" x14ac:dyDescent="0.25">
      <c r="A33" s="43" t="s">
        <v>50</v>
      </c>
      <c r="B33" s="72"/>
      <c r="C33" s="56" t="s">
        <v>255</v>
      </c>
      <c r="D33" s="61"/>
      <c r="E33" s="76"/>
      <c r="F33" s="74"/>
      <c r="G33" s="74"/>
      <c r="H33" s="62"/>
      <c r="I33" s="75">
        <f t="shared" si="2"/>
        <v>0</v>
      </c>
      <c r="J33" s="66"/>
      <c r="K33" s="329"/>
      <c r="P33" s="136"/>
    </row>
    <row r="34" spans="1:16" s="42" customFormat="1" ht="15" customHeight="1" x14ac:dyDescent="0.25">
      <c r="A34" s="43" t="s">
        <v>52</v>
      </c>
      <c r="B34" s="72"/>
      <c r="C34" s="56" t="s">
        <v>53</v>
      </c>
      <c r="D34" s="61"/>
      <c r="E34" s="77"/>
      <c r="F34" s="74"/>
      <c r="G34" s="38"/>
      <c r="H34" s="69"/>
      <c r="I34" s="78"/>
      <c r="J34" s="66"/>
      <c r="K34" s="329"/>
      <c r="P34" s="136"/>
    </row>
    <row r="35" spans="1:16" s="42" customFormat="1" ht="15" customHeight="1" x14ac:dyDescent="0.25">
      <c r="A35" s="43"/>
      <c r="B35" s="72"/>
      <c r="C35" s="79"/>
      <c r="D35" s="64"/>
      <c r="E35" s="80"/>
      <c r="F35" s="81"/>
      <c r="G35" s="81"/>
      <c r="H35" s="82"/>
      <c r="I35" s="83"/>
      <c r="J35" s="84"/>
      <c r="K35" s="329"/>
      <c r="P35" s="136"/>
    </row>
    <row r="36" spans="1:16" s="42" customFormat="1" ht="14.1" customHeight="1" x14ac:dyDescent="0.25">
      <c r="A36" s="85"/>
      <c r="B36" s="86"/>
      <c r="C36" s="87"/>
      <c r="D36" s="88"/>
      <c r="E36" s="89"/>
      <c r="F36" s="89"/>
      <c r="G36" s="89"/>
      <c r="H36" s="89"/>
      <c r="I36" s="89"/>
      <c r="J36" s="22"/>
      <c r="K36" s="329"/>
      <c r="P36" s="136"/>
    </row>
    <row r="37" spans="1:16" s="42" customFormat="1" ht="16.5" customHeight="1" x14ac:dyDescent="0.2">
      <c r="A37" s="23" t="s">
        <v>54</v>
      </c>
      <c r="B37" s="86"/>
      <c r="C37" s="86"/>
      <c r="D37" s="88"/>
      <c r="E37" s="90"/>
      <c r="F37" s="90"/>
      <c r="G37" s="90"/>
      <c r="H37" s="90"/>
      <c r="I37" s="90"/>
      <c r="J37" s="91"/>
      <c r="K37" s="329"/>
      <c r="P37" s="136"/>
    </row>
    <row r="38" spans="1:16" ht="14.1" customHeight="1" x14ac:dyDescent="0.2">
      <c r="B38" s="92"/>
      <c r="C38" s="92"/>
      <c r="D38" s="93"/>
    </row>
    <row r="39" spans="1:16" s="33" customFormat="1" ht="27" customHeight="1" x14ac:dyDescent="0.25">
      <c r="A39" s="94" t="s">
        <v>55</v>
      </c>
      <c r="B39" s="305" t="s">
        <v>56</v>
      </c>
      <c r="C39" s="306"/>
      <c r="D39" s="95" t="s">
        <v>12</v>
      </c>
      <c r="E39" s="27" t="s">
        <v>13</v>
      </c>
      <c r="F39" s="28" t="s">
        <v>14</v>
      </c>
      <c r="G39" s="29" t="s">
        <v>15</v>
      </c>
      <c r="H39" s="96" t="s">
        <v>16</v>
      </c>
      <c r="I39" s="27" t="s">
        <v>17</v>
      </c>
      <c r="J39" s="97" t="s">
        <v>18</v>
      </c>
      <c r="K39" s="324"/>
      <c r="P39" s="325"/>
    </row>
    <row r="40" spans="1:16" s="42" customFormat="1" ht="21.75" customHeight="1" x14ac:dyDescent="0.25">
      <c r="A40" s="98" t="s">
        <v>57</v>
      </c>
      <c r="B40" s="307" t="s">
        <v>58</v>
      </c>
      <c r="C40" s="308"/>
      <c r="D40" s="99"/>
      <c r="E40" s="100"/>
      <c r="F40" s="100"/>
      <c r="G40" s="100"/>
      <c r="H40" s="101"/>
      <c r="I40" s="102"/>
      <c r="J40" s="103"/>
      <c r="K40" s="330"/>
      <c r="P40" s="136"/>
    </row>
    <row r="41" spans="1:16" s="42" customFormat="1" ht="18" customHeight="1" x14ac:dyDescent="0.25">
      <c r="A41" s="98" t="s">
        <v>59</v>
      </c>
      <c r="B41" s="297" t="s">
        <v>60</v>
      </c>
      <c r="C41" s="309"/>
      <c r="D41" s="104"/>
      <c r="E41" s="105"/>
      <c r="F41" s="106"/>
      <c r="G41" s="106"/>
      <c r="H41" s="104"/>
      <c r="I41" s="102"/>
      <c r="J41" s="103"/>
      <c r="K41" s="330"/>
      <c r="P41" s="136"/>
    </row>
    <row r="42" spans="1:16" s="111" customFormat="1" ht="40.5" customHeight="1" x14ac:dyDescent="0.25">
      <c r="A42" s="98" t="s">
        <v>61</v>
      </c>
      <c r="B42" s="107"/>
      <c r="C42" s="108" t="s">
        <v>62</v>
      </c>
      <c r="D42" s="109"/>
      <c r="E42" s="74"/>
      <c r="F42" s="74"/>
      <c r="G42" s="74"/>
      <c r="H42" s="114"/>
      <c r="I42" s="110"/>
      <c r="J42" s="60"/>
      <c r="K42" s="331"/>
      <c r="P42" s="332"/>
    </row>
    <row r="43" spans="1:16" s="111" customFormat="1" ht="12.75" customHeight="1" x14ac:dyDescent="0.25">
      <c r="A43" s="98" t="s">
        <v>63</v>
      </c>
      <c r="B43" s="112"/>
      <c r="C43" s="108" t="s">
        <v>255</v>
      </c>
      <c r="D43" s="109"/>
      <c r="E43" s="74"/>
      <c r="F43" s="74"/>
      <c r="G43" s="74"/>
      <c r="H43" s="114"/>
      <c r="I43" s="113"/>
      <c r="J43" s="60"/>
      <c r="K43" s="333"/>
      <c r="P43" s="332"/>
    </row>
    <row r="44" spans="1:16" s="111" customFormat="1" ht="12.75" customHeight="1" x14ac:dyDescent="0.25">
      <c r="A44" s="98" t="s">
        <v>64</v>
      </c>
      <c r="B44" s="112"/>
      <c r="C44" s="108" t="s">
        <v>53</v>
      </c>
      <c r="D44" s="109"/>
      <c r="E44" s="74"/>
      <c r="F44" s="38"/>
      <c r="G44" s="38"/>
      <c r="H44" s="114"/>
      <c r="I44" s="113"/>
      <c r="J44" s="115"/>
      <c r="K44" s="330"/>
      <c r="P44" s="332"/>
    </row>
    <row r="45" spans="1:16" s="111" customFormat="1" ht="18" customHeight="1" x14ac:dyDescent="0.25">
      <c r="A45" s="98" t="s">
        <v>65</v>
      </c>
      <c r="B45" s="112"/>
      <c r="C45" s="116" t="s">
        <v>66</v>
      </c>
      <c r="D45" s="104"/>
      <c r="E45" s="105"/>
      <c r="F45" s="106"/>
      <c r="G45" s="106"/>
      <c r="H45" s="104"/>
      <c r="I45" s="102"/>
      <c r="J45" s="103"/>
      <c r="K45" s="330"/>
      <c r="P45" s="332"/>
    </row>
    <row r="46" spans="1:16" s="121" customFormat="1" ht="22.15" customHeight="1" x14ac:dyDescent="0.25">
      <c r="A46" s="98"/>
      <c r="B46" s="118" t="s">
        <v>67</v>
      </c>
      <c r="C46" s="119"/>
      <c r="D46" s="120"/>
      <c r="E46" s="105"/>
      <c r="F46" s="106"/>
      <c r="G46" s="106"/>
      <c r="H46" s="104"/>
      <c r="I46" s="102"/>
      <c r="J46" s="103"/>
      <c r="K46" s="333"/>
      <c r="P46" s="334"/>
    </row>
    <row r="47" spans="1:16" s="121" customFormat="1" ht="8.1" customHeight="1" x14ac:dyDescent="0.25">
      <c r="A47" s="122"/>
      <c r="B47" s="123"/>
      <c r="C47" s="123"/>
      <c r="D47" s="124"/>
      <c r="E47" s="125"/>
      <c r="F47" s="125"/>
      <c r="G47" s="125"/>
      <c r="H47" s="125"/>
      <c r="I47" s="125"/>
      <c r="J47" s="115"/>
      <c r="K47" s="333"/>
      <c r="P47" s="334"/>
    </row>
    <row r="48" spans="1:16" s="121" customFormat="1" ht="22.15" customHeight="1" x14ac:dyDescent="0.25">
      <c r="A48" s="126" t="s">
        <v>68</v>
      </c>
      <c r="B48" s="118" t="s">
        <v>69</v>
      </c>
      <c r="C48" s="119"/>
      <c r="D48" s="127"/>
      <c r="E48" s="106"/>
      <c r="F48" s="106"/>
      <c r="G48" s="106"/>
      <c r="H48" s="104"/>
      <c r="I48" s="117"/>
      <c r="J48" s="335"/>
      <c r="K48" s="333"/>
      <c r="P48" s="334"/>
    </row>
    <row r="49" spans="1:16" s="42" customFormat="1" ht="15" customHeight="1" x14ac:dyDescent="0.25">
      <c r="A49" s="43" t="s">
        <v>70</v>
      </c>
      <c r="B49" s="72"/>
      <c r="C49" s="56" t="s">
        <v>71</v>
      </c>
      <c r="D49" s="61"/>
      <c r="E49" s="150"/>
      <c r="F49" s="151"/>
      <c r="G49" s="151"/>
      <c r="H49" s="144"/>
      <c r="I49" s="336"/>
      <c r="J49" s="146"/>
      <c r="K49" s="329"/>
      <c r="P49" s="136"/>
    </row>
    <row r="50" spans="1:16" s="42" customFormat="1" ht="8.1" customHeight="1" x14ac:dyDescent="0.2">
      <c r="A50" s="1"/>
      <c r="B50" s="128"/>
      <c r="C50" s="128"/>
      <c r="D50" s="129"/>
      <c r="E50" s="90"/>
      <c r="F50" s="90"/>
      <c r="G50" s="90"/>
      <c r="H50" s="90"/>
      <c r="I50" s="89"/>
      <c r="J50" s="22"/>
      <c r="K50" s="333"/>
      <c r="P50" s="136"/>
    </row>
    <row r="51" spans="1:16" s="33" customFormat="1" ht="27" customHeight="1" x14ac:dyDescent="0.2">
      <c r="A51" s="25"/>
      <c r="B51" s="251" t="s">
        <v>72</v>
      </c>
      <c r="C51" s="252"/>
      <c r="D51" s="95" t="s">
        <v>12</v>
      </c>
      <c r="E51" s="130" t="s">
        <v>13</v>
      </c>
      <c r="F51" s="28" t="s">
        <v>14</v>
      </c>
      <c r="G51" s="29" t="s">
        <v>15</v>
      </c>
      <c r="H51" s="96" t="s">
        <v>16</v>
      </c>
      <c r="I51" s="27" t="s">
        <v>17</v>
      </c>
      <c r="J51" s="97" t="s">
        <v>18</v>
      </c>
      <c r="K51" s="324"/>
      <c r="P51" s="325"/>
    </row>
    <row r="52" spans="1:16" s="42" customFormat="1" ht="18" customHeight="1" x14ac:dyDescent="0.25">
      <c r="A52" s="131">
        <v>6</v>
      </c>
      <c r="B52" s="307" t="s">
        <v>73</v>
      </c>
      <c r="C52" s="308"/>
      <c r="D52" s="132">
        <v>-2248312.9500000002</v>
      </c>
      <c r="E52" s="133">
        <v>-935698.00666666648</v>
      </c>
      <c r="F52" s="134">
        <v>-739922.23333333316</v>
      </c>
      <c r="G52" s="134">
        <v>-672317.34999999986</v>
      </c>
      <c r="H52" s="135">
        <f t="shared" ref="H52:I52" si="3">+H53+H67+H76+H92+H99</f>
        <v>-848230.18999999971</v>
      </c>
      <c r="I52" s="117">
        <f t="shared" si="3"/>
        <v>-1967138.1733333322</v>
      </c>
      <c r="J52" s="103">
        <f>I52/D52</f>
        <v>0.87493966235142306</v>
      </c>
      <c r="K52" s="333"/>
      <c r="P52" s="136"/>
    </row>
    <row r="53" spans="1:16" s="42" customFormat="1" ht="18" customHeight="1" x14ac:dyDescent="0.25">
      <c r="A53" s="131" t="s">
        <v>74</v>
      </c>
      <c r="B53" s="138"/>
      <c r="C53" s="139" t="s">
        <v>75</v>
      </c>
      <c r="D53" s="132">
        <v>-1354013</v>
      </c>
      <c r="E53" s="133">
        <v>-703323.95999999985</v>
      </c>
      <c r="F53" s="134">
        <v>-528743.59999999986</v>
      </c>
      <c r="G53" s="134">
        <v>-561955.01333333307</v>
      </c>
      <c r="H53" s="135">
        <f t="shared" ref="H53" si="4">+H54+H58+H61</f>
        <v>-671544.09333333303</v>
      </c>
      <c r="I53" s="117">
        <f>I54+I61</f>
        <v>-1236537.0599999991</v>
      </c>
      <c r="J53" s="103">
        <f>I53/D53</f>
        <v>0.91323869120902024</v>
      </c>
      <c r="K53" s="333"/>
      <c r="P53" s="136"/>
    </row>
    <row r="54" spans="1:16" s="42" customFormat="1" ht="12.75" customHeight="1" x14ac:dyDescent="0.25">
      <c r="A54" s="131" t="s">
        <v>76</v>
      </c>
      <c r="B54" s="140"/>
      <c r="C54" s="141" t="s">
        <v>77</v>
      </c>
      <c r="D54" s="132">
        <v>-1349052</v>
      </c>
      <c r="E54" s="147">
        <v>-351661.97999999986</v>
      </c>
      <c r="F54" s="143">
        <v>-264371.79999999993</v>
      </c>
      <c r="G54" s="143">
        <v>-280977.5066666666</v>
      </c>
      <c r="H54" s="144">
        <f t="shared" ref="H54" si="5">H55+H58+H61+H64</f>
        <v>-335772.04666666652</v>
      </c>
      <c r="I54" s="145">
        <f>I55+I58+I61</f>
        <v>-1232783.3333333326</v>
      </c>
      <c r="J54" s="146">
        <f>I54/D54</f>
        <v>0.91381454038341925</v>
      </c>
      <c r="K54" s="333"/>
      <c r="P54" s="136"/>
    </row>
    <row r="55" spans="1:16" s="42" customFormat="1" ht="15" customHeight="1" x14ac:dyDescent="0.25">
      <c r="A55" s="131" t="s">
        <v>78</v>
      </c>
      <c r="B55" s="112"/>
      <c r="C55" s="108" t="s">
        <v>79</v>
      </c>
      <c r="D55" s="51"/>
      <c r="E55" s="147"/>
      <c r="F55" s="143"/>
      <c r="G55" s="143"/>
      <c r="H55" s="144"/>
      <c r="I55" s="145"/>
      <c r="J55" s="60"/>
      <c r="K55" s="333"/>
      <c r="P55" s="136"/>
    </row>
    <row r="56" spans="1:16" s="42" customFormat="1" ht="15" customHeight="1" x14ac:dyDescent="0.25">
      <c r="A56" s="131" t="s">
        <v>80</v>
      </c>
      <c r="B56" s="148"/>
      <c r="C56" s="149" t="s">
        <v>81</v>
      </c>
      <c r="D56" s="57"/>
      <c r="E56" s="150"/>
      <c r="F56" s="151"/>
      <c r="G56" s="151"/>
      <c r="H56" s="144"/>
      <c r="I56" s="145"/>
      <c r="J56" s="60"/>
      <c r="K56" s="333"/>
      <c r="P56" s="136"/>
    </row>
    <row r="57" spans="1:16" s="42" customFormat="1" ht="15" customHeight="1" x14ac:dyDescent="0.25">
      <c r="A57" s="131" t="s">
        <v>82</v>
      </c>
      <c r="B57" s="148"/>
      <c r="C57" s="149" t="s">
        <v>83</v>
      </c>
      <c r="D57" s="57"/>
      <c r="E57" s="150"/>
      <c r="F57" s="151"/>
      <c r="G57" s="151"/>
      <c r="H57" s="144"/>
      <c r="I57" s="145"/>
      <c r="J57" s="60"/>
      <c r="K57" s="333"/>
      <c r="P57" s="136"/>
    </row>
    <row r="58" spans="1:16" s="42" customFormat="1" ht="15" customHeight="1" x14ac:dyDescent="0.25">
      <c r="A58" s="131" t="s">
        <v>84</v>
      </c>
      <c r="B58" s="112"/>
      <c r="C58" s="108" t="s">
        <v>85</v>
      </c>
      <c r="D58" s="51">
        <v>-1349052</v>
      </c>
      <c r="E58" s="147">
        <v>-350107.63666666654</v>
      </c>
      <c r="F58" s="143">
        <v>-263437.33333333326</v>
      </c>
      <c r="G58" s="143">
        <v>-279712.58999999991</v>
      </c>
      <c r="H58" s="144">
        <f>H59+H60</f>
        <v>-335772.04666666652</v>
      </c>
      <c r="I58" s="145">
        <f>SUM(E58:H58)</f>
        <v>-1229029.606666666</v>
      </c>
      <c r="J58" s="146">
        <f t="shared" ref="J58:J63" si="6">I58/D58</f>
        <v>0.91103204818395878</v>
      </c>
      <c r="K58" s="333"/>
      <c r="P58" s="136"/>
    </row>
    <row r="59" spans="1:16" s="42" customFormat="1" ht="15" customHeight="1" x14ac:dyDescent="0.25">
      <c r="A59" s="131" t="s">
        <v>86</v>
      </c>
      <c r="B59" s="148"/>
      <c r="C59" s="149" t="s">
        <v>81</v>
      </c>
      <c r="D59" s="57">
        <v>-185531</v>
      </c>
      <c r="E59" s="150">
        <v>-50545.696666666663</v>
      </c>
      <c r="F59" s="151">
        <v>-40231.013333333307</v>
      </c>
      <c r="G59" s="151">
        <v>-40231.009999999937</v>
      </c>
      <c r="H59" s="159">
        <f>-'[2]UPPM-CORP - REAL'!AA17</f>
        <v>-44822.986666666628</v>
      </c>
      <c r="I59" s="150">
        <f t="shared" ref="I59:I64" si="7">SUM(E59:H59)</f>
        <v>-175830.70666666652</v>
      </c>
      <c r="J59" s="60">
        <f t="shared" si="6"/>
        <v>0.94771605104627543</v>
      </c>
      <c r="K59" s="333"/>
      <c r="P59" s="136"/>
    </row>
    <row r="60" spans="1:16" s="42" customFormat="1" ht="15" customHeight="1" x14ac:dyDescent="0.25">
      <c r="A60" s="131" t="s">
        <v>87</v>
      </c>
      <c r="B60" s="148"/>
      <c r="C60" s="149" t="s">
        <v>83</v>
      </c>
      <c r="D60" s="57">
        <v>-1163521</v>
      </c>
      <c r="E60" s="150">
        <v>-299561.93999999989</v>
      </c>
      <c r="F60" s="151">
        <v>-223206.31999999998</v>
      </c>
      <c r="G60" s="151">
        <v>-239481.58</v>
      </c>
      <c r="H60" s="159">
        <f>-SUM('[2]UPPM-CDR - REAL'!W19:Y19)-976.2</f>
        <v>-290949.05999999988</v>
      </c>
      <c r="I60" s="150">
        <f t="shared" si="7"/>
        <v>-1053198.8999999997</v>
      </c>
      <c r="J60" s="60">
        <f t="shared" si="6"/>
        <v>0.90518254505075513</v>
      </c>
      <c r="K60" s="333"/>
      <c r="P60" s="136"/>
    </row>
    <row r="61" spans="1:16" s="42" customFormat="1" ht="15" customHeight="1" x14ac:dyDescent="0.25">
      <c r="A61" s="131" t="s">
        <v>88</v>
      </c>
      <c r="B61" s="112"/>
      <c r="C61" s="108" t="s">
        <v>89</v>
      </c>
      <c r="D61" s="51">
        <v>-4961</v>
      </c>
      <c r="E61" s="147">
        <v>-1554.3433333333335</v>
      </c>
      <c r="F61" s="143">
        <v>-934.4666666666667</v>
      </c>
      <c r="G61" s="143">
        <v>-1264.9166666666667</v>
      </c>
      <c r="H61" s="144">
        <f>SUM(H62:H63)</f>
        <v>0</v>
      </c>
      <c r="I61" s="145">
        <f t="shared" si="7"/>
        <v>-3753.7266666666674</v>
      </c>
      <c r="J61" s="146">
        <f t="shared" si="6"/>
        <v>0.7566471813478467</v>
      </c>
      <c r="K61" s="333"/>
      <c r="P61" s="136"/>
    </row>
    <row r="62" spans="1:16" s="42" customFormat="1" ht="15" customHeight="1" x14ac:dyDescent="0.25">
      <c r="A62" s="131" t="s">
        <v>90</v>
      </c>
      <c r="B62" s="148"/>
      <c r="C62" s="149" t="s">
        <v>81</v>
      </c>
      <c r="D62" s="57"/>
      <c r="E62" s="150"/>
      <c r="F62" s="151"/>
      <c r="G62" s="151"/>
      <c r="H62" s="144"/>
      <c r="I62" s="156"/>
      <c r="J62" s="60"/>
      <c r="K62" s="333"/>
      <c r="P62" s="136"/>
    </row>
    <row r="63" spans="1:16" s="42" customFormat="1" ht="15" customHeight="1" x14ac:dyDescent="0.25">
      <c r="A63" s="131" t="s">
        <v>91</v>
      </c>
      <c r="B63" s="148"/>
      <c r="C63" s="149" t="s">
        <v>83</v>
      </c>
      <c r="D63" s="57">
        <v>-4961</v>
      </c>
      <c r="E63" s="150">
        <v>-1554.3433333333335</v>
      </c>
      <c r="F63" s="151">
        <v>-934.4666666666667</v>
      </c>
      <c r="G63" s="151">
        <v>-1264.9166666666667</v>
      </c>
      <c r="H63" s="159">
        <v>0</v>
      </c>
      <c r="I63" s="157">
        <f t="shared" ref="I63" si="8">SUM(E63:H63)</f>
        <v>-3753.7266666666674</v>
      </c>
      <c r="J63" s="60">
        <f t="shared" si="6"/>
        <v>0.7566471813478467</v>
      </c>
      <c r="K63" s="333"/>
      <c r="P63" s="136"/>
    </row>
    <row r="64" spans="1:16" s="42" customFormat="1" ht="15" customHeight="1" x14ac:dyDescent="0.25">
      <c r="A64" s="131" t="s">
        <v>92</v>
      </c>
      <c r="B64" s="112"/>
      <c r="C64" s="108" t="s">
        <v>93</v>
      </c>
      <c r="D64" s="51">
        <v>0</v>
      </c>
      <c r="E64" s="147">
        <v>0</v>
      </c>
      <c r="F64" s="143">
        <v>0</v>
      </c>
      <c r="G64" s="143">
        <v>0</v>
      </c>
      <c r="H64" s="144">
        <v>0</v>
      </c>
      <c r="I64" s="156">
        <f t="shared" si="7"/>
        <v>0</v>
      </c>
      <c r="J64" s="60"/>
      <c r="K64" s="333"/>
      <c r="P64" s="136"/>
    </row>
    <row r="65" spans="1:16" s="42" customFormat="1" ht="15" customHeight="1" x14ac:dyDescent="0.25">
      <c r="A65" s="131" t="s">
        <v>94</v>
      </c>
      <c r="B65" s="148"/>
      <c r="C65" s="149" t="s">
        <v>81</v>
      </c>
      <c r="D65" s="57"/>
      <c r="E65" s="150"/>
      <c r="F65" s="151"/>
      <c r="G65" s="151"/>
      <c r="H65" s="159"/>
      <c r="I65" s="156"/>
      <c r="J65" s="60"/>
      <c r="K65" s="333"/>
      <c r="P65" s="136"/>
    </row>
    <row r="66" spans="1:16" s="42" customFormat="1" ht="15" customHeight="1" x14ac:dyDescent="0.25">
      <c r="A66" s="131" t="s">
        <v>95</v>
      </c>
      <c r="B66" s="148"/>
      <c r="C66" s="149" t="s">
        <v>83</v>
      </c>
      <c r="D66" s="57"/>
      <c r="E66" s="150"/>
      <c r="F66" s="151"/>
      <c r="G66" s="151"/>
      <c r="H66" s="159"/>
      <c r="I66" s="156"/>
      <c r="J66" s="60"/>
      <c r="K66" s="333"/>
      <c r="P66" s="136"/>
    </row>
    <row r="67" spans="1:16" s="42" customFormat="1" ht="27" customHeight="1" x14ac:dyDescent="0.25">
      <c r="A67" s="34" t="s">
        <v>96</v>
      </c>
      <c r="B67" s="297" t="s">
        <v>97</v>
      </c>
      <c r="C67" s="309"/>
      <c r="D67" s="160">
        <v>-456544.01</v>
      </c>
      <c r="E67" s="169">
        <v>-122582.99333333333</v>
      </c>
      <c r="F67" s="162">
        <v>-91464.073333333334</v>
      </c>
      <c r="G67" s="162">
        <v>-56214.083333333328</v>
      </c>
      <c r="H67" s="163">
        <f>SUM(H68:H75)</f>
        <v>-97836.363333333327</v>
      </c>
      <c r="I67" s="105">
        <f>SUM(E67:H67)</f>
        <v>-368097.51333333331</v>
      </c>
      <c r="J67" s="103">
        <f>I67/D67</f>
        <v>0.80626950583216128</v>
      </c>
      <c r="K67" s="333"/>
      <c r="L67" s="165"/>
      <c r="P67" s="136"/>
    </row>
    <row r="68" spans="1:16" s="42" customFormat="1" ht="15" customHeight="1" x14ac:dyDescent="0.25">
      <c r="A68" s="131" t="s">
        <v>98</v>
      </c>
      <c r="B68" s="148"/>
      <c r="C68" s="149" t="s">
        <v>99</v>
      </c>
      <c r="D68" s="109">
        <v>-125835</v>
      </c>
      <c r="E68" s="150">
        <v>-34137.69</v>
      </c>
      <c r="F68" s="151">
        <v>-26744.44</v>
      </c>
      <c r="G68" s="151">
        <v>-22923.800000000003</v>
      </c>
      <c r="H68" s="159">
        <f>-SUM('[2]UPPM-CDR - REAL'!W24:Y24)-'[2]UPPM-CORP - REAL'!AA23</f>
        <v>-36276.71</v>
      </c>
      <c r="I68" s="150">
        <f t="shared" ref="I68:I75" si="9">SUM(E68:H68)</f>
        <v>-120082.64000000001</v>
      </c>
      <c r="J68" s="60">
        <f t="shared" ref="J68:J75" si="10">I68/D68</f>
        <v>0.95428648627170509</v>
      </c>
      <c r="K68" s="333"/>
      <c r="P68" s="136"/>
    </row>
    <row r="69" spans="1:16" s="42" customFormat="1" ht="15" customHeight="1" x14ac:dyDescent="0.25">
      <c r="A69" s="131" t="s">
        <v>100</v>
      </c>
      <c r="B69" s="148"/>
      <c r="C69" s="149" t="s">
        <v>101</v>
      </c>
      <c r="D69" s="109">
        <v>-286276</v>
      </c>
      <c r="E69" s="150">
        <v>-80517.509999999995</v>
      </c>
      <c r="F69" s="151">
        <v>-57933.03</v>
      </c>
      <c r="G69" s="151">
        <v>-25038.2</v>
      </c>
      <c r="H69" s="159">
        <f>-SUM('[2]UPPM-CDR - REAL'!W25:Y25)-'[2]UPPM-CORP - REAL'!AA24</f>
        <v>-49471.97</v>
      </c>
      <c r="I69" s="150">
        <f t="shared" si="9"/>
        <v>-212960.71</v>
      </c>
      <c r="J69" s="60">
        <f t="shared" si="10"/>
        <v>0.74389997764395199</v>
      </c>
      <c r="K69" s="333"/>
      <c r="P69" s="136"/>
    </row>
    <row r="70" spans="1:16" s="42" customFormat="1" ht="15" customHeight="1" x14ac:dyDescent="0.25">
      <c r="A70" s="131" t="s">
        <v>102</v>
      </c>
      <c r="B70" s="148"/>
      <c r="C70" s="149" t="s">
        <v>103</v>
      </c>
      <c r="D70" s="109">
        <v>-3913</v>
      </c>
      <c r="E70" s="150">
        <v>-936.17666666666673</v>
      </c>
      <c r="F70" s="151">
        <v>0</v>
      </c>
      <c r="G70" s="151">
        <v>0</v>
      </c>
      <c r="H70" s="159">
        <f>-SUM('[2]UPPM-CDR - REAL'!W26:Y26)-'[2]UPPM-CORP - REAL'!AA25</f>
        <v>-916.5</v>
      </c>
      <c r="I70" s="150">
        <f t="shared" si="9"/>
        <v>-1852.6766666666667</v>
      </c>
      <c r="J70" s="60">
        <f t="shared" si="10"/>
        <v>0.47346707556009882</v>
      </c>
      <c r="K70" s="333"/>
      <c r="P70" s="136"/>
    </row>
    <row r="71" spans="1:16" s="42" customFormat="1" ht="15" customHeight="1" x14ac:dyDescent="0.25">
      <c r="A71" s="131" t="s">
        <v>104</v>
      </c>
      <c r="B71" s="148"/>
      <c r="C71" s="149" t="s">
        <v>105</v>
      </c>
      <c r="D71" s="109">
        <v>-21421</v>
      </c>
      <c r="E71" s="150">
        <v>-2975.8733333333339</v>
      </c>
      <c r="F71" s="151">
        <v>-3792.55</v>
      </c>
      <c r="G71" s="151">
        <v>-4341.1633333333339</v>
      </c>
      <c r="H71" s="159">
        <f>-SUM('[2]UPPM-CDR - REAL'!W27:Y27)-'[2]UPPM-CORP - REAL'!AA26</f>
        <v>-6599.7466666666678</v>
      </c>
      <c r="I71" s="150">
        <f t="shared" si="9"/>
        <v>-17709.333333333336</v>
      </c>
      <c r="J71" s="60">
        <f t="shared" si="10"/>
        <v>0.82672766599754144</v>
      </c>
      <c r="K71" s="333"/>
      <c r="P71" s="136"/>
    </row>
    <row r="72" spans="1:16" s="42" customFormat="1" ht="15" customHeight="1" x14ac:dyDescent="0.25">
      <c r="A72" s="131" t="s">
        <v>106</v>
      </c>
      <c r="B72" s="148"/>
      <c r="C72" s="149" t="s">
        <v>107</v>
      </c>
      <c r="D72" s="109">
        <v>-680</v>
      </c>
      <c r="E72" s="150">
        <v>-146.15666666666667</v>
      </c>
      <c r="F72" s="151">
        <v>-233.83666666666667</v>
      </c>
      <c r="G72" s="151">
        <v>-135.42999999999998</v>
      </c>
      <c r="H72" s="159">
        <f>-SUM('[2]UPPM-CDR - REAL'!W28:Y28)-'[2]UPPM-CORP - REAL'!AA27</f>
        <v>-46.54666666666666</v>
      </c>
      <c r="I72" s="150">
        <f t="shared" si="9"/>
        <v>-561.96999999999991</v>
      </c>
      <c r="J72" s="60">
        <f>I72/D72</f>
        <v>0.82642647058823515</v>
      </c>
      <c r="K72" s="333"/>
      <c r="P72" s="136"/>
    </row>
    <row r="73" spans="1:16" s="42" customFormat="1" ht="15" customHeight="1" x14ac:dyDescent="0.25">
      <c r="A73" s="131" t="s">
        <v>108</v>
      </c>
      <c r="B73" s="148"/>
      <c r="C73" s="149" t="s">
        <v>109</v>
      </c>
      <c r="D73" s="109">
        <v>-11259</v>
      </c>
      <c r="E73" s="150">
        <v>-2165.46</v>
      </c>
      <c r="F73" s="151">
        <v>-1443.64</v>
      </c>
      <c r="G73" s="151">
        <v>-2165.46</v>
      </c>
      <c r="H73" s="159">
        <f>-SUM('[2]UPPM-CDR - REAL'!W29:Y29)-'[2]UPPM-CORP - REAL'!AA28</f>
        <v>-2932.8633333333332</v>
      </c>
      <c r="I73" s="150">
        <f t="shared" si="9"/>
        <v>-8707.4233333333341</v>
      </c>
      <c r="J73" s="60">
        <f t="shared" si="10"/>
        <v>0.77337448559670785</v>
      </c>
      <c r="K73" s="333"/>
      <c r="P73" s="136"/>
    </row>
    <row r="74" spans="1:16" s="42" customFormat="1" ht="15" customHeight="1" x14ac:dyDescent="0.25">
      <c r="A74" s="131" t="s">
        <v>110</v>
      </c>
      <c r="B74" s="148"/>
      <c r="C74" s="149" t="s">
        <v>111</v>
      </c>
      <c r="D74" s="109">
        <v>0</v>
      </c>
      <c r="E74" s="150">
        <v>0</v>
      </c>
      <c r="F74" s="151">
        <v>0</v>
      </c>
      <c r="G74" s="151">
        <v>0</v>
      </c>
      <c r="H74" s="159">
        <f>-SUM('[2]UPPM-CDR - REAL'!W30:Y30)-'[2]UPPM-CORP - REAL'!AA29</f>
        <v>0</v>
      </c>
      <c r="I74" s="150">
        <f t="shared" si="9"/>
        <v>0</v>
      </c>
      <c r="J74" s="60">
        <v>0</v>
      </c>
      <c r="K74" s="333"/>
      <c r="P74" s="136"/>
    </row>
    <row r="75" spans="1:16" s="42" customFormat="1" ht="15" customHeight="1" x14ac:dyDescent="0.25">
      <c r="A75" s="131" t="s">
        <v>112</v>
      </c>
      <c r="B75" s="148"/>
      <c r="C75" s="149" t="s">
        <v>113</v>
      </c>
      <c r="D75" s="109">
        <v>-7160.01</v>
      </c>
      <c r="E75" s="150">
        <v>-1704.1266666666663</v>
      </c>
      <c r="F75" s="151">
        <v>-1316.5766666666666</v>
      </c>
      <c r="G75" s="151">
        <v>-1610.03</v>
      </c>
      <c r="H75" s="159">
        <f>-SUM('[2]UPPM-CDR - REAL'!W31:Y31)-'[2]UPPM-CORP - REAL'!AA30</f>
        <v>-1592.0266666666666</v>
      </c>
      <c r="I75" s="150">
        <f t="shared" si="9"/>
        <v>-6222.7599999999993</v>
      </c>
      <c r="J75" s="60">
        <f t="shared" si="10"/>
        <v>0.86909934483331719</v>
      </c>
      <c r="K75" s="333"/>
      <c r="P75" s="136"/>
    </row>
    <row r="76" spans="1:16" s="42" customFormat="1" ht="15" customHeight="1" x14ac:dyDescent="0.25">
      <c r="A76" s="34" t="s">
        <v>114</v>
      </c>
      <c r="B76" s="166" t="s">
        <v>115</v>
      </c>
      <c r="C76" s="167"/>
      <c r="D76" s="160">
        <v>-258681.94</v>
      </c>
      <c r="E76" s="169">
        <v>-58479.849999999991</v>
      </c>
      <c r="F76" s="162">
        <v>-42574.243333333332</v>
      </c>
      <c r="G76" s="162">
        <v>-22671.996666666659</v>
      </c>
      <c r="H76" s="163">
        <f t="shared" ref="H76:I76" si="11">SUM(H77:H91)-H78</f>
        <v>-41149.543333333335</v>
      </c>
      <c r="I76" s="105">
        <f t="shared" si="11"/>
        <v>-164875.6333333333</v>
      </c>
      <c r="J76" s="103">
        <f>I76/D76</f>
        <v>0.63736816467872981</v>
      </c>
      <c r="K76" s="333"/>
      <c r="P76" s="136"/>
    </row>
    <row r="77" spans="1:16" s="42" customFormat="1" ht="15" customHeight="1" x14ac:dyDescent="0.25">
      <c r="A77" s="131" t="s">
        <v>116</v>
      </c>
      <c r="B77" s="148"/>
      <c r="C77" s="149" t="s">
        <v>256</v>
      </c>
      <c r="D77" s="57">
        <v>-27658</v>
      </c>
      <c r="E77" s="168">
        <v>-5635.8</v>
      </c>
      <c r="F77" s="151">
        <v>-6334.0666666666666</v>
      </c>
      <c r="G77" s="151">
        <v>-3442.37</v>
      </c>
      <c r="H77" s="159">
        <f>-SUM('[2]UPPM-CDR - REAL'!W34:Y34)-'[2]UPPM-CORP - REAL'!AA33</f>
        <v>-7658.67</v>
      </c>
      <c r="I77" s="150">
        <f t="shared" ref="I77" si="12">SUM(E77:H77)</f>
        <v>-23070.906666666669</v>
      </c>
      <c r="J77" s="60">
        <f t="shared" ref="J77:J83" si="13">I77/D77</f>
        <v>0.83414949261214366</v>
      </c>
      <c r="K77" s="333"/>
      <c r="P77" s="136"/>
    </row>
    <row r="78" spans="1:16" s="42" customFormat="1" ht="15" customHeight="1" x14ac:dyDescent="0.25">
      <c r="A78" s="131" t="s">
        <v>118</v>
      </c>
      <c r="B78" s="148"/>
      <c r="C78" s="149" t="s">
        <v>119</v>
      </c>
      <c r="D78" s="57">
        <v>-140296</v>
      </c>
      <c r="E78" s="168">
        <v>-35034.75</v>
      </c>
      <c r="F78" s="151">
        <v>-29133.339999999997</v>
      </c>
      <c r="G78" s="151">
        <v>-13980.879999999997</v>
      </c>
      <c r="H78" s="151">
        <f t="shared" ref="H78:I78" si="14">SUM(H79:H83)</f>
        <v>-19464.910000000003</v>
      </c>
      <c r="I78" s="150">
        <f t="shared" si="14"/>
        <v>-97613.880000000019</v>
      </c>
      <c r="J78" s="60">
        <f t="shared" si="13"/>
        <v>0.69577094143810247</v>
      </c>
      <c r="K78" s="333"/>
      <c r="L78" s="137"/>
      <c r="P78" s="136"/>
    </row>
    <row r="79" spans="1:16" s="42" customFormat="1" ht="15" customHeight="1" x14ac:dyDescent="0.25">
      <c r="A79" s="131" t="s">
        <v>257</v>
      </c>
      <c r="B79" s="148"/>
      <c r="C79" s="149" t="s">
        <v>121</v>
      </c>
      <c r="D79" s="57">
        <v>-37884</v>
      </c>
      <c r="E79" s="168">
        <v>-6296.95</v>
      </c>
      <c r="F79" s="151">
        <v>-10988.93</v>
      </c>
      <c r="G79" s="151">
        <v>-8286.4666666666672</v>
      </c>
      <c r="H79" s="159">
        <f>-SUM('[2]UPPM-CDR - REAL'!W36:Y36)-'[2]UPPM-CORP - REAL'!AA35-441.3</f>
        <v>-7746.2833333333338</v>
      </c>
      <c r="I79" s="150">
        <f t="shared" ref="I79:I83" si="15">SUM(E79:H79)</f>
        <v>-33318.630000000005</v>
      </c>
      <c r="J79" s="60">
        <f t="shared" si="13"/>
        <v>0.87949081406398488</v>
      </c>
      <c r="K79" s="333"/>
      <c r="P79" s="136"/>
    </row>
    <row r="80" spans="1:16" s="42" customFormat="1" ht="15" customHeight="1" x14ac:dyDescent="0.25">
      <c r="A80" s="131" t="s">
        <v>258</v>
      </c>
      <c r="B80" s="148"/>
      <c r="C80" s="149" t="s">
        <v>123</v>
      </c>
      <c r="D80" s="57">
        <v>-20880</v>
      </c>
      <c r="E80" s="168">
        <v>-7988.37</v>
      </c>
      <c r="F80" s="151">
        <v>942.11000000000058</v>
      </c>
      <c r="G80" s="151">
        <v>1872.8000000000002</v>
      </c>
      <c r="H80" s="159">
        <f>-SUM('[2]UPPM-CDR - REAL'!W37:Y37)-'[2]UPPM-CORP - REAL'!AA36</f>
        <v>-3489.37</v>
      </c>
      <c r="I80" s="150">
        <f t="shared" si="15"/>
        <v>-8662.8299999999981</v>
      </c>
      <c r="J80" s="60">
        <f t="shared" si="13"/>
        <v>0.41488649425287349</v>
      </c>
      <c r="K80" s="333"/>
      <c r="P80" s="136"/>
    </row>
    <row r="81" spans="1:16" s="42" customFormat="1" ht="15" customHeight="1" x14ac:dyDescent="0.25">
      <c r="A81" s="131" t="s">
        <v>259</v>
      </c>
      <c r="B81" s="148"/>
      <c r="C81" s="149" t="s">
        <v>125</v>
      </c>
      <c r="D81" s="57">
        <v>-72182</v>
      </c>
      <c r="E81" s="168">
        <v>-18514.36</v>
      </c>
      <c r="F81" s="151">
        <v>-17945.653333333332</v>
      </c>
      <c r="G81" s="151">
        <v>-5519.8399999999983</v>
      </c>
      <c r="H81" s="159">
        <f>-SUM('[2]UPPM-CDR - REAL'!W38:Y38)-'[2]UPPM-CORP - REAL'!AA37</f>
        <v>-6156.0200000000023</v>
      </c>
      <c r="I81" s="150">
        <f t="shared" si="15"/>
        <v>-48135.873333333337</v>
      </c>
      <c r="J81" s="60">
        <f t="shared" si="13"/>
        <v>0.6668681019275351</v>
      </c>
      <c r="K81" s="333"/>
      <c r="P81" s="136"/>
    </row>
    <row r="82" spans="1:16" s="42" customFormat="1" ht="15" customHeight="1" x14ac:dyDescent="0.25">
      <c r="A82" s="131" t="s">
        <v>260</v>
      </c>
      <c r="B82" s="148"/>
      <c r="C82" s="149" t="s">
        <v>127</v>
      </c>
      <c r="D82" s="57">
        <v>-872</v>
      </c>
      <c r="E82" s="168">
        <v>-225.42</v>
      </c>
      <c r="F82" s="151">
        <v>-55.96</v>
      </c>
      <c r="G82" s="151">
        <v>-113.07</v>
      </c>
      <c r="H82" s="159">
        <f>-SUM('[2]UPPM-CDR - REAL'!W39:Y39)-'[2]UPPM-CORP - REAL'!AA38</f>
        <v>-173.24</v>
      </c>
      <c r="I82" s="150">
        <f t="shared" si="15"/>
        <v>-567.69000000000005</v>
      </c>
      <c r="J82" s="60">
        <f t="shared" si="13"/>
        <v>0.65102064220183498</v>
      </c>
      <c r="K82" s="333"/>
      <c r="P82" s="136"/>
    </row>
    <row r="83" spans="1:16" s="42" customFormat="1" ht="15" customHeight="1" x14ac:dyDescent="0.25">
      <c r="A83" s="131" t="s">
        <v>261</v>
      </c>
      <c r="B83" s="148"/>
      <c r="C83" s="149" t="s">
        <v>129</v>
      </c>
      <c r="D83" s="57">
        <v>-8478</v>
      </c>
      <c r="E83" s="168">
        <v>-2009.65</v>
      </c>
      <c r="F83" s="151">
        <v>-1084.9066666666668</v>
      </c>
      <c r="G83" s="151">
        <v>-1934.3033333333333</v>
      </c>
      <c r="H83" s="159">
        <f>-SUM('[2]UPPM-CDR - REAL'!W40:Y40)-'[2]UPPM-CORP - REAL'!AA39</f>
        <v>-1899.9966666666667</v>
      </c>
      <c r="I83" s="150">
        <f t="shared" si="15"/>
        <v>-6928.8566666666675</v>
      </c>
      <c r="J83" s="60">
        <f t="shared" si="13"/>
        <v>0.81727490760399479</v>
      </c>
      <c r="K83" s="333"/>
      <c r="P83" s="136"/>
    </row>
    <row r="84" spans="1:16" s="42" customFormat="1" ht="15" customHeight="1" x14ac:dyDescent="0.25">
      <c r="A84" s="131" t="s">
        <v>262</v>
      </c>
      <c r="B84" s="148"/>
      <c r="C84" s="149" t="s">
        <v>263</v>
      </c>
      <c r="D84" s="57"/>
      <c r="E84" s="168"/>
      <c r="F84" s="151"/>
      <c r="G84" s="151"/>
      <c r="H84" s="159"/>
      <c r="I84" s="150"/>
      <c r="J84" s="60"/>
      <c r="K84" s="333"/>
      <c r="P84" s="136"/>
    </row>
    <row r="85" spans="1:16" s="42" customFormat="1" ht="15" customHeight="1" x14ac:dyDescent="0.25">
      <c r="A85" s="131" t="s">
        <v>130</v>
      </c>
      <c r="B85" s="148"/>
      <c r="C85" s="149" t="s">
        <v>133</v>
      </c>
      <c r="D85" s="57"/>
      <c r="E85" s="168"/>
      <c r="F85" s="151"/>
      <c r="G85" s="151"/>
      <c r="H85" s="159"/>
      <c r="I85" s="150"/>
      <c r="J85" s="60"/>
      <c r="K85" s="333"/>
      <c r="P85" s="136"/>
    </row>
    <row r="86" spans="1:16" s="42" customFormat="1" ht="15" customHeight="1" x14ac:dyDescent="0.25">
      <c r="A86" s="131" t="s">
        <v>132</v>
      </c>
      <c r="B86" s="148"/>
      <c r="C86" s="149" t="s">
        <v>264</v>
      </c>
      <c r="D86" s="57"/>
      <c r="E86" s="168"/>
      <c r="F86" s="151"/>
      <c r="G86" s="151"/>
      <c r="H86" s="159"/>
      <c r="I86" s="150"/>
      <c r="J86" s="60"/>
      <c r="K86" s="333"/>
      <c r="P86" s="136"/>
    </row>
    <row r="87" spans="1:16" s="42" customFormat="1" ht="15" customHeight="1" x14ac:dyDescent="0.25">
      <c r="A87" s="131" t="s">
        <v>134</v>
      </c>
      <c r="B87" s="148"/>
      <c r="C87" s="149" t="s">
        <v>135</v>
      </c>
      <c r="D87" s="57">
        <v>-16716</v>
      </c>
      <c r="E87" s="168">
        <v>-7037.7233333333334</v>
      </c>
      <c r="F87" s="151">
        <v>-2224.89</v>
      </c>
      <c r="G87" s="151">
        <v>-834.79</v>
      </c>
      <c r="H87" s="159">
        <f>-SUM('[2]UPPM-CDR - REAL'!W43:Y43)-'[2]UPPM-CORP - REAL'!AA42-1.85</f>
        <v>-7962.51</v>
      </c>
      <c r="I87" s="150">
        <f t="shared" ref="I87:I89" si="16">SUM(E87:H87)</f>
        <v>-18059.91333333333</v>
      </c>
      <c r="J87" s="60">
        <f t="shared" ref="J87:J89" si="17">I87/D87</f>
        <v>1.0803968253968252</v>
      </c>
      <c r="K87" s="333"/>
      <c r="P87" s="136"/>
    </row>
    <row r="88" spans="1:16" s="42" customFormat="1" ht="15" customHeight="1" x14ac:dyDescent="0.25">
      <c r="A88" s="131" t="s">
        <v>136</v>
      </c>
      <c r="B88" s="148"/>
      <c r="C88" s="149" t="s">
        <v>137</v>
      </c>
      <c r="D88" s="57">
        <v>-52456</v>
      </c>
      <c r="E88" s="168">
        <v>-855.78000000000009</v>
      </c>
      <c r="F88" s="151">
        <v>-828.39</v>
      </c>
      <c r="G88" s="151">
        <v>-718.89333333333332</v>
      </c>
      <c r="H88" s="159">
        <f>-SUM('[2]UPPM-CORP - REAL'!AA43)</f>
        <v>-731.74333333333334</v>
      </c>
      <c r="I88" s="150">
        <f t="shared" si="16"/>
        <v>-3134.8066666666668</v>
      </c>
      <c r="J88" s="60">
        <f t="shared" si="17"/>
        <v>5.9760688322911905E-2</v>
      </c>
      <c r="K88" s="333"/>
      <c r="P88" s="136"/>
    </row>
    <row r="89" spans="1:16" s="42" customFormat="1" ht="15" customHeight="1" x14ac:dyDescent="0.25">
      <c r="A89" s="131" t="s">
        <v>138</v>
      </c>
      <c r="B89" s="148"/>
      <c r="C89" s="149" t="s">
        <v>139</v>
      </c>
      <c r="D89" s="57">
        <v>-21555.94</v>
      </c>
      <c r="E89" s="168">
        <v>-9915.7966666666671</v>
      </c>
      <c r="F89" s="151">
        <v>-4053.5566666666664</v>
      </c>
      <c r="G89" s="151">
        <v>-3695.063333333333</v>
      </c>
      <c r="H89" s="159">
        <f>-SUM('[2]UPPM-CDR - REAL'!W45:Y54)-'[2]UPPM-CORP - REAL'!AA46-'[2]UPPM-CORP - REAL'!AA47</f>
        <v>-5331.71</v>
      </c>
      <c r="I89" s="150">
        <f t="shared" si="16"/>
        <v>-22996.126666666663</v>
      </c>
      <c r="J89" s="60">
        <f t="shared" si="17"/>
        <v>1.0668115919169687</v>
      </c>
      <c r="K89" s="333"/>
      <c r="P89" s="136"/>
    </row>
    <row r="90" spans="1:16" s="42" customFormat="1" ht="15" customHeight="1" x14ac:dyDescent="0.25">
      <c r="A90" s="131" t="s">
        <v>140</v>
      </c>
      <c r="B90" s="148"/>
      <c r="C90" s="149" t="s">
        <v>141</v>
      </c>
      <c r="D90" s="57"/>
      <c r="E90" s="168"/>
      <c r="F90" s="151"/>
      <c r="G90" s="151"/>
      <c r="H90" s="159"/>
      <c r="I90" s="150"/>
      <c r="J90" s="60"/>
      <c r="K90" s="333"/>
      <c r="P90" s="136"/>
    </row>
    <row r="91" spans="1:16" s="42" customFormat="1" ht="15" customHeight="1" x14ac:dyDescent="0.25">
      <c r="A91" s="131" t="s">
        <v>142</v>
      </c>
      <c r="B91" s="148"/>
      <c r="C91" s="149" t="s">
        <v>143</v>
      </c>
      <c r="D91" s="57">
        <v>0</v>
      </c>
      <c r="E91" s="150">
        <v>0</v>
      </c>
      <c r="F91" s="151">
        <v>0</v>
      </c>
      <c r="G91" s="151">
        <v>0</v>
      </c>
      <c r="H91" s="159">
        <v>0</v>
      </c>
      <c r="I91" s="150">
        <f t="shared" ref="I91" si="18">SUM(E91:H91)</f>
        <v>0</v>
      </c>
      <c r="J91" s="60">
        <v>0</v>
      </c>
      <c r="K91" s="333"/>
      <c r="P91" s="136"/>
    </row>
    <row r="92" spans="1:16" s="42" customFormat="1" ht="15" customHeight="1" x14ac:dyDescent="0.25">
      <c r="A92" s="34" t="s">
        <v>144</v>
      </c>
      <c r="B92" s="299" t="s">
        <v>145</v>
      </c>
      <c r="C92" s="304"/>
      <c r="D92" s="160">
        <v>-53639</v>
      </c>
      <c r="E92" s="169">
        <v>-8994.9133333333339</v>
      </c>
      <c r="F92" s="162">
        <v>-16162.316666666668</v>
      </c>
      <c r="G92" s="162">
        <v>-9614.256666666668</v>
      </c>
      <c r="H92" s="163">
        <f>SUM(H93:H98)</f>
        <v>-10834.973333333333</v>
      </c>
      <c r="I92" s="105">
        <f t="shared" ref="I92:I93" si="19">SUM(E92:H92)</f>
        <v>-45606.460000000006</v>
      </c>
      <c r="J92" s="103">
        <f t="shared" ref="J92:J98" si="20">I92/D92</f>
        <v>0.85024814034564411</v>
      </c>
      <c r="K92" s="333"/>
      <c r="P92" s="136"/>
    </row>
    <row r="93" spans="1:16" s="42" customFormat="1" ht="25.5" x14ac:dyDescent="0.25">
      <c r="A93" s="170" t="s">
        <v>146</v>
      </c>
      <c r="B93" s="148"/>
      <c r="C93" s="149" t="s">
        <v>147</v>
      </c>
      <c r="D93" s="57">
        <v>-35000</v>
      </c>
      <c r="E93" s="150">
        <v>-4338.2066666666669</v>
      </c>
      <c r="F93" s="151">
        <v>-11798.486666666668</v>
      </c>
      <c r="G93" s="151">
        <v>-5020.336666666667</v>
      </c>
      <c r="H93" s="159">
        <f>-SUM('[2]UPPM-CDR - REAL'!W58:Y58)-'[2]UPPM-CORP - REAL'!AA57</f>
        <v>-6286</v>
      </c>
      <c r="I93" s="150">
        <f t="shared" si="19"/>
        <v>-27443.030000000002</v>
      </c>
      <c r="J93" s="60">
        <f t="shared" si="20"/>
        <v>0.78408657142857152</v>
      </c>
      <c r="K93" s="333"/>
      <c r="P93" s="136"/>
    </row>
    <row r="94" spans="1:16" s="42" customFormat="1" ht="15" customHeight="1" x14ac:dyDescent="0.25">
      <c r="A94" s="170" t="s">
        <v>148</v>
      </c>
      <c r="B94" s="148"/>
      <c r="C94" s="149" t="s">
        <v>149</v>
      </c>
      <c r="D94" s="57">
        <v>-7639</v>
      </c>
      <c r="E94" s="150">
        <v>-1894.7800000000002</v>
      </c>
      <c r="F94" s="151">
        <v>-1915.05</v>
      </c>
      <c r="G94" s="151">
        <v>-1915.0500000000002</v>
      </c>
      <c r="H94" s="159">
        <f>-SUM('[2]UPPM-CDR - REAL'!W59:Y59)-'[2]UPPM-CORP - REAL'!AA58</f>
        <v>0</v>
      </c>
      <c r="I94" s="150">
        <f t="shared" ref="I94:I98" si="21">SUM(E94:H94)</f>
        <v>-5724.88</v>
      </c>
      <c r="J94" s="60">
        <f t="shared" si="20"/>
        <v>0.74942793559366405</v>
      </c>
      <c r="K94" s="333"/>
      <c r="P94" s="136"/>
    </row>
    <row r="95" spans="1:16" s="42" customFormat="1" ht="15" customHeight="1" x14ac:dyDescent="0.25">
      <c r="A95" s="170" t="s">
        <v>150</v>
      </c>
      <c r="B95" s="148"/>
      <c r="C95" s="149" t="s">
        <v>151</v>
      </c>
      <c r="D95" s="57">
        <v>0</v>
      </c>
      <c r="E95" s="150">
        <v>0</v>
      </c>
      <c r="F95" s="151">
        <v>0</v>
      </c>
      <c r="G95" s="151">
        <v>0</v>
      </c>
      <c r="H95" s="159">
        <f>-SUM('[2]UPPM-CDR - REAL'!W60:Y60)-'[2]UPPM-CORP - REAL'!AA59</f>
        <v>-1915.0500000000002</v>
      </c>
      <c r="I95" s="150">
        <f t="shared" si="21"/>
        <v>-1915.0500000000002</v>
      </c>
      <c r="J95" s="60">
        <v>0</v>
      </c>
      <c r="K95" s="333"/>
      <c r="P95" s="136"/>
    </row>
    <row r="96" spans="1:16" s="42" customFormat="1" ht="15" customHeight="1" x14ac:dyDescent="0.25">
      <c r="A96" s="170" t="s">
        <v>152</v>
      </c>
      <c r="B96" s="148"/>
      <c r="C96" s="149" t="s">
        <v>153</v>
      </c>
      <c r="D96" s="57">
        <v>0</v>
      </c>
      <c r="E96" s="150">
        <v>0</v>
      </c>
      <c r="F96" s="151">
        <v>0</v>
      </c>
      <c r="G96" s="151">
        <v>0</v>
      </c>
      <c r="H96" s="159">
        <f>-SUM('[2]UPPM-CDR - REAL'!W61:Y61)-'[2]UPPM-CORP - REAL'!AA60</f>
        <v>0</v>
      </c>
      <c r="I96" s="150">
        <f t="shared" si="21"/>
        <v>0</v>
      </c>
      <c r="J96" s="60">
        <v>0</v>
      </c>
      <c r="K96" s="333"/>
      <c r="P96" s="136"/>
    </row>
    <row r="97" spans="1:16" s="42" customFormat="1" ht="15" customHeight="1" x14ac:dyDescent="0.25">
      <c r="A97" s="170" t="s">
        <v>154</v>
      </c>
      <c r="B97" s="148"/>
      <c r="C97" s="149" t="s">
        <v>155</v>
      </c>
      <c r="D97" s="57">
        <v>-5000</v>
      </c>
      <c r="E97" s="150">
        <v>-2761.9266666666667</v>
      </c>
      <c r="F97" s="151">
        <v>-2448.7800000000002</v>
      </c>
      <c r="G97" s="151">
        <v>-2678.87</v>
      </c>
      <c r="H97" s="159">
        <f>-SUM('[2]UPPM-CDR - REAL'!W62:Y62)-'[2]UPPM-CORP - REAL'!AA61</f>
        <v>-2633.9233333333336</v>
      </c>
      <c r="I97" s="150">
        <f t="shared" si="21"/>
        <v>-10523.5</v>
      </c>
      <c r="J97" s="60">
        <f t="shared" si="20"/>
        <v>2.1046999999999998</v>
      </c>
      <c r="K97" s="333"/>
      <c r="P97" s="136"/>
    </row>
    <row r="98" spans="1:16" s="42" customFormat="1" ht="15" customHeight="1" x14ac:dyDescent="0.25">
      <c r="A98" s="170" t="s">
        <v>156</v>
      </c>
      <c r="B98" s="148"/>
      <c r="C98" s="149" t="s">
        <v>113</v>
      </c>
      <c r="D98" s="57">
        <v>-6000</v>
      </c>
      <c r="E98" s="150">
        <v>0</v>
      </c>
      <c r="F98" s="151">
        <v>0</v>
      </c>
      <c r="G98" s="151">
        <v>0</v>
      </c>
      <c r="H98" s="159">
        <f>-SUM('[2]UPPM-CDR - REAL'!W63:Y63)-'[2]UPPM-CORP - REAL'!AA62</f>
        <v>0</v>
      </c>
      <c r="I98" s="150">
        <f t="shared" si="21"/>
        <v>0</v>
      </c>
      <c r="J98" s="60">
        <f t="shared" si="20"/>
        <v>0</v>
      </c>
      <c r="K98" s="333"/>
      <c r="P98" s="136"/>
    </row>
    <row r="99" spans="1:16" s="42" customFormat="1" ht="15" customHeight="1" x14ac:dyDescent="0.25">
      <c r="A99" s="34" t="s">
        <v>157</v>
      </c>
      <c r="B99" s="171"/>
      <c r="C99" s="172" t="s">
        <v>158</v>
      </c>
      <c r="D99" s="160">
        <v>-125435</v>
      </c>
      <c r="E99" s="173">
        <v>-42316.289999999994</v>
      </c>
      <c r="F99" s="174">
        <v>-60978</v>
      </c>
      <c r="G99" s="174">
        <v>-21862</v>
      </c>
      <c r="H99" s="175">
        <f t="shared" ref="H99" si="22">H100+H108+H103</f>
        <v>-26865.216666666667</v>
      </c>
      <c r="I99" s="105">
        <f>SUM(E99:H99)</f>
        <v>-152021.50666666665</v>
      </c>
      <c r="J99" s="103">
        <f>I99/D99</f>
        <v>1.2119544518409269</v>
      </c>
      <c r="K99" s="333"/>
      <c r="P99" s="136"/>
    </row>
    <row r="100" spans="1:16" s="42" customFormat="1" ht="15" customHeight="1" x14ac:dyDescent="0.25">
      <c r="A100" s="34" t="s">
        <v>159</v>
      </c>
      <c r="B100" s="299" t="s">
        <v>160</v>
      </c>
      <c r="C100" s="304"/>
      <c r="D100" s="160">
        <v>-52</v>
      </c>
      <c r="E100" s="173">
        <v>0</v>
      </c>
      <c r="F100" s="174">
        <v>0</v>
      </c>
      <c r="G100" s="174">
        <v>0</v>
      </c>
      <c r="H100" s="175">
        <f t="shared" ref="H100" si="23">SUM(H101:H102)</f>
        <v>0</v>
      </c>
      <c r="I100" s="169">
        <f>SUM(I101)</f>
        <v>0</v>
      </c>
      <c r="J100" s="103">
        <f>I100/D100</f>
        <v>0</v>
      </c>
      <c r="K100" s="333"/>
      <c r="M100" s="165"/>
      <c r="P100" s="136"/>
    </row>
    <row r="101" spans="1:16" s="42" customFormat="1" ht="15" customHeight="1" x14ac:dyDescent="0.25">
      <c r="A101" s="131" t="s">
        <v>161</v>
      </c>
      <c r="B101" s="148"/>
      <c r="C101" s="149" t="s">
        <v>162</v>
      </c>
      <c r="D101" s="57">
        <v>-52</v>
      </c>
      <c r="E101" s="168">
        <v>0</v>
      </c>
      <c r="F101" s="154">
        <v>0</v>
      </c>
      <c r="G101" s="154">
        <v>0</v>
      </c>
      <c r="H101" s="337">
        <f>-SUM('[2]UPPM-CDR - REAL'!W67:Y67)</f>
        <v>0</v>
      </c>
      <c r="I101" s="150">
        <f t="shared" ref="I101:I107" si="24">SUM(E101:H101)</f>
        <v>0</v>
      </c>
      <c r="J101" s="60">
        <f t="shared" ref="J101:J108" si="25">I101/D101</f>
        <v>0</v>
      </c>
      <c r="K101" s="333"/>
      <c r="P101" s="136"/>
    </row>
    <row r="102" spans="1:16" s="42" customFormat="1" ht="15" customHeight="1" x14ac:dyDescent="0.25">
      <c r="A102" s="131" t="s">
        <v>163</v>
      </c>
      <c r="B102" s="148"/>
      <c r="C102" s="149" t="s">
        <v>164</v>
      </c>
      <c r="D102" s="57">
        <v>0</v>
      </c>
      <c r="E102" s="168">
        <v>0</v>
      </c>
      <c r="F102" s="154">
        <v>0</v>
      </c>
      <c r="G102" s="154">
        <v>0</v>
      </c>
      <c r="H102" s="337">
        <f>-SUM('[2]UPPM-CDR - REAL'!W68:Y68)</f>
        <v>0</v>
      </c>
      <c r="I102" s="150"/>
      <c r="J102" s="60"/>
      <c r="K102" s="333"/>
      <c r="P102" s="136"/>
    </row>
    <row r="103" spans="1:16" s="42" customFormat="1" ht="15" customHeight="1" x14ac:dyDescent="0.25">
      <c r="A103" s="131" t="s">
        <v>165</v>
      </c>
      <c r="B103" s="299" t="s">
        <v>166</v>
      </c>
      <c r="C103" s="304"/>
      <c r="D103" s="51">
        <v>-116801</v>
      </c>
      <c r="E103" s="338">
        <v>-39084.296666666662</v>
      </c>
      <c r="F103" s="37">
        <v>-59458</v>
      </c>
      <c r="G103" s="37">
        <v>-21862</v>
      </c>
      <c r="H103" s="53">
        <f>SUM(H104:H107)</f>
        <v>-26004.016666666666</v>
      </c>
      <c r="I103" s="147">
        <f t="shared" si="24"/>
        <v>-146408.31333333332</v>
      </c>
      <c r="J103" s="146">
        <f t="shared" si="25"/>
        <v>1.2534851014403414</v>
      </c>
      <c r="K103" s="333"/>
      <c r="P103" s="136"/>
    </row>
    <row r="104" spans="1:16" s="42" customFormat="1" ht="15" customHeight="1" x14ac:dyDescent="0.25">
      <c r="A104" s="131" t="s">
        <v>167</v>
      </c>
      <c r="B104" s="148"/>
      <c r="C104" s="149" t="s">
        <v>265</v>
      </c>
      <c r="D104" s="57">
        <v>-2000</v>
      </c>
      <c r="E104" s="168">
        <v>-2735.19</v>
      </c>
      <c r="F104" s="154">
        <v>-6000</v>
      </c>
      <c r="G104" s="154">
        <v>0</v>
      </c>
      <c r="H104" s="337">
        <f>-SUM('[2]UPPM-CDR - REAL'!W69:Y69)</f>
        <v>0</v>
      </c>
      <c r="I104" s="150">
        <f t="shared" si="24"/>
        <v>-8735.19</v>
      </c>
      <c r="J104" s="60">
        <f t="shared" si="25"/>
        <v>4.3675950000000006</v>
      </c>
      <c r="K104" s="333"/>
      <c r="P104" s="136"/>
    </row>
    <row r="105" spans="1:16" s="42" customFormat="1" ht="15" customHeight="1" x14ac:dyDescent="0.25">
      <c r="A105" s="131" t="s">
        <v>169</v>
      </c>
      <c r="B105" s="148"/>
      <c r="C105" s="149" t="s">
        <v>166</v>
      </c>
      <c r="D105" s="57">
        <v>-112610</v>
      </c>
      <c r="E105" s="168">
        <v>-34157.656666666662</v>
      </c>
      <c r="F105" s="154">
        <v>-53458</v>
      </c>
      <c r="G105" s="154">
        <v>-21862</v>
      </c>
      <c r="H105" s="337">
        <f>-SUM('[2]UPPM-CDR - REAL'!W70:Y70)-'[2]UPPM-CORP - REAL'!AA69</f>
        <v>-26004.016666666666</v>
      </c>
      <c r="I105" s="150">
        <f t="shared" si="24"/>
        <v>-135481.67333333334</v>
      </c>
      <c r="J105" s="60">
        <f t="shared" si="25"/>
        <v>1.2031051712399727</v>
      </c>
      <c r="K105" s="333"/>
      <c r="P105" s="136"/>
    </row>
    <row r="106" spans="1:16" s="42" customFormat="1" ht="15" customHeight="1" x14ac:dyDescent="0.25">
      <c r="A106" s="131" t="s">
        <v>170</v>
      </c>
      <c r="B106" s="148"/>
      <c r="C106" s="149" t="s">
        <v>171</v>
      </c>
      <c r="D106" s="57">
        <v>0</v>
      </c>
      <c r="E106" s="168">
        <v>0</v>
      </c>
      <c r="F106" s="154">
        <v>0</v>
      </c>
      <c r="G106" s="154">
        <v>0</v>
      </c>
      <c r="H106" s="337">
        <f>-SUM('[2]UPPM-CDR - REAL'!W72:Y72)</f>
        <v>0</v>
      </c>
      <c r="I106" s="150"/>
      <c r="J106" s="60"/>
      <c r="K106" s="333"/>
      <c r="P106" s="136"/>
    </row>
    <row r="107" spans="1:16" s="42" customFormat="1" ht="15" customHeight="1" x14ac:dyDescent="0.25">
      <c r="A107" s="131" t="s">
        <v>172</v>
      </c>
      <c r="B107" s="148"/>
      <c r="C107" s="149" t="s">
        <v>173</v>
      </c>
      <c r="D107" s="57">
        <v>-2191</v>
      </c>
      <c r="E107" s="168">
        <v>-2191.4500000000003</v>
      </c>
      <c r="F107" s="154">
        <v>0</v>
      </c>
      <c r="G107" s="154">
        <v>0</v>
      </c>
      <c r="H107" s="337">
        <f>-SUM('[2]UPPM-CDR - REAL'!W73:Y73)</f>
        <v>0</v>
      </c>
      <c r="I107" s="150">
        <f t="shared" si="24"/>
        <v>-2191.4500000000003</v>
      </c>
      <c r="J107" s="60">
        <f t="shared" si="25"/>
        <v>1.0002053856686446</v>
      </c>
      <c r="K107" s="333"/>
      <c r="P107" s="136"/>
    </row>
    <row r="108" spans="1:16" s="42" customFormat="1" ht="15" customHeight="1" x14ac:dyDescent="0.25">
      <c r="A108" s="34" t="s">
        <v>174</v>
      </c>
      <c r="B108" s="299" t="s">
        <v>175</v>
      </c>
      <c r="C108" s="304"/>
      <c r="D108" s="160">
        <v>-8582</v>
      </c>
      <c r="E108" s="173">
        <v>-3231.9933333333333</v>
      </c>
      <c r="F108" s="174">
        <v>-1520</v>
      </c>
      <c r="G108" s="174">
        <v>0</v>
      </c>
      <c r="H108" s="175">
        <f>SUM(H109:H110)</f>
        <v>-861.2</v>
      </c>
      <c r="I108" s="105">
        <f t="shared" ref="I108" si="26">SUM(E108:H108)</f>
        <v>-5613.1933333333336</v>
      </c>
      <c r="J108" s="103">
        <f t="shared" si="25"/>
        <v>0.6540658743105725</v>
      </c>
      <c r="K108" s="333"/>
      <c r="P108" s="136"/>
    </row>
    <row r="109" spans="1:16" s="42" customFormat="1" ht="15" customHeight="1" x14ac:dyDescent="0.25">
      <c r="A109" s="131" t="s">
        <v>176</v>
      </c>
      <c r="B109" s="148"/>
      <c r="C109" s="149" t="s">
        <v>177</v>
      </c>
      <c r="D109" s="57">
        <v>-1051</v>
      </c>
      <c r="E109" s="168">
        <v>-221.99333333333334</v>
      </c>
      <c r="F109" s="154">
        <v>300</v>
      </c>
      <c r="G109" s="154">
        <v>0</v>
      </c>
      <c r="H109" s="337">
        <f>-SUM('[2]UPPM-CDR - REAL'!W92:Y92)</f>
        <v>0</v>
      </c>
      <c r="I109" s="150">
        <f t="shared" ref="I109:I110" si="27">SUM(E109:H109)</f>
        <v>78.006666666666661</v>
      </c>
      <c r="J109" s="60">
        <v>0</v>
      </c>
      <c r="K109" s="333"/>
      <c r="P109" s="136"/>
    </row>
    <row r="110" spans="1:16" s="42" customFormat="1" ht="15" customHeight="1" x14ac:dyDescent="0.25">
      <c r="A110" s="131" t="s">
        <v>178</v>
      </c>
      <c r="B110" s="148"/>
      <c r="C110" s="149" t="s">
        <v>179</v>
      </c>
      <c r="D110" s="57">
        <v>-7531</v>
      </c>
      <c r="E110" s="168">
        <v>-3010</v>
      </c>
      <c r="F110" s="154">
        <v>-1820</v>
      </c>
      <c r="G110" s="154">
        <v>0</v>
      </c>
      <c r="H110" s="337">
        <f>-SUM('[2]UPPM-CDR - REAL'!W93:Y93)-215.3</f>
        <v>-861.2</v>
      </c>
      <c r="I110" s="150">
        <f t="shared" si="27"/>
        <v>-5691.2</v>
      </c>
      <c r="J110" s="60">
        <f t="shared" ref="J110" si="28">I110/D110</f>
        <v>0.75570309387863499</v>
      </c>
      <c r="K110" s="333"/>
      <c r="P110" s="136"/>
    </row>
    <row r="111" spans="1:16" s="42" customFormat="1" ht="15" customHeight="1" x14ac:dyDescent="0.25">
      <c r="A111" s="131"/>
      <c r="B111" s="148"/>
      <c r="C111" s="149"/>
      <c r="D111" s="57"/>
      <c r="E111" s="168"/>
      <c r="F111" s="37"/>
      <c r="G111" s="37"/>
      <c r="H111" s="53"/>
      <c r="I111" s="145"/>
      <c r="J111" s="115"/>
      <c r="K111" s="333"/>
      <c r="P111" s="136"/>
    </row>
    <row r="112" spans="1:16" s="42" customFormat="1" ht="15" customHeight="1" x14ac:dyDescent="0.25">
      <c r="A112" s="34"/>
      <c r="B112" s="299" t="s">
        <v>180</v>
      </c>
      <c r="C112" s="304"/>
      <c r="D112" s="160">
        <v>-2248312.9500000002</v>
      </c>
      <c r="E112" s="173">
        <v>-584036.02666666661</v>
      </c>
      <c r="F112" s="174">
        <v>-475550.43333333329</v>
      </c>
      <c r="G112" s="174">
        <v>-390898.54333333299</v>
      </c>
      <c r="H112" s="175">
        <f t="shared" ref="H112" si="29">H54+H67+H76+H92+H99</f>
        <v>-512458.1433333332</v>
      </c>
      <c r="I112" s="105">
        <f>SUM(E112:H112)</f>
        <v>-1962943.146666666</v>
      </c>
      <c r="J112" s="103">
        <f>I112/D112</f>
        <v>0.87307380703681214</v>
      </c>
      <c r="K112" s="333"/>
      <c r="L112" s="165"/>
      <c r="P112" s="136"/>
    </row>
    <row r="113" spans="1:16" ht="15" customHeight="1" x14ac:dyDescent="0.2">
      <c r="A113" s="176"/>
      <c r="B113" s="10"/>
      <c r="C113" s="10"/>
      <c r="D113" s="177"/>
      <c r="E113" s="177"/>
      <c r="F113" s="178"/>
      <c r="G113" s="178"/>
      <c r="H113" s="178"/>
      <c r="I113" s="178"/>
      <c r="J113" s="179"/>
      <c r="K113" s="339"/>
    </row>
    <row r="114" spans="1:16" s="42" customFormat="1" ht="15" customHeight="1" x14ac:dyDescent="0.25">
      <c r="A114" s="181" t="s">
        <v>181</v>
      </c>
      <c r="B114" s="182"/>
      <c r="C114" s="183" t="s">
        <v>182</v>
      </c>
      <c r="D114" s="184">
        <v>0</v>
      </c>
      <c r="E114" s="185">
        <v>-14043.99</v>
      </c>
      <c r="F114" s="37">
        <v>-27914.32</v>
      </c>
      <c r="G114" s="37">
        <f>+G115+G116</f>
        <v>-40962.04</v>
      </c>
      <c r="H114" s="178">
        <f>SUM(H115:H117)</f>
        <v>-53944.76</v>
      </c>
      <c r="I114" s="147">
        <f>+H114</f>
        <v>-53944.76</v>
      </c>
      <c r="J114" s="60">
        <v>0</v>
      </c>
      <c r="K114" s="333"/>
      <c r="P114" s="136"/>
    </row>
    <row r="115" spans="1:16" ht="15" customHeight="1" x14ac:dyDescent="0.2">
      <c r="A115" s="186" t="s">
        <v>183</v>
      </c>
      <c r="B115" s="187"/>
      <c r="C115" s="56" t="s">
        <v>184</v>
      </c>
      <c r="D115" s="188"/>
      <c r="E115" s="189">
        <v>-13840.56</v>
      </c>
      <c r="F115" s="154">
        <v>-27507.46</v>
      </c>
      <c r="G115" s="154">
        <v>-40351.75</v>
      </c>
      <c r="H115" s="340">
        <f>-'[2]BALANCETE 4º TRIMESTRE 2020'!F275-'[2]BALANCETE 4º TRIMESTRE 2020'!F284</f>
        <v>-53131.040000000001</v>
      </c>
      <c r="I115" s="150">
        <f>+H115</f>
        <v>-53131.040000000001</v>
      </c>
      <c r="J115" s="60">
        <v>0</v>
      </c>
    </row>
    <row r="116" spans="1:16" ht="15" customHeight="1" x14ac:dyDescent="0.2">
      <c r="A116" s="186" t="s">
        <v>185</v>
      </c>
      <c r="B116" s="187"/>
      <c r="C116" s="56" t="s">
        <v>186</v>
      </c>
      <c r="D116" s="188"/>
      <c r="E116" s="189">
        <v>-203.43</v>
      </c>
      <c r="F116" s="154">
        <v>-406.86</v>
      </c>
      <c r="G116" s="154">
        <v>-610.29</v>
      </c>
      <c r="H116" s="340">
        <f>-'[2]BALANCETE 4º TRIMESTRE 2020'!F282-'[2]BALANCETE 4º TRIMESTRE 2020'!F293</f>
        <v>-813.72</v>
      </c>
      <c r="I116" s="150">
        <f>+H116</f>
        <v>-813.72</v>
      </c>
      <c r="J116" s="60">
        <v>0</v>
      </c>
    </row>
    <row r="117" spans="1:16" ht="15" customHeight="1" x14ac:dyDescent="0.2">
      <c r="A117" s="186" t="s">
        <v>187</v>
      </c>
      <c r="B117" s="187"/>
      <c r="C117" s="56" t="s">
        <v>188</v>
      </c>
      <c r="D117" s="188"/>
      <c r="E117" s="189"/>
      <c r="F117" s="154"/>
      <c r="G117" s="154"/>
      <c r="H117" s="340"/>
      <c r="I117" s="150"/>
      <c r="J117" s="60">
        <v>0</v>
      </c>
    </row>
    <row r="118" spans="1:16" ht="15" customHeight="1" x14ac:dyDescent="0.2">
      <c r="A118" s="176"/>
      <c r="B118" s="10"/>
      <c r="C118" s="10"/>
      <c r="D118" s="177"/>
      <c r="E118" s="177"/>
      <c r="F118" s="191"/>
      <c r="G118" s="192"/>
      <c r="H118" s="192"/>
      <c r="I118" s="193"/>
      <c r="J118" s="194"/>
    </row>
    <row r="119" spans="1:16" s="42" customFormat="1" ht="15" customHeight="1" x14ac:dyDescent="0.25">
      <c r="A119" s="34"/>
      <c r="B119" s="299" t="s">
        <v>189</v>
      </c>
      <c r="C119" s="300" t="s">
        <v>190</v>
      </c>
      <c r="D119" s="195">
        <v>-2248312.9500000002</v>
      </c>
      <c r="E119" s="341">
        <v>-598080.0166666666</v>
      </c>
      <c r="F119" s="174">
        <v>-503464.7533333333</v>
      </c>
      <c r="G119" s="174">
        <f>+G112+G114</f>
        <v>-431860.58333333296</v>
      </c>
      <c r="H119" s="160">
        <f>SUM(H112+H114)</f>
        <v>-566402.9033333332</v>
      </c>
      <c r="I119" s="105">
        <f>SUM(E119:H119)</f>
        <v>-2099808.2566666664</v>
      </c>
      <c r="J119" s="103">
        <f>I119/D119</f>
        <v>0.93394838857582807</v>
      </c>
      <c r="K119" s="333"/>
      <c r="P119" s="136"/>
    </row>
    <row r="120" spans="1:16" s="10" customFormat="1" ht="15" customHeight="1" x14ac:dyDescent="0.2">
      <c r="A120" s="290"/>
      <c r="B120" s="141"/>
      <c r="C120" s="141"/>
      <c r="D120" s="198"/>
      <c r="E120" s="199"/>
      <c r="F120" s="199"/>
      <c r="G120" s="200"/>
      <c r="H120" s="200"/>
      <c r="I120" s="200"/>
      <c r="J120" s="179"/>
      <c r="K120" s="339"/>
      <c r="P120" s="342"/>
    </row>
    <row r="121" spans="1:16" s="42" customFormat="1" ht="15" customHeight="1" x14ac:dyDescent="0.25">
      <c r="A121" s="202">
        <v>7</v>
      </c>
      <c r="B121" s="297" t="s">
        <v>191</v>
      </c>
      <c r="C121" s="298"/>
      <c r="D121" s="195">
        <v>0</v>
      </c>
      <c r="E121" s="203">
        <v>0</v>
      </c>
      <c r="F121" s="174">
        <v>0</v>
      </c>
      <c r="G121" s="174">
        <v>0</v>
      </c>
      <c r="H121" s="175">
        <v>0</v>
      </c>
      <c r="I121" s="117">
        <v>0</v>
      </c>
      <c r="J121" s="103">
        <v>0</v>
      </c>
      <c r="K121" s="333"/>
      <c r="P121" s="136"/>
    </row>
    <row r="122" spans="1:16" s="10" customFormat="1" ht="15" customHeight="1" x14ac:dyDescent="0.2">
      <c r="A122" s="176"/>
      <c r="B122" s="204"/>
      <c r="C122" s="204"/>
      <c r="D122" s="205"/>
      <c r="E122" s="206"/>
      <c r="F122" s="207"/>
      <c r="G122" s="208"/>
      <c r="H122" s="208"/>
      <c r="I122" s="208"/>
      <c r="J122" s="209"/>
      <c r="K122" s="339"/>
      <c r="P122" s="342"/>
    </row>
    <row r="123" spans="1:16" s="42" customFormat="1" ht="15" customHeight="1" x14ac:dyDescent="0.2">
      <c r="A123" s="210" t="s">
        <v>192</v>
      </c>
      <c r="B123" s="86"/>
      <c r="C123" s="86"/>
      <c r="D123" s="88"/>
      <c r="E123" s="90"/>
      <c r="F123" s="90"/>
      <c r="G123" s="90"/>
      <c r="H123" s="90"/>
      <c r="I123" s="90"/>
      <c r="J123" s="165"/>
      <c r="K123" s="329"/>
      <c r="P123" s="136"/>
    </row>
    <row r="124" spans="1:16" ht="15" customHeight="1" x14ac:dyDescent="0.2">
      <c r="A124" s="212"/>
      <c r="B124" s="92"/>
      <c r="C124" s="92"/>
      <c r="D124" s="213"/>
      <c r="G124" s="6"/>
      <c r="H124" s="6"/>
    </row>
    <row r="125" spans="1:16" ht="25.5" x14ac:dyDescent="0.2">
      <c r="A125" s="212"/>
      <c r="B125" s="92"/>
      <c r="C125" s="92"/>
      <c r="D125" s="214" t="s">
        <v>12</v>
      </c>
      <c r="E125" s="215" t="s">
        <v>13</v>
      </c>
      <c r="F125" s="216" t="s">
        <v>14</v>
      </c>
      <c r="G125" s="217" t="s">
        <v>15</v>
      </c>
      <c r="H125" s="218" t="s">
        <v>16</v>
      </c>
      <c r="I125" s="215" t="s">
        <v>17</v>
      </c>
      <c r="J125" s="219" t="s">
        <v>18</v>
      </c>
    </row>
    <row r="126" spans="1:16" ht="15" customHeight="1" x14ac:dyDescent="0.2">
      <c r="A126" s="212"/>
      <c r="B126" s="92"/>
      <c r="C126" s="92"/>
      <c r="D126" s="220"/>
      <c r="G126" s="6"/>
      <c r="H126" s="6"/>
      <c r="J126" s="221"/>
    </row>
    <row r="127" spans="1:16" ht="27" customHeight="1" x14ac:dyDescent="0.2">
      <c r="A127" s="34">
        <v>8</v>
      </c>
      <c r="B127" s="299" t="s">
        <v>193</v>
      </c>
      <c r="C127" s="300"/>
      <c r="D127" s="222">
        <v>-39059.599999999999</v>
      </c>
      <c r="E127" s="223">
        <v>-1600</v>
      </c>
      <c r="F127" s="224">
        <v>-3150</v>
      </c>
      <c r="G127" s="224">
        <v>0</v>
      </c>
      <c r="H127" s="225">
        <f>SUM(H128:H133)</f>
        <v>0</v>
      </c>
      <c r="I127" s="226">
        <f>SUM(E127:H127)</f>
        <v>-4750</v>
      </c>
      <c r="J127" s="103">
        <f>I127/D127</f>
        <v>0.1216090282542576</v>
      </c>
    </row>
    <row r="128" spans="1:16" ht="15" customHeight="1" x14ac:dyDescent="0.2">
      <c r="A128" s="227" t="s">
        <v>194</v>
      </c>
      <c r="B128" s="16"/>
      <c r="C128" s="228" t="s">
        <v>195</v>
      </c>
      <c r="D128" s="188">
        <v>-9765</v>
      </c>
      <c r="E128" s="229">
        <v>0</v>
      </c>
      <c r="F128" s="230">
        <v>-3150</v>
      </c>
      <c r="G128" s="230">
        <v>0</v>
      </c>
      <c r="H128" s="231">
        <v>0</v>
      </c>
      <c r="I128" s="150">
        <f>SUM(E128:H128)</f>
        <v>-3150</v>
      </c>
      <c r="J128" s="60">
        <v>0</v>
      </c>
    </row>
    <row r="129" spans="1:16" ht="15" customHeight="1" x14ac:dyDescent="0.2">
      <c r="A129" s="227" t="s">
        <v>196</v>
      </c>
      <c r="B129" s="16"/>
      <c r="C129" s="228" t="s">
        <v>197</v>
      </c>
      <c r="D129" s="188">
        <v>-13671</v>
      </c>
      <c r="E129" s="229">
        <v>0</v>
      </c>
      <c r="F129" s="230">
        <v>0</v>
      </c>
      <c r="G129" s="230">
        <v>0</v>
      </c>
      <c r="H129" s="231">
        <v>0</v>
      </c>
      <c r="I129" s="150">
        <f>SUM(E129:H129)</f>
        <v>0</v>
      </c>
      <c r="J129" s="60">
        <v>0</v>
      </c>
    </row>
    <row r="130" spans="1:16" ht="15" customHeight="1" x14ac:dyDescent="0.2">
      <c r="A130" s="227" t="s">
        <v>198</v>
      </c>
      <c r="B130" s="233"/>
      <c r="C130" s="234" t="s">
        <v>199</v>
      </c>
      <c r="D130" s="188">
        <v>-15623.599999999999</v>
      </c>
      <c r="E130" s="229">
        <v>-1600</v>
      </c>
      <c r="F130" s="230">
        <v>0</v>
      </c>
      <c r="G130" s="230">
        <v>0</v>
      </c>
      <c r="H130" s="247">
        <v>0</v>
      </c>
      <c r="I130" s="150">
        <f>SUM(E130:H130)</f>
        <v>-1600</v>
      </c>
      <c r="J130" s="232">
        <f t="shared" ref="J130" si="30">I130/D130</f>
        <v>0.10240917586215725</v>
      </c>
    </row>
    <row r="131" spans="1:16" ht="15" customHeight="1" x14ac:dyDescent="0.2">
      <c r="A131" s="227" t="s">
        <v>200</v>
      </c>
      <c r="B131" s="16"/>
      <c r="C131" s="228" t="s">
        <v>201</v>
      </c>
      <c r="D131" s="188">
        <v>0</v>
      </c>
      <c r="E131" s="229">
        <v>0</v>
      </c>
      <c r="F131" s="230">
        <v>0</v>
      </c>
      <c r="G131" s="230">
        <v>0</v>
      </c>
      <c r="H131" s="247">
        <v>0</v>
      </c>
      <c r="I131" s="235">
        <v>0</v>
      </c>
      <c r="J131" s="60">
        <v>0</v>
      </c>
    </row>
    <row r="132" spans="1:16" ht="15" customHeight="1" x14ac:dyDescent="0.2">
      <c r="A132" s="227" t="s">
        <v>202</v>
      </c>
      <c r="B132" s="16"/>
      <c r="C132" s="228" t="s">
        <v>203</v>
      </c>
      <c r="D132" s="188">
        <v>0</v>
      </c>
      <c r="E132" s="229">
        <v>0</v>
      </c>
      <c r="F132" s="230">
        <v>0</v>
      </c>
      <c r="G132" s="230">
        <v>0</v>
      </c>
      <c r="H132" s="247">
        <v>0</v>
      </c>
      <c r="I132" s="235">
        <v>0</v>
      </c>
      <c r="J132" s="60">
        <v>0</v>
      </c>
    </row>
    <row r="133" spans="1:16" ht="15" customHeight="1" x14ac:dyDescent="0.2">
      <c r="A133" s="236" t="s">
        <v>204</v>
      </c>
      <c r="B133" s="16"/>
      <c r="C133" s="228" t="s">
        <v>205</v>
      </c>
      <c r="D133" s="188">
        <v>0</v>
      </c>
      <c r="E133" s="229">
        <v>0</v>
      </c>
      <c r="F133" s="230">
        <v>0</v>
      </c>
      <c r="G133" s="230">
        <v>0</v>
      </c>
      <c r="H133" s="247">
        <v>0</v>
      </c>
      <c r="I133" s="235">
        <v>0</v>
      </c>
      <c r="J133" s="60">
        <v>0</v>
      </c>
    </row>
    <row r="134" spans="1:16" ht="15" customHeight="1" x14ac:dyDescent="0.2">
      <c r="A134" s="212"/>
      <c r="B134" s="92"/>
      <c r="C134" s="92"/>
      <c r="D134" s="213"/>
      <c r="G134" s="6"/>
      <c r="H134" s="6"/>
    </row>
    <row r="135" spans="1:16" x14ac:dyDescent="0.2">
      <c r="A135" s="34">
        <v>9</v>
      </c>
      <c r="B135" s="299" t="s">
        <v>206</v>
      </c>
      <c r="C135" s="300"/>
      <c r="D135" s="237">
        <v>0</v>
      </c>
      <c r="E135" s="238">
        <v>0</v>
      </c>
      <c r="F135" s="224">
        <v>0</v>
      </c>
      <c r="G135" s="224">
        <v>0</v>
      </c>
      <c r="H135" s="224">
        <v>0</v>
      </c>
      <c r="I135" s="239">
        <f>SUM(E135:H135)</f>
        <v>0</v>
      </c>
      <c r="J135" s="103">
        <v>0</v>
      </c>
    </row>
    <row r="136" spans="1:16" s="244" customFormat="1" ht="15" customHeight="1" x14ac:dyDescent="0.2">
      <c r="A136" s="227" t="s">
        <v>207</v>
      </c>
      <c r="B136" s="16"/>
      <c r="C136" s="228" t="s">
        <v>195</v>
      </c>
      <c r="D136" s="220">
        <v>0</v>
      </c>
      <c r="E136" s="240"/>
      <c r="F136" s="241"/>
      <c r="G136" s="241"/>
      <c r="H136" s="241"/>
      <c r="I136" s="242">
        <v>0</v>
      </c>
      <c r="J136" s="243">
        <v>0</v>
      </c>
      <c r="K136" s="321"/>
      <c r="L136" s="2"/>
      <c r="M136" s="2"/>
      <c r="N136" s="2"/>
      <c r="P136" s="343"/>
    </row>
    <row r="137" spans="1:16" s="244" customFormat="1" ht="15" customHeight="1" x14ac:dyDescent="0.2">
      <c r="A137" s="227" t="s">
        <v>208</v>
      </c>
      <c r="B137" s="16"/>
      <c r="C137" s="228" t="s">
        <v>197</v>
      </c>
      <c r="D137" s="220">
        <v>0</v>
      </c>
      <c r="E137" s="245"/>
      <c r="F137" s="190"/>
      <c r="G137" s="190"/>
      <c r="H137" s="190"/>
      <c r="I137" s="242">
        <v>0</v>
      </c>
      <c r="J137" s="243">
        <v>0</v>
      </c>
      <c r="K137" s="321"/>
      <c r="L137" s="2"/>
      <c r="M137" s="2"/>
      <c r="N137" s="2"/>
      <c r="P137" s="343"/>
    </row>
    <row r="138" spans="1:16" s="244" customFormat="1" ht="15" customHeight="1" x14ac:dyDescent="0.2">
      <c r="A138" s="227" t="s">
        <v>209</v>
      </c>
      <c r="B138" s="233"/>
      <c r="C138" s="234" t="s">
        <v>199</v>
      </c>
      <c r="D138" s="220">
        <v>0</v>
      </c>
      <c r="E138" s="245"/>
      <c r="F138" s="190"/>
      <c r="G138" s="190"/>
      <c r="H138" s="190"/>
      <c r="I138" s="242">
        <v>0</v>
      </c>
      <c r="J138" s="243">
        <v>0</v>
      </c>
      <c r="K138" s="321"/>
      <c r="L138" s="2"/>
      <c r="M138" s="2"/>
      <c r="N138" s="2"/>
      <c r="P138" s="343"/>
    </row>
    <row r="139" spans="1:16" s="244" customFormat="1" ht="15" customHeight="1" x14ac:dyDescent="0.2">
      <c r="A139" s="227" t="s">
        <v>210</v>
      </c>
      <c r="B139" s="16"/>
      <c r="C139" s="228" t="s">
        <v>201</v>
      </c>
      <c r="D139" s="220">
        <v>0</v>
      </c>
      <c r="E139" s="245"/>
      <c r="F139" s="190"/>
      <c r="G139" s="190"/>
      <c r="H139" s="190"/>
      <c r="I139" s="242">
        <v>0</v>
      </c>
      <c r="J139" s="243">
        <v>0</v>
      </c>
      <c r="K139" s="321"/>
      <c r="L139" s="2"/>
      <c r="M139" s="2"/>
      <c r="N139" s="2"/>
      <c r="P139" s="343"/>
    </row>
    <row r="140" spans="1:16" s="244" customFormat="1" ht="15" customHeight="1" x14ac:dyDescent="0.2">
      <c r="A140" s="227" t="s">
        <v>211</v>
      </c>
      <c r="B140" s="16"/>
      <c r="C140" s="228" t="s">
        <v>203</v>
      </c>
      <c r="D140" s="220">
        <v>0</v>
      </c>
      <c r="E140" s="245"/>
      <c r="F140" s="190"/>
      <c r="G140" s="190"/>
      <c r="H140" s="190"/>
      <c r="I140" s="242">
        <v>0</v>
      </c>
      <c r="J140" s="243">
        <v>0</v>
      </c>
      <c r="K140" s="321"/>
      <c r="L140" s="2"/>
      <c r="M140" s="2"/>
      <c r="N140" s="2"/>
      <c r="P140" s="343"/>
    </row>
    <row r="141" spans="1:16" s="244" customFormat="1" ht="15" customHeight="1" x14ac:dyDescent="0.2">
      <c r="A141" s="236" t="s">
        <v>212</v>
      </c>
      <c r="B141" s="16"/>
      <c r="C141" s="228" t="s">
        <v>205</v>
      </c>
      <c r="D141" s="220">
        <v>0</v>
      </c>
      <c r="E141" s="245"/>
      <c r="F141" s="190"/>
      <c r="G141" s="190"/>
      <c r="H141" s="190"/>
      <c r="I141" s="242">
        <v>0</v>
      </c>
      <c r="J141" s="243">
        <v>0</v>
      </c>
      <c r="K141" s="321"/>
      <c r="L141" s="2"/>
      <c r="M141" s="2"/>
      <c r="N141" s="2"/>
      <c r="P141" s="343"/>
    </row>
    <row r="142" spans="1:16" s="42" customFormat="1" ht="15" customHeight="1" x14ac:dyDescent="0.2">
      <c r="A142" s="212"/>
      <c r="B142" s="128"/>
      <c r="C142" s="128"/>
      <c r="D142" s="129"/>
      <c r="E142" s="90"/>
      <c r="F142" s="90"/>
      <c r="G142" s="90"/>
      <c r="H142" s="90"/>
      <c r="I142" s="89"/>
      <c r="J142" s="22"/>
      <c r="K142" s="333"/>
      <c r="P142" s="136"/>
    </row>
    <row r="143" spans="1:16" ht="15" customHeight="1" x14ac:dyDescent="0.2">
      <c r="A143" s="34">
        <v>10</v>
      </c>
      <c r="B143" s="301" t="s">
        <v>213</v>
      </c>
      <c r="C143" s="299" t="s">
        <v>214</v>
      </c>
      <c r="D143" s="222">
        <v>0</v>
      </c>
      <c r="E143" s="223">
        <v>0</v>
      </c>
      <c r="F143" s="223">
        <v>0</v>
      </c>
      <c r="G143" s="224">
        <v>0</v>
      </c>
      <c r="H143" s="225">
        <v>0</v>
      </c>
      <c r="I143" s="239">
        <f>SUM(E143:H143)</f>
        <v>0</v>
      </c>
      <c r="J143" s="103">
        <v>0</v>
      </c>
    </row>
    <row r="144" spans="1:16" s="244" customFormat="1" ht="15" customHeight="1" x14ac:dyDescent="0.2">
      <c r="A144" s="236" t="s">
        <v>215</v>
      </c>
      <c r="B144" s="16"/>
      <c r="C144" s="228" t="s">
        <v>195</v>
      </c>
      <c r="D144" s="188">
        <v>0</v>
      </c>
      <c r="E144" s="246"/>
      <c r="F144" s="246"/>
      <c r="G144" s="230"/>
      <c r="H144" s="247"/>
      <c r="I144" s="242">
        <v>0</v>
      </c>
      <c r="J144" s="243">
        <v>0</v>
      </c>
      <c r="K144" s="321"/>
      <c r="L144" s="2"/>
      <c r="M144" s="2"/>
      <c r="N144" s="2"/>
      <c r="P144" s="343"/>
    </row>
    <row r="145" spans="1:16" s="244" customFormat="1" ht="15" customHeight="1" x14ac:dyDescent="0.2">
      <c r="A145" s="236" t="s">
        <v>216</v>
      </c>
      <c r="B145" s="16"/>
      <c r="C145" s="228" t="s">
        <v>197</v>
      </c>
      <c r="D145" s="188">
        <v>0</v>
      </c>
      <c r="E145" s="246"/>
      <c r="F145" s="246"/>
      <c r="G145" s="230"/>
      <c r="H145" s="247"/>
      <c r="I145" s="242">
        <v>0</v>
      </c>
      <c r="J145" s="243">
        <v>0</v>
      </c>
      <c r="K145" s="321"/>
      <c r="L145" s="2"/>
      <c r="M145" s="2"/>
      <c r="N145" s="2"/>
      <c r="P145" s="343"/>
    </row>
    <row r="146" spans="1:16" s="244" customFormat="1" ht="15" customHeight="1" x14ac:dyDescent="0.2">
      <c r="A146" s="236" t="s">
        <v>217</v>
      </c>
      <c r="B146" s="233"/>
      <c r="C146" s="234" t="s">
        <v>199</v>
      </c>
      <c r="D146" s="188">
        <v>0</v>
      </c>
      <c r="E146" s="246"/>
      <c r="F146" s="246"/>
      <c r="G146" s="230"/>
      <c r="H146" s="247"/>
      <c r="I146" s="242">
        <v>0</v>
      </c>
      <c r="J146" s="243">
        <v>0</v>
      </c>
      <c r="K146" s="321"/>
      <c r="L146" s="2"/>
      <c r="M146" s="2"/>
      <c r="N146" s="2"/>
      <c r="P146" s="343"/>
    </row>
    <row r="147" spans="1:16" s="244" customFormat="1" ht="15" customHeight="1" x14ac:dyDescent="0.2">
      <c r="A147" s="236" t="s">
        <v>218</v>
      </c>
      <c r="B147" s="16"/>
      <c r="C147" s="228" t="s">
        <v>201</v>
      </c>
      <c r="D147" s="188">
        <v>0</v>
      </c>
      <c r="E147" s="246"/>
      <c r="F147" s="246"/>
      <c r="G147" s="230"/>
      <c r="H147" s="247"/>
      <c r="I147" s="242">
        <v>0</v>
      </c>
      <c r="J147" s="243">
        <v>0</v>
      </c>
      <c r="K147" s="321"/>
      <c r="L147" s="2"/>
      <c r="M147" s="2"/>
      <c r="N147" s="2"/>
      <c r="P147" s="343"/>
    </row>
    <row r="148" spans="1:16" s="244" customFormat="1" ht="15" customHeight="1" x14ac:dyDescent="0.2">
      <c r="A148" s="227" t="s">
        <v>219</v>
      </c>
      <c r="B148" s="16"/>
      <c r="C148" s="228" t="s">
        <v>203</v>
      </c>
      <c r="D148" s="188">
        <v>0</v>
      </c>
      <c r="E148" s="246"/>
      <c r="F148" s="246"/>
      <c r="G148" s="230"/>
      <c r="H148" s="247"/>
      <c r="I148" s="242">
        <v>0</v>
      </c>
      <c r="J148" s="243">
        <v>0</v>
      </c>
      <c r="K148" s="321"/>
      <c r="L148" s="2"/>
      <c r="M148" s="2"/>
      <c r="N148" s="2"/>
      <c r="P148" s="343"/>
    </row>
    <row r="149" spans="1:16" s="244" customFormat="1" ht="15" customHeight="1" x14ac:dyDescent="0.2">
      <c r="A149" s="236" t="s">
        <v>220</v>
      </c>
      <c r="B149" s="16"/>
      <c r="C149" s="228" t="s">
        <v>205</v>
      </c>
      <c r="D149" s="188">
        <v>0</v>
      </c>
      <c r="E149" s="246"/>
      <c r="F149" s="246"/>
      <c r="G149" s="230"/>
      <c r="H149" s="247"/>
      <c r="I149" s="242">
        <v>0</v>
      </c>
      <c r="J149" s="243">
        <v>0</v>
      </c>
      <c r="K149" s="321"/>
      <c r="L149" s="2"/>
      <c r="M149" s="2"/>
      <c r="N149" s="2"/>
      <c r="P149" s="343"/>
    </row>
    <row r="150" spans="1:16" ht="15" customHeight="1" x14ac:dyDescent="0.2">
      <c r="A150" s="212"/>
      <c r="B150" s="10"/>
      <c r="C150" s="10"/>
      <c r="D150" s="248"/>
      <c r="F150" s="249"/>
      <c r="G150" s="6"/>
      <c r="H150" s="6"/>
    </row>
    <row r="151" spans="1:16" s="42" customFormat="1" ht="15" customHeight="1" x14ac:dyDescent="0.2">
      <c r="A151" s="210" t="s">
        <v>221</v>
      </c>
      <c r="B151" s="86"/>
      <c r="C151" s="86"/>
      <c r="D151" s="88"/>
      <c r="E151" s="90"/>
      <c r="F151" s="90"/>
      <c r="G151" s="90"/>
      <c r="H151" s="90"/>
      <c r="I151" s="90"/>
      <c r="J151" s="91"/>
      <c r="K151" s="329"/>
      <c r="P151" s="136"/>
    </row>
    <row r="152" spans="1:16" s="42" customFormat="1" ht="15" customHeight="1" x14ac:dyDescent="0.2">
      <c r="A152" s="210"/>
      <c r="B152" s="86"/>
      <c r="C152" s="86"/>
      <c r="D152" s="88"/>
      <c r="E152" s="90"/>
      <c r="F152" s="90"/>
      <c r="G152" s="90"/>
      <c r="H152" s="90"/>
      <c r="I152" s="90"/>
      <c r="J152" s="91"/>
      <c r="K152" s="329"/>
      <c r="P152" s="136"/>
    </row>
    <row r="153" spans="1:16" ht="15" customHeight="1" x14ac:dyDescent="0.2">
      <c r="A153" s="212"/>
      <c r="B153" s="92"/>
      <c r="C153" s="92"/>
      <c r="D153" s="213"/>
      <c r="G153" s="6"/>
      <c r="H153" s="6"/>
    </row>
    <row r="154" spans="1:16" s="33" customFormat="1" ht="29.25" customHeight="1" x14ac:dyDescent="0.2">
      <c r="A154" s="250">
        <v>11</v>
      </c>
      <c r="B154" s="251" t="s">
        <v>222</v>
      </c>
      <c r="C154" s="252"/>
      <c r="D154" s="253" t="s">
        <v>223</v>
      </c>
      <c r="E154" s="130" t="s">
        <v>13</v>
      </c>
      <c r="F154" s="254" t="s">
        <v>14</v>
      </c>
      <c r="G154" s="255" t="s">
        <v>15</v>
      </c>
      <c r="H154" s="256" t="s">
        <v>16</v>
      </c>
      <c r="I154" s="130" t="s">
        <v>17</v>
      </c>
      <c r="J154" s="97" t="s">
        <v>18</v>
      </c>
      <c r="K154" s="324"/>
      <c r="P154" s="325"/>
    </row>
    <row r="155" spans="1:16" s="244" customFormat="1" ht="15" customHeight="1" x14ac:dyDescent="0.2">
      <c r="A155" s="236" t="s">
        <v>266</v>
      </c>
      <c r="B155" s="257" t="s">
        <v>225</v>
      </c>
      <c r="C155" s="258"/>
      <c r="D155" s="259"/>
      <c r="E155" s="260"/>
      <c r="F155" s="261"/>
      <c r="G155" s="261"/>
      <c r="H155" s="262"/>
      <c r="I155" s="157"/>
      <c r="J155" s="115"/>
      <c r="K155" s="321"/>
      <c r="L155" s="2"/>
      <c r="M155" s="2"/>
      <c r="N155" s="2"/>
      <c r="P155" s="343"/>
    </row>
    <row r="156" spans="1:16" s="244" customFormat="1" ht="15" customHeight="1" x14ac:dyDescent="0.2">
      <c r="A156" s="236" t="s">
        <v>267</v>
      </c>
      <c r="B156" s="16" t="s">
        <v>227</v>
      </c>
      <c r="C156" s="228"/>
      <c r="D156" s="188"/>
      <c r="E156" s="264"/>
      <c r="F156" s="247"/>
      <c r="G156" s="230"/>
      <c r="H156" s="230"/>
      <c r="I156" s="265"/>
      <c r="J156" s="60"/>
      <c r="K156" s="321"/>
      <c r="L156" s="2"/>
      <c r="M156" s="2"/>
      <c r="N156" s="2"/>
      <c r="P156" s="343"/>
    </row>
    <row r="157" spans="1:16" s="244" customFormat="1" ht="15" customHeight="1" x14ac:dyDescent="0.2">
      <c r="A157" s="236" t="s">
        <v>226</v>
      </c>
      <c r="B157" s="233" t="s">
        <v>229</v>
      </c>
      <c r="C157" s="234"/>
      <c r="D157" s="188"/>
      <c r="E157" s="266"/>
      <c r="F157" s="220"/>
      <c r="G157" s="190"/>
      <c r="H157" s="190"/>
      <c r="I157" s="265"/>
      <c r="J157" s="60"/>
      <c r="K157" s="321"/>
      <c r="L157" s="2"/>
      <c r="M157" s="2"/>
      <c r="N157" s="2"/>
      <c r="P157" s="343"/>
    </row>
    <row r="158" spans="1:16" s="244" customFormat="1" ht="15" customHeight="1" x14ac:dyDescent="0.2">
      <c r="A158" s="236" t="s">
        <v>228</v>
      </c>
      <c r="B158" s="16" t="s">
        <v>231</v>
      </c>
      <c r="C158" s="228"/>
      <c r="D158" s="188"/>
      <c r="E158" s="266"/>
      <c r="F158" s="220"/>
      <c r="G158" s="190"/>
      <c r="H158" s="198"/>
      <c r="I158" s="265"/>
      <c r="J158" s="60"/>
      <c r="K158" s="321"/>
      <c r="L158" s="2"/>
      <c r="M158" s="2"/>
      <c r="N158" s="2"/>
      <c r="P158" s="343"/>
    </row>
    <row r="159" spans="1:16" s="244" customFormat="1" ht="15" customHeight="1" x14ac:dyDescent="0.2">
      <c r="A159" s="227" t="s">
        <v>230</v>
      </c>
      <c r="B159" s="16" t="s">
        <v>233</v>
      </c>
      <c r="C159" s="228"/>
      <c r="D159" s="188"/>
      <c r="E159" s="266"/>
      <c r="F159" s="220"/>
      <c r="G159" s="190"/>
      <c r="H159" s="198"/>
      <c r="I159" s="265"/>
      <c r="J159" s="60"/>
      <c r="K159" s="321"/>
      <c r="L159" s="2"/>
      <c r="M159" s="2"/>
      <c r="N159" s="2"/>
      <c r="P159" s="343"/>
    </row>
    <row r="160" spans="1:16" s="244" customFormat="1" ht="15" customHeight="1" x14ac:dyDescent="0.2">
      <c r="A160" s="267" t="s">
        <v>232</v>
      </c>
      <c r="B160" s="268" t="s">
        <v>235</v>
      </c>
      <c r="C160" s="204"/>
      <c r="D160" s="269"/>
      <c r="E160" s="270"/>
      <c r="F160" s="271"/>
      <c r="G160" s="272"/>
      <c r="H160" s="208"/>
      <c r="I160" s="265"/>
      <c r="J160" s="273"/>
      <c r="K160" s="321"/>
      <c r="L160" s="2"/>
      <c r="M160" s="2"/>
      <c r="N160" s="2"/>
      <c r="P160" s="343"/>
    </row>
    <row r="161" spans="1:16" s="244" customFormat="1" ht="15" customHeight="1" x14ac:dyDescent="0.2">
      <c r="A161" s="236" t="s">
        <v>234</v>
      </c>
      <c r="B161" s="16" t="s">
        <v>237</v>
      </c>
      <c r="C161" s="228"/>
      <c r="D161" s="188"/>
      <c r="E161" s="274"/>
      <c r="F161" s="275"/>
      <c r="G161" s="241"/>
      <c r="H161" s="276"/>
      <c r="I161" s="265"/>
      <c r="J161" s="60"/>
      <c r="K161" s="321"/>
      <c r="L161" s="2"/>
      <c r="M161" s="2"/>
      <c r="N161" s="2"/>
      <c r="P161" s="343"/>
    </row>
    <row r="162" spans="1:16" s="244" customFormat="1" ht="15" customHeight="1" x14ac:dyDescent="0.2">
      <c r="A162" s="277"/>
      <c r="B162" s="278"/>
      <c r="C162" s="10"/>
      <c r="D162" s="344"/>
      <c r="E162" s="279"/>
      <c r="F162" s="279"/>
      <c r="G162" s="280"/>
      <c r="H162" s="281"/>
      <c r="I162" s="90"/>
      <c r="J162" s="84"/>
      <c r="K162" s="321"/>
      <c r="L162" s="2"/>
      <c r="M162" s="2"/>
      <c r="N162" s="2"/>
      <c r="P162" s="343"/>
    </row>
    <row r="163" spans="1:16" s="121" customFormat="1" ht="15" customHeight="1" x14ac:dyDescent="0.2">
      <c r="A163" s="282"/>
      <c r="B163" s="118" t="s">
        <v>238</v>
      </c>
      <c r="C163" s="119"/>
      <c r="D163" s="345">
        <v>0</v>
      </c>
      <c r="E163" s="226">
        <v>0</v>
      </c>
      <c r="F163" s="284">
        <v>0</v>
      </c>
      <c r="G163" s="284">
        <v>0</v>
      </c>
      <c r="H163" s="285">
        <f>H155+H161</f>
        <v>0</v>
      </c>
      <c r="I163" s="239">
        <f>I155+I161</f>
        <v>0</v>
      </c>
      <c r="J163" s="103"/>
      <c r="K163" s="333"/>
      <c r="P163" s="334"/>
    </row>
    <row r="164" spans="1:16" ht="15" customHeight="1" x14ac:dyDescent="0.2">
      <c r="A164" s="212"/>
      <c r="D164" s="213"/>
      <c r="G164" s="6"/>
      <c r="H164" s="6"/>
    </row>
    <row r="165" spans="1:16" s="33" customFormat="1" ht="25.5" x14ac:dyDescent="0.25">
      <c r="A165" s="34">
        <v>12</v>
      </c>
      <c r="B165" s="286" t="s">
        <v>239</v>
      </c>
      <c r="C165" s="287"/>
      <c r="D165" s="95" t="s">
        <v>12</v>
      </c>
      <c r="E165" s="27" t="s">
        <v>13</v>
      </c>
      <c r="F165" s="28" t="s">
        <v>14</v>
      </c>
      <c r="G165" s="255" t="s">
        <v>15</v>
      </c>
      <c r="H165" s="256" t="s">
        <v>16</v>
      </c>
      <c r="I165" s="27" t="s">
        <v>240</v>
      </c>
      <c r="J165" s="97" t="s">
        <v>18</v>
      </c>
      <c r="K165" s="324"/>
      <c r="P165" s="325"/>
    </row>
    <row r="166" spans="1:16" s="244" customFormat="1" ht="15" customHeight="1" x14ac:dyDescent="0.2">
      <c r="A166" s="288" t="s">
        <v>241</v>
      </c>
      <c r="B166" s="258" t="s">
        <v>242</v>
      </c>
      <c r="C166" s="258"/>
      <c r="D166" s="259"/>
      <c r="E166" s="289"/>
      <c r="F166" s="261"/>
      <c r="G166" s="261"/>
      <c r="H166" s="262"/>
      <c r="I166" s="113"/>
      <c r="J166" s="60"/>
      <c r="K166" s="321"/>
      <c r="L166" s="2"/>
      <c r="M166" s="2"/>
      <c r="N166" s="2"/>
      <c r="P166" s="343"/>
    </row>
    <row r="167" spans="1:16" s="244" customFormat="1" ht="15" customHeight="1" x14ac:dyDescent="0.2">
      <c r="A167" s="236" t="s">
        <v>243</v>
      </c>
      <c r="B167" s="228" t="s">
        <v>244</v>
      </c>
      <c r="C167" s="228"/>
      <c r="D167" s="188"/>
      <c r="E167" s="235"/>
      <c r="F167" s="246"/>
      <c r="G167" s="246"/>
      <c r="H167" s="200"/>
      <c r="I167" s="113"/>
      <c r="J167" s="60"/>
      <c r="K167" s="321"/>
      <c r="L167" s="2"/>
      <c r="M167" s="2"/>
      <c r="N167" s="2"/>
      <c r="P167" s="343"/>
    </row>
    <row r="168" spans="1:16" s="244" customFormat="1" ht="15" customHeight="1" x14ac:dyDescent="0.2">
      <c r="A168" s="236" t="s">
        <v>245</v>
      </c>
      <c r="B168" s="228" t="s">
        <v>246</v>
      </c>
      <c r="C168" s="234"/>
      <c r="D168" s="188"/>
      <c r="E168" s="235"/>
      <c r="F168" s="246"/>
      <c r="G168" s="246"/>
      <c r="H168" s="200"/>
      <c r="I168" s="113"/>
      <c r="J168" s="60"/>
      <c r="K168" s="321"/>
      <c r="L168" s="2"/>
      <c r="M168" s="2"/>
      <c r="N168" s="2"/>
      <c r="P168" s="343"/>
    </row>
    <row r="169" spans="1:16" s="244" customFormat="1" ht="15" customHeight="1" x14ac:dyDescent="0.2">
      <c r="A169" s="236" t="s">
        <v>247</v>
      </c>
      <c r="B169" s="228" t="s">
        <v>248</v>
      </c>
      <c r="C169" s="228"/>
      <c r="D169" s="188"/>
      <c r="E169" s="235"/>
      <c r="F169" s="246"/>
      <c r="G169" s="246"/>
      <c r="H169" s="200"/>
      <c r="I169" s="113"/>
      <c r="J169" s="60"/>
      <c r="K169" s="321"/>
      <c r="L169" s="2"/>
      <c r="M169" s="2"/>
      <c r="N169" s="2"/>
      <c r="P169" s="343"/>
    </row>
    <row r="170" spans="1:16" x14ac:dyDescent="0.2">
      <c r="A170" s="302"/>
      <c r="B170" s="302"/>
      <c r="C170" s="302"/>
      <c r="D170" s="302"/>
      <c r="E170" s="302"/>
      <c r="F170" s="302"/>
      <c r="G170" s="302"/>
      <c r="H170" s="302"/>
      <c r="I170" s="302"/>
      <c r="J170" s="302"/>
    </row>
    <row r="171" spans="1:16" s="321" customFormat="1" x14ac:dyDescent="0.2">
      <c r="A171" s="303" t="s">
        <v>249</v>
      </c>
      <c r="B171" s="303"/>
      <c r="C171" s="303"/>
      <c r="D171" s="303"/>
      <c r="E171" s="303"/>
      <c r="F171" s="303"/>
      <c r="G171" s="303"/>
      <c r="H171" s="303"/>
      <c r="I171" s="303"/>
      <c r="J171" s="303"/>
      <c r="L171" s="2"/>
      <c r="M171" s="2"/>
      <c r="N171" s="2"/>
      <c r="P171" s="346"/>
    </row>
    <row r="172" spans="1:16" s="321" customFormat="1" x14ac:dyDescent="0.2">
      <c r="A172" s="291"/>
      <c r="B172" s="291"/>
      <c r="C172" s="291"/>
      <c r="D172" s="292"/>
      <c r="E172" s="292"/>
      <c r="F172" s="292"/>
      <c r="G172" s="292"/>
      <c r="H172" s="292"/>
      <c r="I172" s="292"/>
      <c r="J172" s="291"/>
      <c r="L172" s="2"/>
      <c r="M172" s="2"/>
      <c r="N172" s="2"/>
      <c r="P172" s="346"/>
    </row>
    <row r="173" spans="1:16" s="321" customFormat="1" x14ac:dyDescent="0.2">
      <c r="A173" s="291"/>
      <c r="B173" s="291"/>
      <c r="C173" s="291"/>
      <c r="D173" s="292"/>
      <c r="E173" s="292"/>
      <c r="F173" s="292"/>
      <c r="G173" s="292"/>
      <c r="H173" s="292"/>
      <c r="I173" s="292"/>
      <c r="J173" s="291"/>
      <c r="L173" s="2"/>
      <c r="M173" s="2"/>
      <c r="N173" s="2"/>
      <c r="P173" s="346"/>
    </row>
    <row r="174" spans="1:16" s="321" customFormat="1" x14ac:dyDescent="0.2">
      <c r="A174" s="291"/>
      <c r="B174" s="291"/>
      <c r="C174" s="291"/>
      <c r="D174" s="292"/>
      <c r="E174" s="292"/>
      <c r="F174" s="292"/>
      <c r="G174" s="292"/>
      <c r="H174" s="292"/>
      <c r="I174" s="292"/>
      <c r="J174" s="291"/>
      <c r="L174" s="2"/>
      <c r="M174" s="2"/>
      <c r="N174" s="2"/>
      <c r="P174" s="346"/>
    </row>
    <row r="175" spans="1:16" s="321" customFormat="1" x14ac:dyDescent="0.2">
      <c r="A175" s="291"/>
      <c r="B175" s="291"/>
      <c r="C175" s="291"/>
      <c r="D175" s="292"/>
      <c r="E175" s="292"/>
      <c r="F175" s="292"/>
      <c r="G175" s="292"/>
      <c r="H175" s="292"/>
      <c r="I175" s="292"/>
      <c r="J175" s="291"/>
      <c r="L175" s="2"/>
      <c r="M175" s="2"/>
      <c r="N175" s="2"/>
      <c r="P175" s="346"/>
    </row>
    <row r="176" spans="1:16" s="321" customFormat="1" x14ac:dyDescent="0.2">
      <c r="A176" s="294"/>
      <c r="B176" s="294"/>
      <c r="C176" s="291" t="s">
        <v>250</v>
      </c>
      <c r="D176" s="295"/>
      <c r="E176" s="295"/>
      <c r="F176" s="296" t="s">
        <v>251</v>
      </c>
      <c r="G176" s="296"/>
      <c r="H176" s="296"/>
      <c r="I176" s="296"/>
      <c r="J176" s="291"/>
      <c r="L176" s="2"/>
      <c r="M176" s="2"/>
      <c r="N176" s="2"/>
      <c r="P176" s="346"/>
    </row>
    <row r="177" spans="1:16" s="321" customFormat="1" x14ac:dyDescent="0.2">
      <c r="A177" s="294"/>
      <c r="B177" s="294"/>
      <c r="C177" s="291" t="s">
        <v>252</v>
      </c>
      <c r="D177" s="295"/>
      <c r="E177" s="295"/>
      <c r="F177" s="296" t="s">
        <v>253</v>
      </c>
      <c r="G177" s="296"/>
      <c r="H177" s="296"/>
      <c r="I177" s="296"/>
      <c r="J177" s="291"/>
      <c r="L177" s="2"/>
      <c r="M177" s="2"/>
      <c r="N177" s="2"/>
      <c r="P177" s="346"/>
    </row>
    <row r="178" spans="1:16" s="7" customFormat="1" x14ac:dyDescent="0.2">
      <c r="A178" s="212"/>
      <c r="B178" s="2"/>
      <c r="C178" s="2"/>
      <c r="D178" s="3"/>
      <c r="E178" s="4"/>
      <c r="F178" s="5"/>
      <c r="G178" s="3"/>
      <c r="H178" s="3"/>
      <c r="I178" s="6"/>
      <c r="K178" s="321"/>
      <c r="L178" s="2"/>
      <c r="M178" s="2"/>
      <c r="N178" s="2"/>
      <c r="P178" s="347"/>
    </row>
    <row r="179" spans="1:16" s="7" customFormat="1" x14ac:dyDescent="0.2">
      <c r="A179" s="212"/>
      <c r="B179" s="2"/>
      <c r="C179" s="2"/>
      <c r="D179" s="3"/>
      <c r="E179" s="4"/>
      <c r="F179" s="5"/>
      <c r="G179" s="3"/>
      <c r="H179" s="3"/>
      <c r="I179" s="6"/>
      <c r="K179" s="321"/>
      <c r="L179" s="2"/>
      <c r="M179" s="2"/>
      <c r="N179" s="2"/>
      <c r="P179" s="347"/>
    </row>
    <row r="180" spans="1:16" s="7" customFormat="1" x14ac:dyDescent="0.2">
      <c r="A180" s="212"/>
      <c r="B180" s="2"/>
      <c r="C180" s="2"/>
      <c r="D180" s="3"/>
      <c r="E180" s="4"/>
      <c r="F180" s="5"/>
      <c r="G180" s="3"/>
      <c r="H180" s="3"/>
      <c r="I180" s="6"/>
      <c r="K180" s="321"/>
      <c r="L180" s="2"/>
      <c r="M180" s="2"/>
      <c r="N180" s="2"/>
      <c r="P180" s="347"/>
    </row>
    <row r="181" spans="1:16" s="7" customFormat="1" x14ac:dyDescent="0.2">
      <c r="A181" s="212"/>
      <c r="B181" s="2"/>
      <c r="C181" s="2"/>
      <c r="D181" s="3"/>
      <c r="E181" s="4"/>
      <c r="F181" s="5"/>
      <c r="G181" s="3"/>
      <c r="H181" s="3"/>
      <c r="I181" s="6"/>
      <c r="K181" s="321"/>
      <c r="L181" s="2"/>
      <c r="M181" s="2"/>
      <c r="N181" s="2"/>
      <c r="P181" s="347"/>
    </row>
    <row r="182" spans="1:16" s="7" customFormat="1" x14ac:dyDescent="0.2">
      <c r="A182" s="212"/>
      <c r="B182" s="2"/>
      <c r="C182" s="2"/>
      <c r="D182" s="3"/>
      <c r="E182" s="4"/>
      <c r="F182" s="5"/>
      <c r="G182" s="3"/>
      <c r="H182" s="3"/>
      <c r="I182" s="6"/>
      <c r="K182" s="321"/>
      <c r="L182" s="2"/>
      <c r="M182" s="2"/>
      <c r="N182" s="2"/>
      <c r="P182" s="347"/>
    </row>
    <row r="183" spans="1:16" s="7" customFormat="1" x14ac:dyDescent="0.2">
      <c r="A183" s="212"/>
      <c r="B183" s="2"/>
      <c r="C183" s="2"/>
      <c r="D183" s="3"/>
      <c r="E183" s="4"/>
      <c r="F183" s="5"/>
      <c r="G183" s="3"/>
      <c r="H183" s="3"/>
      <c r="I183" s="6"/>
      <c r="K183" s="321"/>
      <c r="L183" s="2"/>
      <c r="M183" s="2"/>
      <c r="N183" s="2"/>
      <c r="P183" s="347"/>
    </row>
    <row r="184" spans="1:16" s="7" customFormat="1" x14ac:dyDescent="0.2">
      <c r="A184" s="212"/>
      <c r="B184" s="2"/>
      <c r="C184" s="2"/>
      <c r="D184" s="3"/>
      <c r="E184" s="4"/>
      <c r="F184" s="5"/>
      <c r="G184" s="3"/>
      <c r="H184" s="3"/>
      <c r="I184" s="6"/>
      <c r="K184" s="321"/>
      <c r="L184" s="2"/>
      <c r="M184" s="2"/>
      <c r="N184" s="2"/>
      <c r="P184" s="347"/>
    </row>
    <row r="185" spans="1:16" s="7" customFormat="1" x14ac:dyDescent="0.2">
      <c r="A185" s="212"/>
      <c r="B185" s="2"/>
      <c r="C185" s="2"/>
      <c r="D185" s="3"/>
      <c r="E185" s="4"/>
      <c r="F185" s="5"/>
      <c r="G185" s="3"/>
      <c r="H185" s="3"/>
      <c r="I185" s="6"/>
      <c r="K185" s="321"/>
      <c r="L185" s="2"/>
      <c r="M185" s="2"/>
      <c r="N185" s="2"/>
      <c r="P185" s="347"/>
    </row>
    <row r="186" spans="1:16" s="7" customFormat="1" x14ac:dyDescent="0.2">
      <c r="A186" s="212"/>
      <c r="B186" s="2"/>
      <c r="C186" s="2"/>
      <c r="D186" s="3"/>
      <c r="E186" s="4"/>
      <c r="F186" s="5"/>
      <c r="G186" s="3"/>
      <c r="H186" s="3"/>
      <c r="I186" s="6"/>
      <c r="K186" s="321"/>
      <c r="L186" s="2"/>
      <c r="M186" s="2"/>
      <c r="N186" s="2"/>
      <c r="P186" s="347"/>
    </row>
  </sheetData>
  <mergeCells count="25">
    <mergeCell ref="F177:I177"/>
    <mergeCell ref="B127:C127"/>
    <mergeCell ref="B135:C135"/>
    <mergeCell ref="B143:C143"/>
    <mergeCell ref="A170:J170"/>
    <mergeCell ref="A171:J171"/>
    <mergeCell ref="F176:I176"/>
    <mergeCell ref="B100:C100"/>
    <mergeCell ref="B103:C103"/>
    <mergeCell ref="B108:C108"/>
    <mergeCell ref="B112:C112"/>
    <mergeCell ref="B119:C119"/>
    <mergeCell ref="B121:C121"/>
    <mergeCell ref="B39:C39"/>
    <mergeCell ref="B40:C40"/>
    <mergeCell ref="B41:C41"/>
    <mergeCell ref="B52:C52"/>
    <mergeCell ref="B67:C67"/>
    <mergeCell ref="B92:C92"/>
    <mergeCell ref="E5:F5"/>
    <mergeCell ref="E7:F7"/>
    <mergeCell ref="G7:J7"/>
    <mergeCell ref="A11:J11"/>
    <mergeCell ref="B15:C15"/>
    <mergeCell ref="B16:C1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87"/>
  <sheetViews>
    <sheetView showGridLines="0" workbookViewId="0">
      <selection activeCell="C21" sqref="C21"/>
    </sheetView>
  </sheetViews>
  <sheetFormatPr defaultColWidth="9.140625" defaultRowHeight="12.75" x14ac:dyDescent="0.2"/>
  <cols>
    <col min="1" max="1" width="7.85546875" style="1" customWidth="1"/>
    <col min="2" max="2" width="5.7109375" style="2" customWidth="1"/>
    <col min="3" max="3" width="52.5703125" style="2" customWidth="1"/>
    <col min="4" max="4" width="12.28515625" style="3" customWidth="1"/>
    <col min="5" max="5" width="12.28515625" style="4" bestFit="1" customWidth="1"/>
    <col min="6" max="6" width="12.28515625" style="5" customWidth="1"/>
    <col min="7" max="7" width="13.140625" style="3" customWidth="1"/>
    <col min="8" max="8" width="12.5703125" style="3" customWidth="1"/>
    <col min="9" max="9" width="13.5703125" style="6" customWidth="1"/>
    <col min="10" max="10" width="9" style="7" customWidth="1"/>
    <col min="11" max="11" width="0.85546875" style="321" customWidth="1"/>
    <col min="12" max="16384" width="9.140625" style="2"/>
  </cols>
  <sheetData>
    <row r="1" spans="1:11" ht="12" customHeight="1" x14ac:dyDescent="0.2"/>
    <row r="2" spans="1:11" ht="12" customHeight="1" x14ac:dyDescent="0.2">
      <c r="I2" s="8"/>
    </row>
    <row r="3" spans="1:11" ht="12" customHeight="1" x14ac:dyDescent="0.2"/>
    <row r="4" spans="1:11" ht="12" customHeight="1" x14ac:dyDescent="0.2"/>
    <row r="5" spans="1:11" ht="15" customHeight="1" x14ac:dyDescent="0.2">
      <c r="A5" s="9" t="s">
        <v>0</v>
      </c>
      <c r="C5" s="10"/>
      <c r="D5" s="11" t="s">
        <v>1</v>
      </c>
      <c r="E5" s="313" t="s">
        <v>2</v>
      </c>
      <c r="F5" s="314"/>
      <c r="G5" s="12" t="s">
        <v>3</v>
      </c>
    </row>
    <row r="6" spans="1:11" ht="2.1" customHeight="1" x14ac:dyDescent="0.2">
      <c r="A6" s="9"/>
      <c r="D6" s="13"/>
    </row>
    <row r="7" spans="1:11" ht="15" customHeight="1" x14ac:dyDescent="0.2">
      <c r="A7" s="14" t="s">
        <v>4</v>
      </c>
      <c r="B7" s="15"/>
      <c r="C7" s="16"/>
      <c r="D7" s="17"/>
      <c r="E7" s="313" t="s">
        <v>5</v>
      </c>
      <c r="F7" s="314"/>
      <c r="G7" s="315" t="s">
        <v>268</v>
      </c>
      <c r="H7" s="316"/>
      <c r="I7" s="316"/>
      <c r="J7" s="317"/>
    </row>
    <row r="8" spans="1:11" ht="2.1" customHeight="1" x14ac:dyDescent="0.2">
      <c r="A8" s="18"/>
      <c r="B8" s="10"/>
      <c r="C8" s="10"/>
      <c r="D8" s="17"/>
    </row>
    <row r="9" spans="1:11" ht="15" customHeight="1" x14ac:dyDescent="0.2">
      <c r="A9" s="18" t="s">
        <v>7</v>
      </c>
      <c r="B9" s="10"/>
      <c r="C9" s="10"/>
      <c r="D9" s="19" t="s">
        <v>8</v>
      </c>
    </row>
    <row r="10" spans="1:11" ht="5.0999999999999996" customHeight="1" x14ac:dyDescent="0.2"/>
    <row r="11" spans="1:11" ht="20.100000000000001" customHeight="1" x14ac:dyDescent="0.2">
      <c r="A11" s="318" t="s">
        <v>9</v>
      </c>
      <c r="B11" s="318"/>
      <c r="C11" s="318"/>
      <c r="D11" s="318"/>
      <c r="E11" s="318"/>
      <c r="F11" s="318"/>
      <c r="G11" s="318"/>
      <c r="H11" s="318"/>
      <c r="I11" s="318"/>
      <c r="J11" s="318"/>
    </row>
    <row r="12" spans="1:11" ht="15" customHeight="1" x14ac:dyDescent="0.2">
      <c r="A12" s="20"/>
      <c r="B12" s="20"/>
      <c r="C12" s="20"/>
      <c r="D12" s="21"/>
      <c r="E12" s="21"/>
      <c r="F12" s="21"/>
      <c r="G12" s="21"/>
      <c r="H12" s="21"/>
      <c r="I12" s="21"/>
      <c r="J12" s="323"/>
    </row>
    <row r="13" spans="1:11" ht="22.15" customHeight="1" x14ac:dyDescent="0.2">
      <c r="A13" s="23" t="s">
        <v>10</v>
      </c>
      <c r="D13" s="24"/>
      <c r="E13" s="5"/>
    </row>
    <row r="14" spans="1:11" ht="15" customHeight="1" x14ac:dyDescent="0.2">
      <c r="A14" s="23"/>
      <c r="D14" s="24"/>
      <c r="E14" s="5"/>
    </row>
    <row r="15" spans="1:11" s="33" customFormat="1" ht="27" customHeight="1" x14ac:dyDescent="0.2">
      <c r="A15" s="25"/>
      <c r="B15" s="310" t="s">
        <v>11</v>
      </c>
      <c r="C15" s="311"/>
      <c r="D15" s="26" t="s">
        <v>12</v>
      </c>
      <c r="E15" s="27" t="s">
        <v>13</v>
      </c>
      <c r="F15" s="28" t="s">
        <v>14</v>
      </c>
      <c r="G15" s="29" t="s">
        <v>15</v>
      </c>
      <c r="H15" s="30" t="s">
        <v>16</v>
      </c>
      <c r="I15" s="31" t="s">
        <v>17</v>
      </c>
      <c r="J15" s="32" t="s">
        <v>18</v>
      </c>
      <c r="K15" s="324"/>
    </row>
    <row r="16" spans="1:11" s="42" customFormat="1" ht="15" customHeight="1" x14ac:dyDescent="0.25">
      <c r="A16" s="34">
        <v>1</v>
      </c>
      <c r="B16" s="319" t="s">
        <v>19</v>
      </c>
      <c r="C16" s="320"/>
      <c r="D16" s="35"/>
      <c r="E16" s="36"/>
      <c r="F16" s="326"/>
      <c r="G16" s="327"/>
      <c r="H16" s="328"/>
      <c r="I16" s="40"/>
      <c r="J16" s="41"/>
      <c r="K16" s="329"/>
    </row>
    <row r="17" spans="1:11" s="42" customFormat="1" ht="15" customHeight="1" x14ac:dyDescent="0.25">
      <c r="A17" s="43" t="s">
        <v>20</v>
      </c>
      <c r="B17" s="44"/>
      <c r="C17" s="45" t="s">
        <v>21</v>
      </c>
      <c r="D17" s="46"/>
      <c r="E17" s="47"/>
      <c r="F17" s="74"/>
      <c r="G17" s="74"/>
      <c r="H17" s="74"/>
      <c r="I17" s="49"/>
      <c r="J17" s="50"/>
      <c r="K17" s="329"/>
    </row>
    <row r="18" spans="1:11" s="42" customFormat="1" ht="15" customHeight="1" x14ac:dyDescent="0.25">
      <c r="A18" s="43" t="s">
        <v>22</v>
      </c>
      <c r="B18" s="44"/>
      <c r="C18" s="45" t="s">
        <v>23</v>
      </c>
      <c r="D18" s="57"/>
      <c r="E18" s="52"/>
      <c r="F18" s="37"/>
      <c r="G18" s="37"/>
      <c r="H18" s="53"/>
      <c r="I18" s="52"/>
      <c r="J18" s="54"/>
      <c r="K18" s="329"/>
    </row>
    <row r="19" spans="1:11" s="42" customFormat="1" ht="15" customHeight="1" x14ac:dyDescent="0.25">
      <c r="A19" s="43" t="s">
        <v>24</v>
      </c>
      <c r="B19" s="55"/>
      <c r="C19" s="56" t="s">
        <v>25</v>
      </c>
      <c r="D19" s="57"/>
      <c r="E19" s="58"/>
      <c r="F19" s="48"/>
      <c r="G19" s="48"/>
      <c r="H19" s="62"/>
      <c r="I19" s="58"/>
      <c r="J19" s="50"/>
      <c r="K19" s="329"/>
    </row>
    <row r="20" spans="1:11" s="42" customFormat="1" ht="15" customHeight="1" x14ac:dyDescent="0.25">
      <c r="A20" s="43" t="s">
        <v>26</v>
      </c>
      <c r="B20" s="55"/>
      <c r="C20" s="56" t="s">
        <v>27</v>
      </c>
      <c r="D20" s="57"/>
      <c r="E20" s="58"/>
      <c r="F20" s="48"/>
      <c r="G20" s="48"/>
      <c r="H20" s="62"/>
      <c r="I20" s="57"/>
      <c r="J20" s="54"/>
      <c r="K20" s="329"/>
    </row>
    <row r="21" spans="1:11" s="42" customFormat="1" ht="15" customHeight="1" x14ac:dyDescent="0.25">
      <c r="A21" s="43" t="s">
        <v>28</v>
      </c>
      <c r="B21" s="55"/>
      <c r="C21" s="56" t="s">
        <v>29</v>
      </c>
      <c r="D21" s="57"/>
      <c r="E21" s="58"/>
      <c r="F21" s="48"/>
      <c r="G21" s="48"/>
      <c r="H21" s="62"/>
      <c r="I21" s="57"/>
      <c r="J21" s="50"/>
      <c r="K21" s="329"/>
    </row>
    <row r="22" spans="1:11" s="42" customFormat="1" ht="15" customHeight="1" x14ac:dyDescent="0.25">
      <c r="A22" s="43" t="s">
        <v>30</v>
      </c>
      <c r="B22" s="55"/>
      <c r="C22" s="56" t="s">
        <v>31</v>
      </c>
      <c r="D22" s="57"/>
      <c r="E22" s="58"/>
      <c r="F22" s="48"/>
      <c r="G22" s="48"/>
      <c r="H22" s="62"/>
      <c r="I22" s="57"/>
      <c r="J22" s="54"/>
      <c r="K22" s="329"/>
    </row>
    <row r="23" spans="1:11" s="42" customFormat="1" ht="15" customHeight="1" x14ac:dyDescent="0.25">
      <c r="A23" s="43" t="s">
        <v>32</v>
      </c>
      <c r="B23" s="55"/>
      <c r="C23" s="56" t="s">
        <v>33</v>
      </c>
      <c r="D23" s="57"/>
      <c r="E23" s="58"/>
      <c r="F23" s="48"/>
      <c r="G23" s="48"/>
      <c r="H23" s="62"/>
      <c r="I23" s="57"/>
      <c r="J23" s="60"/>
      <c r="K23" s="329"/>
    </row>
    <row r="24" spans="1:11" s="42" customFormat="1" ht="15" customHeight="1" x14ac:dyDescent="0.25">
      <c r="A24" s="43" t="s">
        <v>34</v>
      </c>
      <c r="B24" s="55"/>
      <c r="C24" s="56" t="s">
        <v>35</v>
      </c>
      <c r="D24" s="61"/>
      <c r="E24" s="58"/>
      <c r="F24" s="48"/>
      <c r="G24" s="48"/>
      <c r="H24" s="62"/>
      <c r="I24" s="57"/>
      <c r="J24" s="60"/>
      <c r="K24" s="329"/>
    </row>
    <row r="25" spans="1:11" s="42" customFormat="1" ht="15" customHeight="1" x14ac:dyDescent="0.25">
      <c r="A25" s="43" t="s">
        <v>36</v>
      </c>
      <c r="B25" s="55"/>
      <c r="C25" s="56" t="s">
        <v>37</v>
      </c>
      <c r="D25" s="61"/>
      <c r="E25" s="58"/>
      <c r="F25" s="48"/>
      <c r="G25" s="48"/>
      <c r="H25" s="62"/>
      <c r="I25" s="57"/>
      <c r="J25" s="60"/>
      <c r="K25" s="329"/>
    </row>
    <row r="26" spans="1:11" s="42" customFormat="1" ht="15" customHeight="1" x14ac:dyDescent="0.25">
      <c r="A26" s="43" t="s">
        <v>38</v>
      </c>
      <c r="B26" s="55"/>
      <c r="C26" s="56" t="s">
        <v>39</v>
      </c>
      <c r="D26" s="61"/>
      <c r="E26" s="58"/>
      <c r="F26" s="48"/>
      <c r="G26" s="48"/>
      <c r="H26" s="62"/>
      <c r="I26" s="57"/>
      <c r="J26" s="60"/>
      <c r="K26" s="329"/>
    </row>
    <row r="27" spans="1:11" s="42" customFormat="1" ht="15" customHeight="1" x14ac:dyDescent="0.25">
      <c r="A27" s="43" t="s">
        <v>40</v>
      </c>
      <c r="B27" s="55"/>
      <c r="C27" s="56" t="s">
        <v>41</v>
      </c>
      <c r="D27" s="61"/>
      <c r="E27" s="58"/>
      <c r="F27" s="48"/>
      <c r="G27" s="48"/>
      <c r="H27" s="62"/>
      <c r="I27" s="57"/>
      <c r="J27" s="60"/>
      <c r="K27" s="329"/>
    </row>
    <row r="28" spans="1:11" s="42" customFormat="1" ht="15" customHeight="1" x14ac:dyDescent="0.25">
      <c r="A28" s="34">
        <v>2</v>
      </c>
      <c r="B28" s="55"/>
      <c r="C28" s="63" t="s">
        <v>42</v>
      </c>
      <c r="D28" s="64"/>
      <c r="E28" s="58"/>
      <c r="F28" s="48"/>
      <c r="G28" s="48"/>
      <c r="H28" s="62"/>
      <c r="I28" s="57"/>
      <c r="J28" s="60"/>
      <c r="K28" s="329"/>
    </row>
    <row r="29" spans="1:11" s="42" customFormat="1" ht="15" customHeight="1" x14ac:dyDescent="0.25">
      <c r="A29" s="43" t="s">
        <v>43</v>
      </c>
      <c r="B29" s="55"/>
      <c r="C29" s="56" t="s">
        <v>44</v>
      </c>
      <c r="D29" s="61"/>
      <c r="E29" s="58"/>
      <c r="F29" s="48"/>
      <c r="G29" s="48"/>
      <c r="H29" s="62"/>
      <c r="I29" s="65"/>
      <c r="J29" s="66"/>
      <c r="K29" s="329"/>
    </row>
    <row r="30" spans="1:11" s="42" customFormat="1" ht="15" customHeight="1" x14ac:dyDescent="0.25">
      <c r="A30" s="34">
        <v>3</v>
      </c>
      <c r="B30" s="55"/>
      <c r="C30" s="63" t="s">
        <v>45</v>
      </c>
      <c r="D30" s="64"/>
      <c r="E30" s="67"/>
      <c r="F30" s="68"/>
      <c r="G30" s="68"/>
      <c r="H30" s="69"/>
      <c r="I30" s="70"/>
      <c r="J30" s="71"/>
      <c r="K30" s="329"/>
    </row>
    <row r="31" spans="1:11" s="42" customFormat="1" ht="15" customHeight="1" x14ac:dyDescent="0.25">
      <c r="A31" s="43" t="s">
        <v>46</v>
      </c>
      <c r="B31" s="72"/>
      <c r="C31" s="56" t="s">
        <v>47</v>
      </c>
      <c r="D31" s="61"/>
      <c r="E31" s="73"/>
      <c r="F31" s="74"/>
      <c r="G31" s="74"/>
      <c r="H31" s="62"/>
      <c r="I31" s="75"/>
      <c r="J31" s="66"/>
      <c r="K31" s="329"/>
    </row>
    <row r="32" spans="1:11" s="42" customFormat="1" ht="25.5" x14ac:dyDescent="0.25">
      <c r="A32" s="43" t="s">
        <v>48</v>
      </c>
      <c r="B32" s="72"/>
      <c r="C32" s="56" t="s">
        <v>49</v>
      </c>
      <c r="D32" s="61"/>
      <c r="E32" s="76"/>
      <c r="F32" s="74"/>
      <c r="G32" s="74"/>
      <c r="H32" s="74"/>
      <c r="I32" s="75"/>
      <c r="J32" s="66"/>
      <c r="K32" s="329"/>
    </row>
    <row r="33" spans="1:11" s="42" customFormat="1" ht="15" customHeight="1" x14ac:dyDescent="0.25">
      <c r="A33" s="43" t="s">
        <v>50</v>
      </c>
      <c r="B33" s="72"/>
      <c r="C33" s="56" t="s">
        <v>255</v>
      </c>
      <c r="D33" s="61"/>
      <c r="E33" s="76"/>
      <c r="F33" s="74"/>
      <c r="G33" s="74"/>
      <c r="H33" s="74"/>
      <c r="I33" s="75"/>
      <c r="J33" s="66"/>
      <c r="K33" s="329"/>
    </row>
    <row r="34" spans="1:11" s="42" customFormat="1" ht="15" customHeight="1" x14ac:dyDescent="0.25">
      <c r="A34" s="43" t="s">
        <v>52</v>
      </c>
      <c r="B34" s="72"/>
      <c r="C34" s="56" t="s">
        <v>53</v>
      </c>
      <c r="D34" s="61"/>
      <c r="E34" s="77"/>
      <c r="F34" s="74"/>
      <c r="G34" s="38"/>
      <c r="H34" s="69"/>
      <c r="I34" s="78"/>
      <c r="J34" s="66"/>
      <c r="K34" s="329"/>
    </row>
    <row r="35" spans="1:11" s="42" customFormat="1" ht="15" customHeight="1" x14ac:dyDescent="0.25">
      <c r="A35" s="43"/>
      <c r="B35" s="72"/>
      <c r="C35" s="79"/>
      <c r="D35" s="64"/>
      <c r="E35" s="80"/>
      <c r="F35" s="81"/>
      <c r="G35" s="81"/>
      <c r="H35" s="82"/>
      <c r="I35" s="83"/>
      <c r="J35" s="84"/>
      <c r="K35" s="329"/>
    </row>
    <row r="36" spans="1:11" s="42" customFormat="1" ht="14.1" customHeight="1" x14ac:dyDescent="0.25">
      <c r="A36" s="85"/>
      <c r="B36" s="86"/>
      <c r="C36" s="87"/>
      <c r="D36" s="88"/>
      <c r="E36" s="89"/>
      <c r="F36" s="89"/>
      <c r="G36" s="89"/>
      <c r="H36" s="89"/>
      <c r="I36" s="89"/>
      <c r="J36" s="22"/>
      <c r="K36" s="329"/>
    </row>
    <row r="37" spans="1:11" s="42" customFormat="1" ht="16.5" customHeight="1" x14ac:dyDescent="0.2">
      <c r="A37" s="23" t="s">
        <v>54</v>
      </c>
      <c r="B37" s="86"/>
      <c r="C37" s="86"/>
      <c r="D37" s="88"/>
      <c r="E37" s="90"/>
      <c r="F37" s="90"/>
      <c r="G37" s="90"/>
      <c r="H37" s="90"/>
      <c r="I37" s="90"/>
      <c r="J37" s="91"/>
      <c r="K37" s="329"/>
    </row>
    <row r="38" spans="1:11" ht="14.1" customHeight="1" x14ac:dyDescent="0.2">
      <c r="B38" s="92"/>
      <c r="C38" s="92"/>
      <c r="D38" s="93"/>
    </row>
    <row r="39" spans="1:11" s="33" customFormat="1" ht="27" customHeight="1" x14ac:dyDescent="0.25">
      <c r="A39" s="94" t="s">
        <v>55</v>
      </c>
      <c r="B39" s="305" t="s">
        <v>56</v>
      </c>
      <c r="C39" s="306"/>
      <c r="D39" s="95" t="s">
        <v>12</v>
      </c>
      <c r="E39" s="27" t="s">
        <v>13</v>
      </c>
      <c r="F39" s="28" t="s">
        <v>14</v>
      </c>
      <c r="G39" s="29" t="s">
        <v>15</v>
      </c>
      <c r="H39" s="96" t="s">
        <v>16</v>
      </c>
      <c r="I39" s="27" t="s">
        <v>17</v>
      </c>
      <c r="J39" s="97" t="s">
        <v>18</v>
      </c>
      <c r="K39" s="324"/>
    </row>
    <row r="40" spans="1:11" s="42" customFormat="1" ht="21.75" customHeight="1" x14ac:dyDescent="0.25">
      <c r="A40" s="98" t="s">
        <v>57</v>
      </c>
      <c r="B40" s="307" t="s">
        <v>58</v>
      </c>
      <c r="C40" s="308"/>
      <c r="D40" s="99"/>
      <c r="E40" s="100"/>
      <c r="F40" s="100"/>
      <c r="G40" s="100"/>
      <c r="H40" s="101"/>
      <c r="I40" s="102"/>
      <c r="J40" s="103"/>
      <c r="K40" s="330"/>
    </row>
    <row r="41" spans="1:11" s="42" customFormat="1" ht="18" customHeight="1" x14ac:dyDescent="0.25">
      <c r="A41" s="98" t="s">
        <v>59</v>
      </c>
      <c r="B41" s="297" t="s">
        <v>60</v>
      </c>
      <c r="C41" s="309"/>
      <c r="D41" s="104"/>
      <c r="E41" s="105"/>
      <c r="F41" s="106"/>
      <c r="G41" s="106"/>
      <c r="H41" s="104"/>
      <c r="I41" s="102"/>
      <c r="J41" s="103"/>
      <c r="K41" s="330"/>
    </row>
    <row r="42" spans="1:11" s="111" customFormat="1" ht="40.5" customHeight="1" x14ac:dyDescent="0.25">
      <c r="A42" s="98" t="s">
        <v>61</v>
      </c>
      <c r="B42" s="107"/>
      <c r="C42" s="108" t="s">
        <v>62</v>
      </c>
      <c r="D42" s="109"/>
      <c r="E42" s="74"/>
      <c r="F42" s="74"/>
      <c r="G42" s="74"/>
      <c r="H42" s="114"/>
      <c r="I42" s="110"/>
      <c r="J42" s="60"/>
      <c r="K42" s="330"/>
    </row>
    <row r="43" spans="1:11" s="111" customFormat="1" ht="12.75" customHeight="1" x14ac:dyDescent="0.25">
      <c r="A43" s="98" t="s">
        <v>63</v>
      </c>
      <c r="B43" s="112"/>
      <c r="C43" s="108" t="s">
        <v>255</v>
      </c>
      <c r="D43" s="109"/>
      <c r="E43" s="74"/>
      <c r="F43" s="74"/>
      <c r="G43" s="74"/>
      <c r="H43" s="114"/>
      <c r="I43" s="113"/>
      <c r="J43" s="60"/>
      <c r="K43" s="333"/>
    </row>
    <row r="44" spans="1:11" s="111" customFormat="1" ht="12.75" customHeight="1" x14ac:dyDescent="0.25">
      <c r="A44" s="98" t="s">
        <v>64</v>
      </c>
      <c r="B44" s="112"/>
      <c r="C44" s="108" t="s">
        <v>53</v>
      </c>
      <c r="D44" s="109"/>
      <c r="E44" s="74"/>
      <c r="F44" s="38"/>
      <c r="G44" s="38"/>
      <c r="H44" s="114"/>
      <c r="I44" s="113"/>
      <c r="J44" s="115"/>
      <c r="K44" s="330"/>
    </row>
    <row r="45" spans="1:11" s="111" customFormat="1" ht="18" customHeight="1" x14ac:dyDescent="0.25">
      <c r="A45" s="98" t="s">
        <v>65</v>
      </c>
      <c r="B45" s="112"/>
      <c r="C45" s="116" t="s">
        <v>66</v>
      </c>
      <c r="D45" s="104"/>
      <c r="E45" s="105"/>
      <c r="F45" s="106"/>
      <c r="G45" s="106"/>
      <c r="H45" s="104"/>
      <c r="I45" s="102"/>
      <c r="J45" s="103"/>
      <c r="K45" s="330"/>
    </row>
    <row r="46" spans="1:11" s="121" customFormat="1" ht="22.15" customHeight="1" x14ac:dyDescent="0.25">
      <c r="A46" s="98"/>
      <c r="B46" s="118" t="s">
        <v>67</v>
      </c>
      <c r="C46" s="119"/>
      <c r="D46" s="120"/>
      <c r="E46" s="105"/>
      <c r="F46" s="106"/>
      <c r="G46" s="106"/>
      <c r="H46" s="104"/>
      <c r="I46" s="102"/>
      <c r="J46" s="103"/>
      <c r="K46" s="333"/>
    </row>
    <row r="47" spans="1:11" s="121" customFormat="1" ht="8.1" customHeight="1" x14ac:dyDescent="0.25">
      <c r="A47" s="122"/>
      <c r="B47" s="123"/>
      <c r="C47" s="123"/>
      <c r="D47" s="124"/>
      <c r="E47" s="125"/>
      <c r="F47" s="125"/>
      <c r="G47" s="125"/>
      <c r="H47" s="125"/>
      <c r="I47" s="125"/>
      <c r="J47" s="115"/>
      <c r="K47" s="333"/>
    </row>
    <row r="48" spans="1:11" s="121" customFormat="1" ht="22.15" customHeight="1" x14ac:dyDescent="0.25">
      <c r="A48" s="126" t="s">
        <v>68</v>
      </c>
      <c r="B48" s="118" t="s">
        <v>69</v>
      </c>
      <c r="C48" s="119"/>
      <c r="D48" s="127"/>
      <c r="E48" s="106"/>
      <c r="F48" s="106"/>
      <c r="G48" s="106"/>
      <c r="H48" s="104"/>
      <c r="I48" s="117"/>
      <c r="J48" s="335"/>
      <c r="K48" s="333"/>
    </row>
    <row r="49" spans="1:11" s="42" customFormat="1" ht="15" customHeight="1" x14ac:dyDescent="0.25">
      <c r="A49" s="43" t="s">
        <v>70</v>
      </c>
      <c r="B49" s="72"/>
      <c r="C49" s="56" t="s">
        <v>71</v>
      </c>
      <c r="D49" s="61"/>
      <c r="E49" s="150"/>
      <c r="F49" s="151"/>
      <c r="G49" s="151"/>
      <c r="H49" s="159"/>
      <c r="I49" s="336"/>
      <c r="J49" s="60"/>
      <c r="K49" s="329"/>
    </row>
    <row r="50" spans="1:11" s="42" customFormat="1" ht="8.1" customHeight="1" x14ac:dyDescent="0.2">
      <c r="A50" s="1"/>
      <c r="B50" s="128"/>
      <c r="C50" s="128"/>
      <c r="D50" s="129"/>
      <c r="E50" s="90"/>
      <c r="F50" s="90"/>
      <c r="G50" s="90"/>
      <c r="H50" s="90"/>
      <c r="I50" s="89"/>
      <c r="J50" s="22"/>
      <c r="K50" s="333"/>
    </row>
    <row r="51" spans="1:11" s="33" customFormat="1" ht="27" customHeight="1" x14ac:dyDescent="0.2">
      <c r="A51" s="25"/>
      <c r="B51" s="251" t="s">
        <v>72</v>
      </c>
      <c r="C51" s="252"/>
      <c r="D51" s="95" t="s">
        <v>12</v>
      </c>
      <c r="E51" s="130" t="s">
        <v>13</v>
      </c>
      <c r="F51" s="28" t="s">
        <v>14</v>
      </c>
      <c r="G51" s="29" t="s">
        <v>15</v>
      </c>
      <c r="H51" s="96" t="s">
        <v>16</v>
      </c>
      <c r="I51" s="27" t="s">
        <v>17</v>
      </c>
      <c r="J51" s="97" t="s">
        <v>18</v>
      </c>
      <c r="K51" s="324"/>
    </row>
    <row r="52" spans="1:11" s="42" customFormat="1" ht="18" customHeight="1" x14ac:dyDescent="0.25">
      <c r="A52" s="131">
        <v>6</v>
      </c>
      <c r="B52" s="307" t="s">
        <v>73</v>
      </c>
      <c r="C52" s="308"/>
      <c r="D52" s="132">
        <v>-2623773.0099999998</v>
      </c>
      <c r="E52" s="133">
        <v>-1104089.1166666669</v>
      </c>
      <c r="F52" s="134">
        <v>-888763.51000000024</v>
      </c>
      <c r="G52" s="134">
        <v>-927130.4300000004</v>
      </c>
      <c r="H52" s="135">
        <f t="shared" ref="H52:I52" si="0">+H53+H67+H76+H92+H100</f>
        <v>-997326.42000000016</v>
      </c>
      <c r="I52" s="117">
        <f t="shared" si="0"/>
        <v>-2440823.06</v>
      </c>
      <c r="J52" s="103">
        <f>I52/D52</f>
        <v>0.93027218844666759</v>
      </c>
      <c r="K52" s="333"/>
    </row>
    <row r="53" spans="1:11" s="42" customFormat="1" ht="18" customHeight="1" x14ac:dyDescent="0.25">
      <c r="A53" s="131" t="s">
        <v>74</v>
      </c>
      <c r="B53" s="138"/>
      <c r="C53" s="139" t="s">
        <v>75</v>
      </c>
      <c r="D53" s="132">
        <v>-1633500</v>
      </c>
      <c r="E53" s="133">
        <v>-847238.92</v>
      </c>
      <c r="F53" s="134">
        <v>-656151.12000000011</v>
      </c>
      <c r="G53" s="134">
        <v>-750733.21333333373</v>
      </c>
      <c r="H53" s="135">
        <f t="shared" ref="H53" si="1">+H54+H58+H61</f>
        <v>-776261.03333333356</v>
      </c>
      <c r="I53" s="117">
        <f>I54+I61</f>
        <v>-1518945.87</v>
      </c>
      <c r="J53" s="103">
        <f>I53/D53</f>
        <v>0.92987197428833801</v>
      </c>
      <c r="K53" s="333"/>
    </row>
    <row r="54" spans="1:11" s="42" customFormat="1" ht="12.75" customHeight="1" x14ac:dyDescent="0.25">
      <c r="A54" s="131" t="s">
        <v>76</v>
      </c>
      <c r="B54" s="140"/>
      <c r="C54" s="141" t="s">
        <v>77</v>
      </c>
      <c r="D54" s="132">
        <v>-1628540</v>
      </c>
      <c r="E54" s="147">
        <v>-423619.45999999996</v>
      </c>
      <c r="F54" s="143">
        <v>-328075.56000000006</v>
      </c>
      <c r="G54" s="143">
        <v>-375366.60666666686</v>
      </c>
      <c r="H54" s="144">
        <f t="shared" ref="H54" si="2">H55+H58+H61+H64</f>
        <v>-388130.51666666678</v>
      </c>
      <c r="I54" s="145">
        <f>I55+I58+I61</f>
        <v>-1515192.1433333335</v>
      </c>
      <c r="J54" s="146">
        <f>I54/D54</f>
        <v>0.93039909571354318</v>
      </c>
      <c r="K54" s="333"/>
    </row>
    <row r="55" spans="1:11" s="42" customFormat="1" ht="15" customHeight="1" x14ac:dyDescent="0.25">
      <c r="A55" s="131" t="s">
        <v>78</v>
      </c>
      <c r="B55" s="112"/>
      <c r="C55" s="108" t="s">
        <v>79</v>
      </c>
      <c r="D55" s="51"/>
      <c r="E55" s="147"/>
      <c r="F55" s="143"/>
      <c r="G55" s="143"/>
      <c r="H55" s="144"/>
      <c r="I55" s="145"/>
      <c r="J55" s="60"/>
      <c r="K55" s="333"/>
    </row>
    <row r="56" spans="1:11" s="42" customFormat="1" ht="15" customHeight="1" x14ac:dyDescent="0.25">
      <c r="A56" s="131" t="s">
        <v>80</v>
      </c>
      <c r="B56" s="148"/>
      <c r="C56" s="149" t="s">
        <v>81</v>
      </c>
      <c r="D56" s="57"/>
      <c r="E56" s="152"/>
      <c r="F56" s="151"/>
      <c r="G56" s="151"/>
      <c r="H56" s="144"/>
      <c r="I56" s="145"/>
      <c r="J56" s="60"/>
      <c r="K56" s="333"/>
    </row>
    <row r="57" spans="1:11" s="42" customFormat="1" ht="15" customHeight="1" x14ac:dyDescent="0.25">
      <c r="A57" s="131" t="s">
        <v>82</v>
      </c>
      <c r="B57" s="148"/>
      <c r="C57" s="149" t="s">
        <v>83</v>
      </c>
      <c r="D57" s="57"/>
      <c r="E57" s="152"/>
      <c r="F57" s="151"/>
      <c r="G57" s="151"/>
      <c r="H57" s="144"/>
      <c r="I57" s="145"/>
      <c r="J57" s="60"/>
      <c r="K57" s="333"/>
    </row>
    <row r="58" spans="1:11" s="42" customFormat="1" ht="15" customHeight="1" x14ac:dyDescent="0.25">
      <c r="A58" s="131" t="s">
        <v>84</v>
      </c>
      <c r="B58" s="112"/>
      <c r="C58" s="108" t="s">
        <v>85</v>
      </c>
      <c r="D58" s="51">
        <v>-1628540</v>
      </c>
      <c r="E58" s="153">
        <v>-422065.11666666664</v>
      </c>
      <c r="F58" s="143">
        <v>-327141.09333333338</v>
      </c>
      <c r="G58" s="143">
        <v>-374101.69000000018</v>
      </c>
      <c r="H58" s="144">
        <f>H59+H60</f>
        <v>-388130.51666666678</v>
      </c>
      <c r="I58" s="145">
        <f>SUM(E58:H58)</f>
        <v>-1511438.416666667</v>
      </c>
      <c r="J58" s="146">
        <f t="shared" ref="J58:J61" si="3">I58/D58</f>
        <v>0.92809413134873386</v>
      </c>
      <c r="K58" s="333"/>
    </row>
    <row r="59" spans="1:11" s="42" customFormat="1" ht="15" customHeight="1" x14ac:dyDescent="0.25">
      <c r="A59" s="131" t="s">
        <v>86</v>
      </c>
      <c r="B59" s="148"/>
      <c r="C59" s="149" t="s">
        <v>81</v>
      </c>
      <c r="D59" s="57">
        <v>-185531</v>
      </c>
      <c r="E59" s="152">
        <v>-50545.696666666663</v>
      </c>
      <c r="F59" s="151">
        <v>-40231.013333333307</v>
      </c>
      <c r="G59" s="151">
        <v>-41125.369999999937</v>
      </c>
      <c r="H59" s="159">
        <f>-'[2]UPPM-CORP - REAL'!AA17</f>
        <v>-44822.986666666628</v>
      </c>
      <c r="I59" s="150">
        <f t="shared" ref="I59:I64" si="4">SUM(E59:H59)</f>
        <v>-176725.06666666653</v>
      </c>
      <c r="J59" s="60">
        <f t="shared" si="3"/>
        <v>0.95253659316592121</v>
      </c>
      <c r="K59" s="333"/>
    </row>
    <row r="60" spans="1:11" s="42" customFormat="1" ht="15" customHeight="1" x14ac:dyDescent="0.25">
      <c r="A60" s="131" t="s">
        <v>87</v>
      </c>
      <c r="B60" s="148"/>
      <c r="C60" s="149" t="s">
        <v>83</v>
      </c>
      <c r="D60" s="57">
        <v>-1443009</v>
      </c>
      <c r="E60" s="152">
        <v>-371519.42</v>
      </c>
      <c r="F60" s="154">
        <v>-286910.08000000007</v>
      </c>
      <c r="G60" s="151">
        <v>-332976.32000000024</v>
      </c>
      <c r="H60" s="159">
        <f>-SUM('[2]UPPM-CGA - REAL'!W19:Y19)-976.2</f>
        <v>-343307.53000000014</v>
      </c>
      <c r="I60" s="150">
        <f t="shared" si="4"/>
        <v>-1334713.3500000006</v>
      </c>
      <c r="J60" s="60">
        <f t="shared" si="3"/>
        <v>0.92495150757895517</v>
      </c>
      <c r="K60" s="333"/>
    </row>
    <row r="61" spans="1:11" s="42" customFormat="1" ht="15" customHeight="1" x14ac:dyDescent="0.25">
      <c r="A61" s="131" t="s">
        <v>88</v>
      </c>
      <c r="B61" s="112"/>
      <c r="C61" s="108" t="s">
        <v>89</v>
      </c>
      <c r="D61" s="51">
        <v>-4960</v>
      </c>
      <c r="E61" s="153">
        <v>-1554.3433333333335</v>
      </c>
      <c r="F61" s="143">
        <v>-934.4666666666667</v>
      </c>
      <c r="G61" s="143">
        <v>-1264.9166666666667</v>
      </c>
      <c r="H61" s="144">
        <f>SUM(H62:H63)</f>
        <v>0</v>
      </c>
      <c r="I61" s="145">
        <f t="shared" si="4"/>
        <v>-3753.7266666666674</v>
      </c>
      <c r="J61" s="146">
        <f t="shared" si="3"/>
        <v>0.75679973118279587</v>
      </c>
      <c r="K61" s="333"/>
    </row>
    <row r="62" spans="1:11" s="42" customFormat="1" ht="15" customHeight="1" x14ac:dyDescent="0.25">
      <c r="A62" s="131" t="s">
        <v>90</v>
      </c>
      <c r="B62" s="148"/>
      <c r="C62" s="149" t="s">
        <v>81</v>
      </c>
      <c r="D62" s="57"/>
      <c r="E62" s="152"/>
      <c r="F62" s="151"/>
      <c r="G62" s="151"/>
      <c r="H62" s="144"/>
      <c r="I62" s="157"/>
      <c r="J62" s="60"/>
      <c r="K62" s="333"/>
    </row>
    <row r="63" spans="1:11" s="42" customFormat="1" ht="15" customHeight="1" x14ac:dyDescent="0.25">
      <c r="A63" s="131" t="s">
        <v>91</v>
      </c>
      <c r="B63" s="148"/>
      <c r="C63" s="149" t="s">
        <v>83</v>
      </c>
      <c r="D63" s="57">
        <v>-4960</v>
      </c>
      <c r="E63" s="152">
        <v>-1554.3433333333335</v>
      </c>
      <c r="F63" s="154">
        <v>-934.4666666666667</v>
      </c>
      <c r="G63" s="151">
        <v>-1264.9166666666667</v>
      </c>
      <c r="H63" s="159">
        <v>0</v>
      </c>
      <c r="I63" s="157">
        <f t="shared" ref="I63" si="5">SUM(E63:H63)</f>
        <v>-3753.7266666666674</v>
      </c>
      <c r="J63" s="60">
        <f t="shared" ref="J63" si="6">I63/D63</f>
        <v>0.75679973118279587</v>
      </c>
      <c r="K63" s="333"/>
    </row>
    <row r="64" spans="1:11" s="42" customFormat="1" ht="15" customHeight="1" x14ac:dyDescent="0.25">
      <c r="A64" s="131" t="s">
        <v>92</v>
      </c>
      <c r="B64" s="112"/>
      <c r="C64" s="108" t="s">
        <v>93</v>
      </c>
      <c r="D64" s="51">
        <v>0</v>
      </c>
      <c r="E64" s="153">
        <v>0</v>
      </c>
      <c r="F64" s="143">
        <v>0</v>
      </c>
      <c r="G64" s="143">
        <v>0</v>
      </c>
      <c r="H64" s="144">
        <v>0</v>
      </c>
      <c r="I64" s="158">
        <f t="shared" si="4"/>
        <v>0</v>
      </c>
      <c r="J64" s="146">
        <v>0</v>
      </c>
      <c r="K64" s="333"/>
    </row>
    <row r="65" spans="1:12" s="42" customFormat="1" ht="15" customHeight="1" x14ac:dyDescent="0.25">
      <c r="A65" s="131" t="s">
        <v>94</v>
      </c>
      <c r="B65" s="148"/>
      <c r="C65" s="149" t="s">
        <v>81</v>
      </c>
      <c r="D65" s="57"/>
      <c r="E65" s="150"/>
      <c r="F65" s="151"/>
      <c r="G65" s="151"/>
      <c r="H65" s="159"/>
      <c r="I65" s="156"/>
      <c r="J65" s="60"/>
      <c r="K65" s="333"/>
    </row>
    <row r="66" spans="1:12" s="42" customFormat="1" ht="15" customHeight="1" x14ac:dyDescent="0.25">
      <c r="A66" s="131" t="s">
        <v>95</v>
      </c>
      <c r="B66" s="148"/>
      <c r="C66" s="149" t="s">
        <v>83</v>
      </c>
      <c r="D66" s="57"/>
      <c r="E66" s="150"/>
      <c r="F66" s="151"/>
      <c r="G66" s="151"/>
      <c r="H66" s="159"/>
      <c r="I66" s="156"/>
      <c r="J66" s="60"/>
      <c r="K66" s="333"/>
    </row>
    <row r="67" spans="1:12" s="42" customFormat="1" ht="27" customHeight="1" x14ac:dyDescent="0.25">
      <c r="A67" s="34" t="s">
        <v>96</v>
      </c>
      <c r="B67" s="297" t="s">
        <v>97</v>
      </c>
      <c r="C67" s="309"/>
      <c r="D67" s="160">
        <v>-517458.01</v>
      </c>
      <c r="E67" s="169">
        <v>-133968.35333333336</v>
      </c>
      <c r="F67" s="162">
        <v>-121598.14333333334</v>
      </c>
      <c r="G67" s="162">
        <v>-105028.17333333335</v>
      </c>
      <c r="H67" s="163">
        <f>SUM(H68:H75)</f>
        <v>-134562.63333333333</v>
      </c>
      <c r="I67" s="105">
        <f>SUM(E67:H67)</f>
        <v>-495157.30333333334</v>
      </c>
      <c r="J67" s="103">
        <f>I67/D67</f>
        <v>0.9569033501546016</v>
      </c>
      <c r="K67" s="333"/>
      <c r="L67" s="165"/>
    </row>
    <row r="68" spans="1:12" s="42" customFormat="1" ht="15" customHeight="1" x14ac:dyDescent="0.25">
      <c r="A68" s="131" t="s">
        <v>98</v>
      </c>
      <c r="B68" s="148"/>
      <c r="C68" s="149" t="s">
        <v>99</v>
      </c>
      <c r="D68" s="109">
        <v>-136504</v>
      </c>
      <c r="E68" s="150">
        <v>-33346.730000000003</v>
      </c>
      <c r="F68" s="151">
        <v>-34385.670000000006</v>
      </c>
      <c r="G68" s="151">
        <v>-34385.670000000006</v>
      </c>
      <c r="H68" s="159">
        <f>-SUM('[2]UPPM-CGA - REAL'!W24:Y24)-'[2]UPPM-CORP - REAL'!AA23</f>
        <v>-37430.950000000004</v>
      </c>
      <c r="I68" s="150">
        <f t="shared" ref="I68:I75" si="7">SUM(E68:H68)</f>
        <v>-139549.02000000002</v>
      </c>
      <c r="J68" s="60">
        <f t="shared" ref="J68:J75" si="8">I68/D68</f>
        <v>1.0223071851374319</v>
      </c>
      <c r="K68" s="333"/>
    </row>
    <row r="69" spans="1:12" s="42" customFormat="1" ht="15" customHeight="1" x14ac:dyDescent="0.25">
      <c r="A69" s="131" t="s">
        <v>100</v>
      </c>
      <c r="B69" s="148"/>
      <c r="C69" s="149" t="s">
        <v>101</v>
      </c>
      <c r="D69" s="109">
        <v>-336521</v>
      </c>
      <c r="E69" s="150">
        <v>-91070.040000000008</v>
      </c>
      <c r="F69" s="151">
        <v>-79089.710000000006</v>
      </c>
      <c r="G69" s="151">
        <v>-61362.66</v>
      </c>
      <c r="H69" s="159">
        <f>-SUM('[2]UPPM-CGA - REAL'!W25:Y25)-'[2]UPPM-CORP - REAL'!AA24</f>
        <v>-81816.87</v>
      </c>
      <c r="I69" s="150">
        <f t="shared" si="7"/>
        <v>-313339.28000000003</v>
      </c>
      <c r="J69" s="60">
        <f t="shared" si="8"/>
        <v>0.93111360063710746</v>
      </c>
      <c r="K69" s="333"/>
    </row>
    <row r="70" spans="1:12" s="42" customFormat="1" ht="15" customHeight="1" x14ac:dyDescent="0.25">
      <c r="A70" s="131" t="s">
        <v>102</v>
      </c>
      <c r="B70" s="148"/>
      <c r="C70" s="149" t="s">
        <v>103</v>
      </c>
      <c r="D70" s="109">
        <v>-3913</v>
      </c>
      <c r="E70" s="150">
        <v>-936.17666666666673</v>
      </c>
      <c r="F70" s="151">
        <v>0</v>
      </c>
      <c r="G70" s="151">
        <v>0</v>
      </c>
      <c r="H70" s="159">
        <f>-SUM('[2]UPPM-CGA - REAL'!W26:Y26)-'[2]UPPM-CORP - REAL'!AA25</f>
        <v>-916.5</v>
      </c>
      <c r="I70" s="150">
        <f t="shared" si="7"/>
        <v>-1852.6766666666667</v>
      </c>
      <c r="J70" s="60">
        <f t="shared" si="8"/>
        <v>0.47346707556009882</v>
      </c>
      <c r="K70" s="333"/>
    </row>
    <row r="71" spans="1:12" s="42" customFormat="1" ht="15" customHeight="1" x14ac:dyDescent="0.25">
      <c r="A71" s="131" t="s">
        <v>104</v>
      </c>
      <c r="B71" s="148"/>
      <c r="C71" s="149" t="s">
        <v>105</v>
      </c>
      <c r="D71" s="109">
        <v>-21421</v>
      </c>
      <c r="E71" s="150">
        <v>-4599.6633333333339</v>
      </c>
      <c r="F71" s="151">
        <v>-5128.7100000000009</v>
      </c>
      <c r="G71" s="151">
        <v>-5368.9233333333341</v>
      </c>
      <c r="H71" s="159">
        <f>-SUM('[2]UPPM-CGA - REAL'!W27:Y27)-'[2]UPPM-CORP - REAL'!AA26</f>
        <v>-9826.876666666667</v>
      </c>
      <c r="I71" s="150">
        <f t="shared" si="7"/>
        <v>-24924.173333333336</v>
      </c>
      <c r="J71" s="60">
        <f t="shared" si="8"/>
        <v>1.1635392060750356</v>
      </c>
      <c r="K71" s="333"/>
    </row>
    <row r="72" spans="1:12" s="42" customFormat="1" ht="15" customHeight="1" x14ac:dyDescent="0.25">
      <c r="A72" s="131" t="s">
        <v>106</v>
      </c>
      <c r="B72" s="148"/>
      <c r="C72" s="149" t="s">
        <v>107</v>
      </c>
      <c r="D72" s="109">
        <v>-680</v>
      </c>
      <c r="E72" s="150">
        <v>-146.15666666666667</v>
      </c>
      <c r="F72" s="151">
        <v>-233.83666666666667</v>
      </c>
      <c r="G72" s="151">
        <v>-135.42999999999998</v>
      </c>
      <c r="H72" s="159">
        <f>-SUM('[2]UPPM-CGA - REAL'!W28:Y28)-'[2]UPPM-CORP - REAL'!AA27</f>
        <v>-46.54666666666666</v>
      </c>
      <c r="I72" s="150">
        <f t="shared" si="7"/>
        <v>-561.96999999999991</v>
      </c>
      <c r="J72" s="60">
        <f t="shared" si="8"/>
        <v>0.82642647058823515</v>
      </c>
      <c r="K72" s="333"/>
    </row>
    <row r="73" spans="1:12" s="42" customFormat="1" ht="15" customHeight="1" x14ac:dyDescent="0.25">
      <c r="A73" s="131" t="s">
        <v>108</v>
      </c>
      <c r="B73" s="148"/>
      <c r="C73" s="149" t="s">
        <v>109</v>
      </c>
      <c r="D73" s="109">
        <v>-11259</v>
      </c>
      <c r="E73" s="150">
        <v>-2165.46</v>
      </c>
      <c r="F73" s="151">
        <v>-1443.64</v>
      </c>
      <c r="G73" s="151">
        <v>-2165.46</v>
      </c>
      <c r="H73" s="159">
        <f>-SUM('[2]UPPM-CGA - REAL'!W29:Y29)-'[2]UPPM-CORP - REAL'!AA28</f>
        <v>-2932.8633333333332</v>
      </c>
      <c r="I73" s="150">
        <f t="shared" si="7"/>
        <v>-8707.4233333333341</v>
      </c>
      <c r="J73" s="60">
        <f t="shared" si="8"/>
        <v>0.77337448559670785</v>
      </c>
      <c r="K73" s="333"/>
    </row>
    <row r="74" spans="1:12" s="42" customFormat="1" ht="15" customHeight="1" x14ac:dyDescent="0.25">
      <c r="A74" s="131" t="s">
        <v>110</v>
      </c>
      <c r="B74" s="148"/>
      <c r="C74" s="149" t="s">
        <v>111</v>
      </c>
      <c r="D74" s="109">
        <v>0</v>
      </c>
      <c r="E74" s="150">
        <v>0</v>
      </c>
      <c r="F74" s="151">
        <v>0</v>
      </c>
      <c r="G74" s="151">
        <v>0</v>
      </c>
      <c r="H74" s="159">
        <f>-SUM('[2]UPPM-CGA - REAL'!W30:Y30)-'[2]UPPM-CORP - REAL'!AA29</f>
        <v>0</v>
      </c>
      <c r="I74" s="150">
        <f t="shared" si="7"/>
        <v>0</v>
      </c>
      <c r="J74" s="60">
        <v>0</v>
      </c>
      <c r="K74" s="333"/>
    </row>
    <row r="75" spans="1:12" s="42" customFormat="1" ht="15" customHeight="1" x14ac:dyDescent="0.25">
      <c r="A75" s="131" t="s">
        <v>112</v>
      </c>
      <c r="B75" s="148"/>
      <c r="C75" s="149" t="s">
        <v>113</v>
      </c>
      <c r="D75" s="109">
        <v>-7160.01</v>
      </c>
      <c r="E75" s="150">
        <v>-1704.1266666666663</v>
      </c>
      <c r="F75" s="151">
        <v>-1316.5766666666666</v>
      </c>
      <c r="G75" s="151">
        <v>-1610.03</v>
      </c>
      <c r="H75" s="159">
        <f>-SUM('[2]UPPM-CGA - REAL'!W31:Y31)-'[2]UPPM-CORP - REAL'!AA30</f>
        <v>-1592.0266666666666</v>
      </c>
      <c r="I75" s="150">
        <f t="shared" si="7"/>
        <v>-6222.7599999999993</v>
      </c>
      <c r="J75" s="60">
        <f t="shared" si="8"/>
        <v>0.86909934483331719</v>
      </c>
      <c r="K75" s="333"/>
    </row>
    <row r="76" spans="1:12" s="42" customFormat="1" ht="15" customHeight="1" x14ac:dyDescent="0.25">
      <c r="A76" s="34" t="s">
        <v>114</v>
      </c>
      <c r="B76" s="166" t="s">
        <v>115</v>
      </c>
      <c r="C76" s="167"/>
      <c r="D76" s="160">
        <v>-296463</v>
      </c>
      <c r="E76" s="169">
        <v>-71618.86</v>
      </c>
      <c r="F76" s="162">
        <v>-53328.756666666668</v>
      </c>
      <c r="G76" s="162">
        <v>-60948.076666666668</v>
      </c>
      <c r="H76" s="163">
        <f t="shared" ref="H76:I76" si="9">SUM(H77:H91)-H78</f>
        <v>-63100.083333333343</v>
      </c>
      <c r="I76" s="105">
        <f t="shared" si="9"/>
        <v>-248995.77666666664</v>
      </c>
      <c r="J76" s="103">
        <f>I76/D76</f>
        <v>0.83988820414914056</v>
      </c>
      <c r="K76" s="333"/>
    </row>
    <row r="77" spans="1:12" s="42" customFormat="1" ht="15" customHeight="1" x14ac:dyDescent="0.25">
      <c r="A77" s="131" t="s">
        <v>116</v>
      </c>
      <c r="B77" s="148"/>
      <c r="C77" s="149" t="s">
        <v>256</v>
      </c>
      <c r="D77" s="57">
        <v>-167657</v>
      </c>
      <c r="E77" s="168">
        <v>-42900</v>
      </c>
      <c r="F77" s="151">
        <v>-38742.550000000003</v>
      </c>
      <c r="G77" s="151">
        <v>-44330</v>
      </c>
      <c r="H77" s="159">
        <f>-SUM('[2]UPPM-CGA - REAL'!W34:Y34)-'[2]UPPM-CORP - REAL'!AA33</f>
        <v>-42900</v>
      </c>
      <c r="I77" s="150">
        <f t="shared" ref="I77" si="10">SUM(E77:H77)</f>
        <v>-168872.55</v>
      </c>
      <c r="J77" s="60">
        <f t="shared" ref="J77:J81" si="11">I77/D77</f>
        <v>1.0072502191975281</v>
      </c>
      <c r="K77" s="333"/>
    </row>
    <row r="78" spans="1:12" s="42" customFormat="1" ht="15" customHeight="1" x14ac:dyDescent="0.25">
      <c r="A78" s="131" t="s">
        <v>118</v>
      </c>
      <c r="B78" s="148"/>
      <c r="C78" s="149" t="s">
        <v>119</v>
      </c>
      <c r="D78" s="57">
        <v>-27986</v>
      </c>
      <c r="E78" s="168">
        <v>-9296.16</v>
      </c>
      <c r="F78" s="151">
        <v>-9182.4</v>
      </c>
      <c r="G78" s="151">
        <v>-8772.74</v>
      </c>
      <c r="H78" s="159">
        <f t="shared" ref="H78:I78" si="12">SUM(H79:H83)</f>
        <v>-9643.17</v>
      </c>
      <c r="I78" s="150">
        <f t="shared" si="12"/>
        <v>-36894.47</v>
      </c>
      <c r="J78" s="60">
        <f t="shared" si="11"/>
        <v>1.3183188022582721</v>
      </c>
      <c r="K78" s="333"/>
      <c r="L78" s="137"/>
    </row>
    <row r="79" spans="1:12" s="42" customFormat="1" ht="15" customHeight="1" x14ac:dyDescent="0.25">
      <c r="A79" s="131" t="s">
        <v>257</v>
      </c>
      <c r="B79" s="148"/>
      <c r="C79" s="149" t="s">
        <v>121</v>
      </c>
      <c r="D79" s="57">
        <v>-10120</v>
      </c>
      <c r="E79" s="168">
        <v>-1133.18</v>
      </c>
      <c r="F79" s="151">
        <v>-4272.08</v>
      </c>
      <c r="G79" s="151">
        <v>-4415.1066666666666</v>
      </c>
      <c r="H79" s="159">
        <f>-SUM('[2]UPPM-CGA - REAL'!W36:Y36)-'[2]UPPM-CORP - REAL'!AA35</f>
        <v>-5121.3733333333339</v>
      </c>
      <c r="I79" s="150">
        <f t="shared" ref="I79:I80" si="13">SUM(E79:H79)</f>
        <v>-14941.740000000002</v>
      </c>
      <c r="J79" s="60">
        <f t="shared" si="11"/>
        <v>1.4764565217391306</v>
      </c>
      <c r="K79" s="333"/>
    </row>
    <row r="80" spans="1:12" s="42" customFormat="1" ht="15" customHeight="1" x14ac:dyDescent="0.25">
      <c r="A80" s="131" t="s">
        <v>258</v>
      </c>
      <c r="B80" s="148"/>
      <c r="C80" s="149" t="s">
        <v>123</v>
      </c>
      <c r="D80" s="57">
        <v>-8218</v>
      </c>
      <c r="E80" s="168">
        <v>-2818.04</v>
      </c>
      <c r="F80" s="151">
        <v>-2719.1800000000003</v>
      </c>
      <c r="G80" s="151">
        <v>-2114.5500000000002</v>
      </c>
      <c r="H80" s="159">
        <f>-SUM('[2]UPPM-CGA - REAL'!W37:Y37)-'[2]UPPM-CORP - REAL'!AA36</f>
        <v>-2203.4</v>
      </c>
      <c r="I80" s="150">
        <f t="shared" si="13"/>
        <v>-9855.17</v>
      </c>
      <c r="J80" s="60">
        <f t="shared" si="11"/>
        <v>1.1992175711852031</v>
      </c>
      <c r="K80" s="333"/>
    </row>
    <row r="81" spans="1:11" s="42" customFormat="1" ht="15" customHeight="1" x14ac:dyDescent="0.25">
      <c r="A81" s="131" t="s">
        <v>259</v>
      </c>
      <c r="B81" s="148"/>
      <c r="C81" s="149" t="s">
        <v>125</v>
      </c>
      <c r="D81" s="57">
        <v>-4733</v>
      </c>
      <c r="E81" s="168">
        <v>-3965</v>
      </c>
      <c r="F81" s="151">
        <v>-408.0333333333333</v>
      </c>
      <c r="G81" s="151">
        <v>-830.69999999999993</v>
      </c>
      <c r="H81" s="159">
        <f>-SUM('[2]UPPM-CGA - REAL'!W38:Y38)-'[2]UPPM-CORP - REAL'!AA37</f>
        <v>-1062.7199999999998</v>
      </c>
      <c r="I81" s="150">
        <f t="shared" ref="I81:I89" si="14">SUM(E81:H81)</f>
        <v>-6266.4533333333329</v>
      </c>
      <c r="J81" s="60">
        <f t="shared" si="11"/>
        <v>1.3239918304105922</v>
      </c>
      <c r="K81" s="333"/>
    </row>
    <row r="82" spans="1:11" s="42" customFormat="1" ht="15" customHeight="1" x14ac:dyDescent="0.25">
      <c r="A82" s="131" t="s">
        <v>260</v>
      </c>
      <c r="B82" s="148"/>
      <c r="C82" s="149" t="s">
        <v>127</v>
      </c>
      <c r="D82" s="57">
        <v>0</v>
      </c>
      <c r="E82" s="168">
        <v>0</v>
      </c>
      <c r="F82" s="151">
        <v>0</v>
      </c>
      <c r="G82" s="151">
        <v>0</v>
      </c>
      <c r="H82" s="159">
        <f>-SUM('[2]UPPM-CGA - REAL'!W39:Y39)-'[2]UPPM-CORP - REAL'!AA38</f>
        <v>0</v>
      </c>
      <c r="I82" s="150">
        <f t="shared" si="14"/>
        <v>0</v>
      </c>
      <c r="J82" s="60">
        <v>0</v>
      </c>
      <c r="K82" s="333"/>
    </row>
    <row r="83" spans="1:11" s="42" customFormat="1" ht="15" customHeight="1" x14ac:dyDescent="0.25">
      <c r="A83" s="131" t="s">
        <v>261</v>
      </c>
      <c r="B83" s="148"/>
      <c r="C83" s="149" t="s">
        <v>129</v>
      </c>
      <c r="D83" s="57">
        <v>-4915</v>
      </c>
      <c r="E83" s="168">
        <v>-1379.94</v>
      </c>
      <c r="F83" s="151">
        <v>-1783.1066666666666</v>
      </c>
      <c r="G83" s="151">
        <v>-1412.3833333333332</v>
      </c>
      <c r="H83" s="159">
        <f>-SUM('[2]UPPM-CGA - REAL'!W40:Y40)-'[2]UPPM-CORP - REAL'!AA39</f>
        <v>-1255.6766666666667</v>
      </c>
      <c r="I83" s="150">
        <f t="shared" si="14"/>
        <v>-5831.1066666666666</v>
      </c>
      <c r="J83" s="60">
        <f t="shared" ref="J83:J89" si="15">I83/D83</f>
        <v>1.18638996269922</v>
      </c>
      <c r="K83" s="333"/>
    </row>
    <row r="84" spans="1:11" s="42" customFormat="1" ht="15" customHeight="1" x14ac:dyDescent="0.25">
      <c r="A84" s="131" t="s">
        <v>262</v>
      </c>
      <c r="B84" s="148"/>
      <c r="C84" s="149" t="s">
        <v>263</v>
      </c>
      <c r="D84" s="57"/>
      <c r="E84" s="168"/>
      <c r="F84" s="151"/>
      <c r="G84" s="151"/>
      <c r="H84" s="159"/>
      <c r="I84" s="150"/>
      <c r="J84" s="60"/>
      <c r="K84" s="333"/>
    </row>
    <row r="85" spans="1:11" s="42" customFormat="1" ht="15" customHeight="1" x14ac:dyDescent="0.25">
      <c r="A85" s="131" t="s">
        <v>130</v>
      </c>
      <c r="B85" s="148"/>
      <c r="C85" s="149" t="s">
        <v>133</v>
      </c>
      <c r="D85" s="57"/>
      <c r="E85" s="168"/>
      <c r="F85" s="151"/>
      <c r="G85" s="151"/>
      <c r="H85" s="159"/>
      <c r="I85" s="150"/>
      <c r="J85" s="60"/>
      <c r="K85" s="333"/>
    </row>
    <row r="86" spans="1:11" s="42" customFormat="1" ht="15" customHeight="1" x14ac:dyDescent="0.25">
      <c r="A86" s="131" t="s">
        <v>132</v>
      </c>
      <c r="B86" s="148"/>
      <c r="C86" s="149" t="s">
        <v>264</v>
      </c>
      <c r="D86" s="57"/>
      <c r="E86" s="168"/>
      <c r="F86" s="151"/>
      <c r="G86" s="151"/>
      <c r="H86" s="159"/>
      <c r="I86" s="150"/>
      <c r="J86" s="60"/>
      <c r="K86" s="333"/>
    </row>
    <row r="87" spans="1:11" s="42" customFormat="1" ht="15" customHeight="1" x14ac:dyDescent="0.25">
      <c r="A87" s="131" t="s">
        <v>134</v>
      </c>
      <c r="B87" s="148"/>
      <c r="C87" s="149" t="s">
        <v>135</v>
      </c>
      <c r="D87" s="57">
        <v>-16237</v>
      </c>
      <c r="E87" s="168">
        <v>-7750.9333333333325</v>
      </c>
      <c r="F87" s="151">
        <v>-694.85</v>
      </c>
      <c r="G87" s="151">
        <v>-2135.75</v>
      </c>
      <c r="H87" s="159">
        <f>-SUM('[2]UPPM-CGA - REAL'!W43:Y43)-'[2]UPPM-CORP - REAL'!AA42</f>
        <v>-4785.6799999999994</v>
      </c>
      <c r="I87" s="150">
        <f t="shared" si="14"/>
        <v>-15367.213333333333</v>
      </c>
      <c r="J87" s="60">
        <f t="shared" si="15"/>
        <v>0.94643181211635974</v>
      </c>
      <c r="K87" s="333"/>
    </row>
    <row r="88" spans="1:11" s="42" customFormat="1" ht="15" customHeight="1" x14ac:dyDescent="0.25">
      <c r="A88" s="131" t="s">
        <v>136</v>
      </c>
      <c r="B88" s="148"/>
      <c r="C88" s="149" t="s">
        <v>137</v>
      </c>
      <c r="D88" s="57">
        <v>-63028</v>
      </c>
      <c r="E88" s="168">
        <v>-855.78000000000009</v>
      </c>
      <c r="F88" s="151">
        <v>-828.39</v>
      </c>
      <c r="G88" s="151">
        <v>-718.95333333333326</v>
      </c>
      <c r="H88" s="159">
        <f>-SUM('[2]UPPM-CORP - REAL'!AA43)</f>
        <v>-731.74333333333334</v>
      </c>
      <c r="I88" s="150">
        <f t="shared" si="14"/>
        <v>-3134.8666666666668</v>
      </c>
      <c r="J88" s="60">
        <f t="shared" si="15"/>
        <v>4.9737682723022571E-2</v>
      </c>
      <c r="K88" s="333"/>
    </row>
    <row r="89" spans="1:11" s="42" customFormat="1" ht="15" customHeight="1" x14ac:dyDescent="0.25">
      <c r="A89" s="131" t="s">
        <v>138</v>
      </c>
      <c r="B89" s="148"/>
      <c r="C89" s="149" t="s">
        <v>139</v>
      </c>
      <c r="D89" s="57">
        <v>-21555</v>
      </c>
      <c r="E89" s="168">
        <v>-10815.986666666668</v>
      </c>
      <c r="F89" s="151">
        <v>-3880.5666666666666</v>
      </c>
      <c r="G89" s="151">
        <v>-4990.6333333333332</v>
      </c>
      <c r="H89" s="159">
        <f>-SUM('[2]UPPM-CGA - REAL'!W45:Y54)-'[2]UPPM-CORP - REAL'!AA46-'[2]UPPM-CORP - REAL'!AA47</f>
        <v>-5039.49</v>
      </c>
      <c r="I89" s="150">
        <f t="shared" si="14"/>
        <v>-24726.676666666666</v>
      </c>
      <c r="J89" s="60">
        <f t="shared" si="15"/>
        <v>1.1471434315317406</v>
      </c>
      <c r="K89" s="333"/>
    </row>
    <row r="90" spans="1:11" s="42" customFormat="1" ht="15" customHeight="1" x14ac:dyDescent="0.25">
      <c r="A90" s="131" t="s">
        <v>140</v>
      </c>
      <c r="B90" s="148"/>
      <c r="C90" s="149" t="s">
        <v>141</v>
      </c>
      <c r="D90" s="57"/>
      <c r="E90" s="168"/>
      <c r="F90" s="151"/>
      <c r="G90" s="151"/>
      <c r="H90" s="159"/>
      <c r="I90" s="150"/>
      <c r="J90" s="60"/>
      <c r="K90" s="333"/>
    </row>
    <row r="91" spans="1:11" s="42" customFormat="1" ht="15" customHeight="1" x14ac:dyDescent="0.25">
      <c r="A91" s="131" t="s">
        <v>142</v>
      </c>
      <c r="B91" s="148"/>
      <c r="C91" s="149" t="s">
        <v>143</v>
      </c>
      <c r="D91" s="57">
        <v>0</v>
      </c>
      <c r="E91" s="150">
        <v>0</v>
      </c>
      <c r="F91" s="151">
        <v>0</v>
      </c>
      <c r="G91" s="151">
        <v>0</v>
      </c>
      <c r="H91" s="159"/>
      <c r="I91" s="150">
        <f t="shared" ref="I91" si="16">SUM(E91:H91)</f>
        <v>0</v>
      </c>
      <c r="J91" s="60">
        <v>0</v>
      </c>
      <c r="K91" s="333"/>
    </row>
    <row r="92" spans="1:11" s="42" customFormat="1" ht="15" customHeight="1" x14ac:dyDescent="0.25">
      <c r="A92" s="34" t="s">
        <v>144</v>
      </c>
      <c r="B92" s="299" t="s">
        <v>145</v>
      </c>
      <c r="C92" s="304"/>
      <c r="D92" s="160">
        <v>-70704</v>
      </c>
      <c r="E92" s="169">
        <v>-29705.473333333332</v>
      </c>
      <c r="F92" s="162">
        <v>-30730.766666666666</v>
      </c>
      <c r="G92" s="162">
        <v>-10420.966666666667</v>
      </c>
      <c r="H92" s="163">
        <f>SUM(H93:H98)</f>
        <v>-14746.773333333334</v>
      </c>
      <c r="I92" s="105">
        <f t="shared" ref="I92:I93" si="17">SUM(E92:H92)</f>
        <v>-85603.98</v>
      </c>
      <c r="J92" s="103">
        <f t="shared" ref="J92:J98" si="18">I92/D92</f>
        <v>1.2107374405974203</v>
      </c>
      <c r="K92" s="333"/>
    </row>
    <row r="93" spans="1:11" s="42" customFormat="1" ht="25.5" x14ac:dyDescent="0.25">
      <c r="A93" s="170" t="s">
        <v>146</v>
      </c>
      <c r="B93" s="148"/>
      <c r="C93" s="149" t="s">
        <v>147</v>
      </c>
      <c r="D93" s="57">
        <v>-25000</v>
      </c>
      <c r="E93" s="150">
        <v>-24418.666666666664</v>
      </c>
      <c r="F93" s="151">
        <v>-25730.126666666667</v>
      </c>
      <c r="G93" s="151">
        <v>-5190.2366666666658</v>
      </c>
      <c r="H93" s="159">
        <f>-SUM('[2]UPPM-CGA - REAL'!W58:Y58)-'[2]UPPM-CORP - REAL'!AA57</f>
        <v>-9560.99</v>
      </c>
      <c r="I93" s="150">
        <f t="shared" si="17"/>
        <v>-64900.02</v>
      </c>
      <c r="J93" s="60">
        <f t="shared" si="18"/>
        <v>2.5960007999999997</v>
      </c>
      <c r="K93" s="333"/>
    </row>
    <row r="94" spans="1:11" s="42" customFormat="1" ht="15" customHeight="1" x14ac:dyDescent="0.25">
      <c r="A94" s="170" t="s">
        <v>148</v>
      </c>
      <c r="B94" s="148"/>
      <c r="C94" s="149" t="s">
        <v>149</v>
      </c>
      <c r="D94" s="57">
        <v>-10184</v>
      </c>
      <c r="E94" s="150">
        <v>-2524.88</v>
      </c>
      <c r="F94" s="151">
        <v>-2551.86</v>
      </c>
      <c r="G94" s="151">
        <v>-2551.86</v>
      </c>
      <c r="H94" s="159">
        <f>-SUM('[2]UPPM-CGA - REAL'!W59:Y59)-'[2]UPPM-CORP - REAL'!AA58</f>
        <v>0</v>
      </c>
      <c r="I94" s="150">
        <f t="shared" ref="I94:I98" si="19">SUM(E94:H94)</f>
        <v>-7628.6</v>
      </c>
      <c r="J94" s="60">
        <f t="shared" si="18"/>
        <v>0.74907698350353502</v>
      </c>
      <c r="K94" s="333"/>
    </row>
    <row r="95" spans="1:11" s="42" customFormat="1" ht="15" customHeight="1" x14ac:dyDescent="0.25">
      <c r="A95" s="170" t="s">
        <v>150</v>
      </c>
      <c r="B95" s="148"/>
      <c r="C95" s="149" t="s">
        <v>151</v>
      </c>
      <c r="D95" s="57">
        <v>0</v>
      </c>
      <c r="E95" s="150">
        <v>0</v>
      </c>
      <c r="F95" s="151">
        <v>0</v>
      </c>
      <c r="G95" s="151">
        <v>0</v>
      </c>
      <c r="H95" s="159">
        <f>-SUM('[2]UPPM-CGA - REAL'!W60:Y60)-'[2]UPPM-CORP - REAL'!AA59</f>
        <v>-2551.86</v>
      </c>
      <c r="I95" s="150">
        <f t="shared" si="19"/>
        <v>-2551.86</v>
      </c>
      <c r="J95" s="60">
        <v>0</v>
      </c>
      <c r="K95" s="333"/>
    </row>
    <row r="96" spans="1:11" s="42" customFormat="1" ht="15" customHeight="1" x14ac:dyDescent="0.25">
      <c r="A96" s="170" t="s">
        <v>152</v>
      </c>
      <c r="B96" s="148"/>
      <c r="C96" s="149" t="s">
        <v>153</v>
      </c>
      <c r="D96" s="57">
        <v>0</v>
      </c>
      <c r="E96" s="150">
        <v>0</v>
      </c>
      <c r="F96" s="151">
        <v>0</v>
      </c>
      <c r="G96" s="151">
        <v>0</v>
      </c>
      <c r="H96" s="159">
        <f>-SUM('[2]UPPM-CGA - REAL'!W61:Y61)-'[2]UPPM-CORP - REAL'!AA60</f>
        <v>0</v>
      </c>
      <c r="I96" s="150">
        <v>0</v>
      </c>
      <c r="J96" s="60">
        <v>0</v>
      </c>
      <c r="K96" s="333"/>
    </row>
    <row r="97" spans="1:16" s="42" customFormat="1" ht="15" customHeight="1" x14ac:dyDescent="0.25">
      <c r="A97" s="170" t="s">
        <v>154</v>
      </c>
      <c r="B97" s="148"/>
      <c r="C97" s="149" t="s">
        <v>155</v>
      </c>
      <c r="D97" s="57">
        <v>-29520</v>
      </c>
      <c r="E97" s="150">
        <v>-2761.9266666666667</v>
      </c>
      <c r="F97" s="151">
        <v>-2448.7800000000002</v>
      </c>
      <c r="G97" s="151">
        <v>-2678.87</v>
      </c>
      <c r="H97" s="159">
        <f>-SUM('[2]UPPM-CGA - REAL'!W62:Y62)-'[2]UPPM-CORP - REAL'!AA61</f>
        <v>-2633.9233333333336</v>
      </c>
      <c r="I97" s="150">
        <f t="shared" si="19"/>
        <v>-10523.5</v>
      </c>
      <c r="J97" s="60">
        <f t="shared" si="18"/>
        <v>0.35648712737127369</v>
      </c>
      <c r="K97" s="333"/>
    </row>
    <row r="98" spans="1:16" s="42" customFormat="1" ht="15" customHeight="1" x14ac:dyDescent="0.25">
      <c r="A98" s="170" t="s">
        <v>156</v>
      </c>
      <c r="B98" s="148"/>
      <c r="C98" s="149" t="s">
        <v>113</v>
      </c>
      <c r="D98" s="57">
        <v>-6000</v>
      </c>
      <c r="E98" s="150">
        <v>0</v>
      </c>
      <c r="F98" s="151">
        <v>0</v>
      </c>
      <c r="G98" s="151">
        <v>0</v>
      </c>
      <c r="H98" s="159">
        <f>-SUM('[2]UPPM-CGA - REAL'!W63:Y63)-'[2]UPPM-CORP - REAL'!AA62</f>
        <v>0</v>
      </c>
      <c r="I98" s="150">
        <f t="shared" si="19"/>
        <v>0</v>
      </c>
      <c r="J98" s="60">
        <f t="shared" si="18"/>
        <v>0</v>
      </c>
      <c r="K98" s="333"/>
    </row>
    <row r="99" spans="1:16" s="42" customFormat="1" ht="10.5" customHeight="1" x14ac:dyDescent="0.25">
      <c r="A99" s="348"/>
      <c r="B99" s="141"/>
      <c r="C99" s="141"/>
      <c r="D99" s="349"/>
      <c r="E99" s="350"/>
      <c r="F99" s="351"/>
      <c r="G99" s="351"/>
      <c r="H99" s="352"/>
      <c r="I99" s="150"/>
      <c r="J99" s="60"/>
      <c r="K99" s="333"/>
    </row>
    <row r="100" spans="1:16" s="42" customFormat="1" ht="15" customHeight="1" x14ac:dyDescent="0.25">
      <c r="A100" s="34" t="s">
        <v>157</v>
      </c>
      <c r="B100" s="171"/>
      <c r="C100" s="172" t="s">
        <v>158</v>
      </c>
      <c r="D100" s="160">
        <v>-105648</v>
      </c>
      <c r="E100" s="173">
        <v>-21557.510000000006</v>
      </c>
      <c r="F100" s="174">
        <v>-26954.723333333332</v>
      </c>
      <c r="G100" s="174">
        <v>-34952</v>
      </c>
      <c r="H100" s="175">
        <f t="shared" ref="H100" si="20">H101+H109+H104</f>
        <v>-8655.8966666666674</v>
      </c>
      <c r="I100" s="105">
        <f>SUM(E100:H100)</f>
        <v>-92120.13</v>
      </c>
      <c r="J100" s="103">
        <f>I100/D100</f>
        <v>0.87195337346660617</v>
      </c>
      <c r="K100" s="333"/>
    </row>
    <row r="101" spans="1:16" s="42" customFormat="1" ht="15" customHeight="1" x14ac:dyDescent="0.25">
      <c r="A101" s="34" t="s">
        <v>159</v>
      </c>
      <c r="B101" s="299" t="s">
        <v>160</v>
      </c>
      <c r="C101" s="304"/>
      <c r="D101" s="160">
        <v>-52</v>
      </c>
      <c r="E101" s="173">
        <v>0</v>
      </c>
      <c r="F101" s="174">
        <v>0</v>
      </c>
      <c r="G101" s="174">
        <v>-134.80000000000001</v>
      </c>
      <c r="H101" s="175">
        <f t="shared" ref="H101" si="21">SUM(H102:H103)</f>
        <v>0</v>
      </c>
      <c r="I101" s="169">
        <f>SUM(I102)</f>
        <v>-134.80000000000001</v>
      </c>
      <c r="J101" s="103">
        <v>0</v>
      </c>
      <c r="K101" s="333"/>
    </row>
    <row r="102" spans="1:16" s="42" customFormat="1" ht="15" customHeight="1" x14ac:dyDescent="0.25">
      <c r="A102" s="131" t="s">
        <v>161</v>
      </c>
      <c r="B102" s="148"/>
      <c r="C102" s="149" t="s">
        <v>162</v>
      </c>
      <c r="D102" s="57">
        <v>-52</v>
      </c>
      <c r="E102" s="168">
        <v>0</v>
      </c>
      <c r="F102" s="154">
        <v>0</v>
      </c>
      <c r="G102" s="154">
        <v>-134.80000000000001</v>
      </c>
      <c r="H102" s="337">
        <f>-SUM('[2]UPPM-CGA - REAL'!W68:Y68)</f>
        <v>0</v>
      </c>
      <c r="I102" s="150">
        <f t="shared" ref="I102:I103" si="22">SUM(E102:H102)</f>
        <v>-134.80000000000001</v>
      </c>
      <c r="J102" s="60">
        <f t="shared" ref="J102:K102" si="23">I102/D102</f>
        <v>2.5923076923076924</v>
      </c>
      <c r="K102" s="353" t="e">
        <f t="shared" si="23"/>
        <v>#DIV/0!</v>
      </c>
    </row>
    <row r="103" spans="1:16" s="42" customFormat="1" ht="15" customHeight="1" x14ac:dyDescent="0.25">
      <c r="A103" s="131" t="s">
        <v>163</v>
      </c>
      <c r="B103" s="148"/>
      <c r="C103" s="149" t="s">
        <v>164</v>
      </c>
      <c r="D103" s="57">
        <v>0</v>
      </c>
      <c r="E103" s="168">
        <v>0</v>
      </c>
      <c r="F103" s="154">
        <v>0</v>
      </c>
      <c r="G103" s="154">
        <v>0</v>
      </c>
      <c r="H103" s="337">
        <f>-SUM('[2]UPPM-CGA - REAL'!W69:Y69)</f>
        <v>0</v>
      </c>
      <c r="I103" s="150">
        <f t="shared" si="22"/>
        <v>0</v>
      </c>
      <c r="J103" s="60">
        <v>0</v>
      </c>
      <c r="K103" s="333"/>
      <c r="P103" s="136"/>
    </row>
    <row r="104" spans="1:16" s="42" customFormat="1" ht="15" customHeight="1" x14ac:dyDescent="0.25">
      <c r="A104" s="131" t="s">
        <v>165</v>
      </c>
      <c r="B104" s="299" t="s">
        <v>166</v>
      </c>
      <c r="C104" s="304"/>
      <c r="D104" s="51">
        <v>-97014</v>
      </c>
      <c r="E104" s="338">
        <v>-21138.416666666672</v>
      </c>
      <c r="F104" s="37">
        <v>-26144.87</v>
      </c>
      <c r="G104" s="37">
        <v>-34817.199999999997</v>
      </c>
      <c r="H104" s="37">
        <f>SUM(H105:H108)</f>
        <v>-8009.9966666666669</v>
      </c>
      <c r="I104" s="147">
        <f t="shared" ref="I104:I105" si="24">SUM(E104:H104)</f>
        <v>-90110.483333333337</v>
      </c>
      <c r="J104" s="146">
        <f t="shared" ref="J104:J111" si="25">I104/D104</f>
        <v>0.92883999560200936</v>
      </c>
      <c r="K104" s="333"/>
    </row>
    <row r="105" spans="1:16" s="42" customFormat="1" ht="15" customHeight="1" x14ac:dyDescent="0.25">
      <c r="A105" s="131" t="s">
        <v>167</v>
      </c>
      <c r="B105" s="148"/>
      <c r="C105" s="149" t="s">
        <v>168</v>
      </c>
      <c r="D105" s="57">
        <v>-2000</v>
      </c>
      <c r="E105" s="168">
        <v>-2130</v>
      </c>
      <c r="F105" s="154">
        <v>0</v>
      </c>
      <c r="G105" s="154">
        <v>0</v>
      </c>
      <c r="H105" s="337">
        <f>-SUM('[2]UPPM-CGA - REAL'!W69:Y69)</f>
        <v>0</v>
      </c>
      <c r="I105" s="150">
        <f t="shared" si="24"/>
        <v>-2130</v>
      </c>
      <c r="J105" s="60">
        <f t="shared" si="25"/>
        <v>1.0649999999999999</v>
      </c>
      <c r="K105" s="333"/>
    </row>
    <row r="106" spans="1:16" s="42" customFormat="1" ht="15" customHeight="1" x14ac:dyDescent="0.25">
      <c r="A106" s="131" t="s">
        <v>169</v>
      </c>
      <c r="B106" s="148"/>
      <c r="C106" s="149" t="s">
        <v>166</v>
      </c>
      <c r="D106" s="57">
        <v>-95014</v>
      </c>
      <c r="E106" s="168">
        <v>-19008.416666666672</v>
      </c>
      <c r="F106" s="154">
        <v>-25744</v>
      </c>
      <c r="G106" s="154">
        <v>-34817.199999999997</v>
      </c>
      <c r="H106" s="337">
        <f>-SUM('[2]UPPM-CGA - REAL'!W70:Y70)-'[2]UPPM-CORP - REAL'!AA69</f>
        <v>-8009.9966666666669</v>
      </c>
      <c r="I106" s="150">
        <f t="shared" ref="I106:I108" si="26">SUM(E106:H106)</f>
        <v>-87579.613333333342</v>
      </c>
      <c r="J106" s="60">
        <f t="shared" si="25"/>
        <v>0.92175482911290274</v>
      </c>
      <c r="K106" s="333"/>
    </row>
    <row r="107" spans="1:16" s="42" customFormat="1" ht="15" customHeight="1" x14ac:dyDescent="0.25">
      <c r="A107" s="131" t="s">
        <v>170</v>
      </c>
      <c r="B107" s="148"/>
      <c r="C107" s="149" t="s">
        <v>171</v>
      </c>
      <c r="D107" s="57">
        <v>0</v>
      </c>
      <c r="E107" s="168">
        <v>0</v>
      </c>
      <c r="F107" s="154">
        <v>0</v>
      </c>
      <c r="G107" s="154">
        <v>0</v>
      </c>
      <c r="H107" s="337">
        <f>-SUM('[2]UPPM-CGA - REAL'!W71:Y71)-'[2]UPPM-CORP - REAL'!AA70</f>
        <v>0</v>
      </c>
      <c r="I107" s="150">
        <f t="shared" si="26"/>
        <v>0</v>
      </c>
      <c r="J107" s="60">
        <v>0</v>
      </c>
      <c r="K107" s="333"/>
    </row>
    <row r="108" spans="1:16" s="42" customFormat="1" ht="15" customHeight="1" x14ac:dyDescent="0.25">
      <c r="A108" s="131" t="s">
        <v>172</v>
      </c>
      <c r="B108" s="148"/>
      <c r="C108" s="149" t="s">
        <v>173</v>
      </c>
      <c r="D108" s="57">
        <v>0</v>
      </c>
      <c r="E108" s="168">
        <v>0</v>
      </c>
      <c r="F108" s="154">
        <v>-400.87</v>
      </c>
      <c r="G108" s="154">
        <v>0</v>
      </c>
      <c r="H108" s="337">
        <f>-SUM('[2]UPPM-CGA - REAL'!W72:Y72)-'[2]UPPM-CORP - REAL'!AA71</f>
        <v>0</v>
      </c>
      <c r="I108" s="150">
        <f t="shared" si="26"/>
        <v>-400.87</v>
      </c>
      <c r="J108" s="60">
        <v>0</v>
      </c>
      <c r="K108" s="333"/>
    </row>
    <row r="109" spans="1:16" s="42" customFormat="1" ht="15" customHeight="1" x14ac:dyDescent="0.25">
      <c r="A109" s="34" t="s">
        <v>174</v>
      </c>
      <c r="B109" s="299" t="s">
        <v>175</v>
      </c>
      <c r="C109" s="304"/>
      <c r="D109" s="160">
        <v>-8582</v>
      </c>
      <c r="E109" s="173">
        <v>-419.09333333333336</v>
      </c>
      <c r="F109" s="174">
        <v>-809.85333333333313</v>
      </c>
      <c r="G109" s="174">
        <v>0</v>
      </c>
      <c r="H109" s="174">
        <f t="shared" ref="H109" si="27">SUM(H110:H111)</f>
        <v>-645.9</v>
      </c>
      <c r="I109" s="105">
        <f t="shared" ref="I109" si="28">SUM(E109:H109)</f>
        <v>-1874.8466666666664</v>
      </c>
      <c r="J109" s="103">
        <f t="shared" si="25"/>
        <v>0.21846267381340786</v>
      </c>
      <c r="K109" s="333"/>
    </row>
    <row r="110" spans="1:16" s="42" customFormat="1" ht="15" customHeight="1" x14ac:dyDescent="0.25">
      <c r="A110" s="131" t="s">
        <v>176</v>
      </c>
      <c r="B110" s="148"/>
      <c r="C110" s="149" t="s">
        <v>177</v>
      </c>
      <c r="D110" s="57">
        <v>-1051</v>
      </c>
      <c r="E110" s="168">
        <v>-221.99333333333334</v>
      </c>
      <c r="F110" s="154">
        <v>-809.85333333333313</v>
      </c>
      <c r="G110" s="154">
        <v>0</v>
      </c>
      <c r="H110" s="337">
        <f>-SUM('[2]UPPM-CGA - REAL'!W92:Y92)</f>
        <v>0</v>
      </c>
      <c r="I110" s="150">
        <f t="shared" ref="I110:I111" si="29">SUM(E110:H110)</f>
        <v>-1031.8466666666664</v>
      </c>
      <c r="J110" s="60">
        <f t="shared" si="25"/>
        <v>0.98177608626704693</v>
      </c>
      <c r="K110" s="333"/>
      <c r="P110" s="136"/>
    </row>
    <row r="111" spans="1:16" s="42" customFormat="1" ht="15" customHeight="1" x14ac:dyDescent="0.25">
      <c r="A111" s="131" t="s">
        <v>178</v>
      </c>
      <c r="B111" s="148"/>
      <c r="C111" s="149" t="s">
        <v>179</v>
      </c>
      <c r="D111" s="57">
        <v>-7531</v>
      </c>
      <c r="E111" s="168">
        <v>-197.1</v>
      </c>
      <c r="F111" s="154">
        <v>0</v>
      </c>
      <c r="G111" s="154">
        <v>0</v>
      </c>
      <c r="H111" s="337">
        <f>-SUM('[2]UPPM-CGA - REAL'!W93:Y93)</f>
        <v>-645.9</v>
      </c>
      <c r="I111" s="150">
        <f t="shared" si="29"/>
        <v>-843</v>
      </c>
      <c r="J111" s="60">
        <f t="shared" si="25"/>
        <v>0.11193732572035586</v>
      </c>
      <c r="K111" s="333"/>
      <c r="P111" s="136"/>
    </row>
    <row r="112" spans="1:16" s="42" customFormat="1" ht="15" customHeight="1" x14ac:dyDescent="0.25">
      <c r="A112" s="131"/>
      <c r="B112" s="148"/>
      <c r="C112" s="149"/>
      <c r="D112" s="57"/>
      <c r="E112" s="168"/>
      <c r="F112" s="37"/>
      <c r="G112" s="37"/>
      <c r="H112" s="37"/>
      <c r="I112" s="145"/>
      <c r="J112" s="115"/>
      <c r="K112" s="333"/>
    </row>
    <row r="113" spans="1:16" s="42" customFormat="1" ht="15" customHeight="1" x14ac:dyDescent="0.25">
      <c r="A113" s="34"/>
      <c r="B113" s="299" t="s">
        <v>180</v>
      </c>
      <c r="C113" s="304"/>
      <c r="D113" s="160">
        <v>-2623773.0099999998</v>
      </c>
      <c r="E113" s="173">
        <v>-680469.65666666673</v>
      </c>
      <c r="F113" s="174">
        <v>-560687.95000000007</v>
      </c>
      <c r="G113" s="174">
        <v>-586715.8233333336</v>
      </c>
      <c r="H113" s="174">
        <f t="shared" ref="H113" si="30">H54+H67+H76+H92+H100</f>
        <v>-609195.90333333355</v>
      </c>
      <c r="I113" s="105">
        <f>SUM(E113:H113)</f>
        <v>-2437069.333333334</v>
      </c>
      <c r="J113" s="103">
        <f>I113/D113</f>
        <v>0.92884152860972302</v>
      </c>
      <c r="K113" s="333"/>
      <c r="L113" s="165"/>
    </row>
    <row r="114" spans="1:16" ht="15" customHeight="1" x14ac:dyDescent="0.2">
      <c r="A114" s="176"/>
      <c r="B114" s="10"/>
      <c r="C114" s="10"/>
      <c r="D114" s="177"/>
      <c r="E114" s="177"/>
      <c r="F114" s="178"/>
      <c r="G114" s="178"/>
      <c r="H114" s="178"/>
      <c r="I114" s="178"/>
      <c r="J114" s="179"/>
      <c r="K114" s="339"/>
    </row>
    <row r="115" spans="1:16" s="42" customFormat="1" ht="15" customHeight="1" x14ac:dyDescent="0.25">
      <c r="A115" s="181" t="s">
        <v>181</v>
      </c>
      <c r="B115" s="182"/>
      <c r="C115" s="183" t="s">
        <v>182</v>
      </c>
      <c r="D115" s="184">
        <v>0</v>
      </c>
      <c r="E115" s="185">
        <v>0</v>
      </c>
      <c r="F115" s="37">
        <v>0</v>
      </c>
      <c r="G115" s="37">
        <v>0</v>
      </c>
      <c r="H115" s="178">
        <f>SUM(H116:H118)</f>
        <v>0</v>
      </c>
      <c r="I115" s="147">
        <f>SUM(E115:H115)</f>
        <v>0</v>
      </c>
      <c r="J115" s="60">
        <v>0</v>
      </c>
      <c r="K115" s="333"/>
    </row>
    <row r="116" spans="1:16" ht="15" customHeight="1" x14ac:dyDescent="0.2">
      <c r="A116" s="186" t="s">
        <v>183</v>
      </c>
      <c r="B116" s="187"/>
      <c r="C116" s="56" t="s">
        <v>184</v>
      </c>
      <c r="D116" s="188"/>
      <c r="E116" s="189"/>
      <c r="F116" s="154"/>
      <c r="G116" s="154"/>
      <c r="H116" s="340"/>
      <c r="I116" s="150">
        <f t="shared" ref="I116:I118" si="31">SUM(E116:H116)</f>
        <v>0</v>
      </c>
      <c r="J116" s="60">
        <v>0</v>
      </c>
      <c r="P116" s="322"/>
    </row>
    <row r="117" spans="1:16" ht="15" customHeight="1" x14ac:dyDescent="0.2">
      <c r="A117" s="186" t="s">
        <v>185</v>
      </c>
      <c r="B117" s="187"/>
      <c r="C117" s="56" t="s">
        <v>186</v>
      </c>
      <c r="D117" s="188"/>
      <c r="E117" s="189"/>
      <c r="F117" s="154"/>
      <c r="G117" s="154"/>
      <c r="H117" s="340"/>
      <c r="I117" s="150">
        <f t="shared" si="31"/>
        <v>0</v>
      </c>
      <c r="J117" s="60">
        <v>0</v>
      </c>
      <c r="P117" s="322"/>
    </row>
    <row r="118" spans="1:16" ht="15" customHeight="1" x14ac:dyDescent="0.2">
      <c r="A118" s="186" t="s">
        <v>187</v>
      </c>
      <c r="B118" s="187"/>
      <c r="C118" s="56" t="s">
        <v>188</v>
      </c>
      <c r="D118" s="188"/>
      <c r="E118" s="189"/>
      <c r="F118" s="154"/>
      <c r="G118" s="154"/>
      <c r="H118" s="340"/>
      <c r="I118" s="150">
        <f t="shared" si="31"/>
        <v>0</v>
      </c>
      <c r="J118" s="60">
        <v>0</v>
      </c>
      <c r="P118" s="322"/>
    </row>
    <row r="119" spans="1:16" ht="15" customHeight="1" x14ac:dyDescent="0.2">
      <c r="A119" s="176"/>
      <c r="B119" s="10"/>
      <c r="C119" s="10"/>
      <c r="D119" s="177"/>
      <c r="E119" s="177"/>
      <c r="F119" s="191"/>
      <c r="G119" s="192"/>
      <c r="H119" s="192"/>
      <c r="I119" s="193"/>
      <c r="J119" s="194"/>
    </row>
    <row r="120" spans="1:16" s="42" customFormat="1" ht="15" customHeight="1" x14ac:dyDescent="0.25">
      <c r="A120" s="34"/>
      <c r="B120" s="299" t="s">
        <v>189</v>
      </c>
      <c r="C120" s="300" t="s">
        <v>190</v>
      </c>
      <c r="D120" s="195">
        <v>-2623773.0099999998</v>
      </c>
      <c r="E120" s="341">
        <v>-680469.65666666673</v>
      </c>
      <c r="F120" s="174">
        <v>-560687.95000000007</v>
      </c>
      <c r="G120" s="174">
        <v>-586715.8233333336</v>
      </c>
      <c r="H120" s="160">
        <f>SUM(H113+H115)</f>
        <v>-609195.90333333355</v>
      </c>
      <c r="I120" s="105">
        <f t="shared" ref="I120:J122" si="32">SUM(I113+I115)</f>
        <v>-2437069.333333334</v>
      </c>
      <c r="J120" s="103">
        <f t="shared" si="32"/>
        <v>0.92884152860972302</v>
      </c>
      <c r="K120" s="333"/>
    </row>
    <row r="121" spans="1:16" s="10" customFormat="1" ht="15" customHeight="1" x14ac:dyDescent="0.2">
      <c r="A121" s="290"/>
      <c r="B121" s="141"/>
      <c r="C121" s="141"/>
      <c r="D121" s="198"/>
      <c r="E121" s="199"/>
      <c r="F121" s="199"/>
      <c r="G121" s="200"/>
      <c r="H121" s="200"/>
      <c r="I121" s="200"/>
      <c r="J121" s="179"/>
      <c r="K121" s="339"/>
    </row>
    <row r="122" spans="1:16" s="42" customFormat="1" ht="15" customHeight="1" x14ac:dyDescent="0.25">
      <c r="A122" s="202">
        <v>7</v>
      </c>
      <c r="B122" s="297" t="s">
        <v>191</v>
      </c>
      <c r="C122" s="298"/>
      <c r="D122" s="195">
        <v>0</v>
      </c>
      <c r="E122" s="203">
        <v>0</v>
      </c>
      <c r="F122" s="203">
        <v>0</v>
      </c>
      <c r="G122" s="174">
        <v>0</v>
      </c>
      <c r="H122" s="175">
        <v>0</v>
      </c>
      <c r="I122" s="117">
        <v>0</v>
      </c>
      <c r="J122" s="103">
        <f t="shared" si="32"/>
        <v>0</v>
      </c>
      <c r="K122" s="333"/>
    </row>
    <row r="123" spans="1:16" s="10" customFormat="1" ht="15" customHeight="1" x14ac:dyDescent="0.2">
      <c r="A123" s="176"/>
      <c r="B123" s="204"/>
      <c r="C123" s="204"/>
      <c r="D123" s="205"/>
      <c r="E123" s="206"/>
      <c r="F123" s="207"/>
      <c r="G123" s="208"/>
      <c r="H123" s="208"/>
      <c r="I123" s="208"/>
      <c r="J123" s="209"/>
      <c r="K123" s="339"/>
    </row>
    <row r="124" spans="1:16" s="42" customFormat="1" ht="15" customHeight="1" x14ac:dyDescent="0.2">
      <c r="A124" s="210" t="s">
        <v>192</v>
      </c>
      <c r="B124" s="86"/>
      <c r="C124" s="86"/>
      <c r="D124" s="88"/>
      <c r="E124" s="90"/>
      <c r="F124" s="90"/>
      <c r="G124" s="90"/>
      <c r="H124" s="90"/>
      <c r="I124" s="90"/>
      <c r="J124" s="165"/>
      <c r="K124" s="329"/>
    </row>
    <row r="125" spans="1:16" ht="15" customHeight="1" x14ac:dyDescent="0.2">
      <c r="A125" s="212"/>
      <c r="B125" s="92"/>
      <c r="C125" s="92"/>
      <c r="D125" s="213"/>
      <c r="G125" s="6"/>
      <c r="H125" s="6"/>
    </row>
    <row r="126" spans="1:16" ht="25.5" x14ac:dyDescent="0.2">
      <c r="A126" s="212"/>
      <c r="B126" s="92"/>
      <c r="C126" s="92"/>
      <c r="D126" s="214" t="s">
        <v>12</v>
      </c>
      <c r="E126" s="215" t="s">
        <v>13</v>
      </c>
      <c r="F126" s="216" t="s">
        <v>14</v>
      </c>
      <c r="G126" s="217" t="s">
        <v>15</v>
      </c>
      <c r="H126" s="218" t="s">
        <v>16</v>
      </c>
      <c r="I126" s="215" t="s">
        <v>17</v>
      </c>
      <c r="J126" s="219" t="s">
        <v>18</v>
      </c>
    </row>
    <row r="127" spans="1:16" ht="15" customHeight="1" x14ac:dyDescent="0.2">
      <c r="A127" s="212"/>
      <c r="B127" s="92"/>
      <c r="C127" s="92"/>
      <c r="D127" s="220"/>
      <c r="G127" s="6"/>
      <c r="H127" s="6"/>
      <c r="J127" s="221"/>
    </row>
    <row r="128" spans="1:16" ht="15" customHeight="1" x14ac:dyDescent="0.2">
      <c r="A128" s="34">
        <v>8</v>
      </c>
      <c r="B128" s="299" t="s">
        <v>193</v>
      </c>
      <c r="C128" s="300"/>
      <c r="D128" s="222">
        <v>-10000</v>
      </c>
      <c r="E128" s="223">
        <v>0</v>
      </c>
      <c r="F128" s="224">
        <v>-3150</v>
      </c>
      <c r="G128" s="224">
        <v>0</v>
      </c>
      <c r="H128" s="225">
        <f>SUM(H129:H134)</f>
        <v>0</v>
      </c>
      <c r="I128" s="226">
        <f>SUM(E128:H128)</f>
        <v>-3150</v>
      </c>
      <c r="J128" s="103">
        <f>I128/D128</f>
        <v>0.315</v>
      </c>
    </row>
    <row r="129" spans="1:14" ht="15" customHeight="1" x14ac:dyDescent="0.2">
      <c r="A129" s="227" t="s">
        <v>194</v>
      </c>
      <c r="B129" s="16"/>
      <c r="C129" s="228" t="s">
        <v>195</v>
      </c>
      <c r="D129" s="188">
        <v>-2500</v>
      </c>
      <c r="E129" s="229">
        <v>0</v>
      </c>
      <c r="F129" s="230">
        <v>-3150</v>
      </c>
      <c r="G129" s="230">
        <v>0</v>
      </c>
      <c r="H129" s="231">
        <v>0</v>
      </c>
      <c r="I129" s="150">
        <f t="shared" ref="I129:I134" si="33">SUM(E129:H129)</f>
        <v>-3150</v>
      </c>
      <c r="J129" s="60">
        <f t="shared" ref="J129:J131" si="34">I129/D129</f>
        <v>1.26</v>
      </c>
    </row>
    <row r="130" spans="1:14" ht="15" customHeight="1" x14ac:dyDescent="0.2">
      <c r="A130" s="227" t="s">
        <v>196</v>
      </c>
      <c r="B130" s="16"/>
      <c r="C130" s="228" t="s">
        <v>197</v>
      </c>
      <c r="D130" s="188">
        <v>-3500</v>
      </c>
      <c r="E130" s="229">
        <v>0</v>
      </c>
      <c r="F130" s="230">
        <v>0</v>
      </c>
      <c r="G130" s="230">
        <v>0</v>
      </c>
      <c r="H130" s="231">
        <v>0</v>
      </c>
      <c r="I130" s="150">
        <f t="shared" si="33"/>
        <v>0</v>
      </c>
      <c r="J130" s="60">
        <f t="shared" si="34"/>
        <v>0</v>
      </c>
    </row>
    <row r="131" spans="1:14" ht="15" customHeight="1" x14ac:dyDescent="0.2">
      <c r="A131" s="227" t="s">
        <v>198</v>
      </c>
      <c r="B131" s="233"/>
      <c r="C131" s="234" t="s">
        <v>199</v>
      </c>
      <c r="D131" s="188">
        <v>-4000</v>
      </c>
      <c r="E131" s="229">
        <v>0</v>
      </c>
      <c r="F131" s="230">
        <v>0</v>
      </c>
      <c r="G131" s="230">
        <v>0</v>
      </c>
      <c r="H131" s="247">
        <v>0</v>
      </c>
      <c r="I131" s="150">
        <f t="shared" si="33"/>
        <v>0</v>
      </c>
      <c r="J131" s="60">
        <f t="shared" si="34"/>
        <v>0</v>
      </c>
    </row>
    <row r="132" spans="1:14" ht="15" customHeight="1" x14ac:dyDescent="0.2">
      <c r="A132" s="227" t="s">
        <v>200</v>
      </c>
      <c r="B132" s="16"/>
      <c r="C132" s="228" t="s">
        <v>201</v>
      </c>
      <c r="D132" s="188">
        <v>0</v>
      </c>
      <c r="E132" s="229">
        <v>0</v>
      </c>
      <c r="F132" s="230">
        <v>0</v>
      </c>
      <c r="G132" s="230">
        <v>0</v>
      </c>
      <c r="H132" s="247">
        <v>0</v>
      </c>
      <c r="I132" s="150">
        <f t="shared" si="33"/>
        <v>0</v>
      </c>
      <c r="J132" s="60">
        <v>0</v>
      </c>
    </row>
    <row r="133" spans="1:14" ht="15" customHeight="1" x14ac:dyDescent="0.2">
      <c r="A133" s="227" t="s">
        <v>202</v>
      </c>
      <c r="B133" s="16"/>
      <c r="C133" s="228" t="s">
        <v>203</v>
      </c>
      <c r="D133" s="188">
        <v>0</v>
      </c>
      <c r="E133" s="229">
        <v>0</v>
      </c>
      <c r="F133" s="230">
        <v>0</v>
      </c>
      <c r="G133" s="230">
        <v>0</v>
      </c>
      <c r="H133" s="247">
        <v>0</v>
      </c>
      <c r="I133" s="150">
        <f t="shared" si="33"/>
        <v>0</v>
      </c>
      <c r="J133" s="60">
        <v>0</v>
      </c>
    </row>
    <row r="134" spans="1:14" ht="15" customHeight="1" x14ac:dyDescent="0.2">
      <c r="A134" s="236" t="s">
        <v>204</v>
      </c>
      <c r="B134" s="16"/>
      <c r="C134" s="228" t="s">
        <v>205</v>
      </c>
      <c r="D134" s="188">
        <v>0</v>
      </c>
      <c r="E134" s="229">
        <v>0</v>
      </c>
      <c r="F134" s="230">
        <v>0</v>
      </c>
      <c r="G134" s="230">
        <v>0</v>
      </c>
      <c r="H134" s="247">
        <v>0</v>
      </c>
      <c r="I134" s="150">
        <f t="shared" si="33"/>
        <v>0</v>
      </c>
      <c r="J134" s="60">
        <v>0</v>
      </c>
    </row>
    <row r="135" spans="1:14" ht="15" customHeight="1" x14ac:dyDescent="0.2">
      <c r="A135" s="212"/>
      <c r="B135" s="92"/>
      <c r="C135" s="92"/>
      <c r="D135" s="213"/>
      <c r="G135" s="6"/>
      <c r="H135" s="6"/>
    </row>
    <row r="136" spans="1:14" x14ac:dyDescent="0.2">
      <c r="A136" s="34">
        <v>9</v>
      </c>
      <c r="B136" s="299" t="s">
        <v>206</v>
      </c>
      <c r="C136" s="300"/>
      <c r="D136" s="237">
        <v>0</v>
      </c>
      <c r="E136" s="238">
        <v>0</v>
      </c>
      <c r="F136" s="224">
        <v>0</v>
      </c>
      <c r="G136" s="224">
        <v>0</v>
      </c>
      <c r="H136" s="224">
        <v>0</v>
      </c>
      <c r="I136" s="239">
        <f>SUM(E136:H136)</f>
        <v>0</v>
      </c>
      <c r="J136" s="103">
        <v>0</v>
      </c>
    </row>
    <row r="137" spans="1:14" s="244" customFormat="1" ht="15" customHeight="1" x14ac:dyDescent="0.2">
      <c r="A137" s="227" t="s">
        <v>207</v>
      </c>
      <c r="B137" s="16"/>
      <c r="C137" s="228" t="s">
        <v>195</v>
      </c>
      <c r="D137" s="220">
        <v>0</v>
      </c>
      <c r="E137" s="240"/>
      <c r="F137" s="241"/>
      <c r="G137" s="241"/>
      <c r="H137" s="241"/>
      <c r="I137" s="242">
        <v>0</v>
      </c>
      <c r="J137" s="243">
        <v>0</v>
      </c>
      <c r="K137" s="321"/>
      <c r="L137" s="2"/>
      <c r="M137" s="2"/>
      <c r="N137" s="2"/>
    </row>
    <row r="138" spans="1:14" s="244" customFormat="1" ht="15" customHeight="1" x14ac:dyDescent="0.2">
      <c r="A138" s="227" t="s">
        <v>208</v>
      </c>
      <c r="B138" s="16"/>
      <c r="C138" s="228" t="s">
        <v>197</v>
      </c>
      <c r="D138" s="220">
        <v>0</v>
      </c>
      <c r="E138" s="245"/>
      <c r="F138" s="190"/>
      <c r="G138" s="190"/>
      <c r="H138" s="190"/>
      <c r="I138" s="242">
        <v>0</v>
      </c>
      <c r="J138" s="243">
        <v>0</v>
      </c>
      <c r="K138" s="321"/>
      <c r="L138" s="2"/>
      <c r="M138" s="2"/>
      <c r="N138" s="2"/>
    </row>
    <row r="139" spans="1:14" s="244" customFormat="1" ht="15" customHeight="1" x14ac:dyDescent="0.2">
      <c r="A139" s="227" t="s">
        <v>209</v>
      </c>
      <c r="B139" s="233"/>
      <c r="C139" s="234" t="s">
        <v>199</v>
      </c>
      <c r="D139" s="220">
        <v>0</v>
      </c>
      <c r="E139" s="245"/>
      <c r="F139" s="190"/>
      <c r="G139" s="190"/>
      <c r="H139" s="190"/>
      <c r="I139" s="242">
        <v>0</v>
      </c>
      <c r="J139" s="243">
        <v>0</v>
      </c>
      <c r="K139" s="321"/>
      <c r="L139" s="2"/>
      <c r="M139" s="2"/>
      <c r="N139" s="2"/>
    </row>
    <row r="140" spans="1:14" s="244" customFormat="1" ht="15" customHeight="1" x14ac:dyDescent="0.2">
      <c r="A140" s="227" t="s">
        <v>210</v>
      </c>
      <c r="B140" s="16"/>
      <c r="C140" s="228" t="s">
        <v>201</v>
      </c>
      <c r="D140" s="220">
        <v>0</v>
      </c>
      <c r="E140" s="245"/>
      <c r="F140" s="190"/>
      <c r="G140" s="190"/>
      <c r="H140" s="190"/>
      <c r="I140" s="242">
        <v>0</v>
      </c>
      <c r="J140" s="243">
        <v>0</v>
      </c>
      <c r="K140" s="321"/>
      <c r="L140" s="2"/>
      <c r="M140" s="2"/>
      <c r="N140" s="2"/>
    </row>
    <row r="141" spans="1:14" s="244" customFormat="1" ht="15" customHeight="1" x14ac:dyDescent="0.2">
      <c r="A141" s="227" t="s">
        <v>211</v>
      </c>
      <c r="B141" s="16"/>
      <c r="C141" s="228" t="s">
        <v>203</v>
      </c>
      <c r="D141" s="220">
        <v>0</v>
      </c>
      <c r="E141" s="245"/>
      <c r="F141" s="190"/>
      <c r="G141" s="190"/>
      <c r="H141" s="190"/>
      <c r="I141" s="242">
        <v>0</v>
      </c>
      <c r="J141" s="243">
        <v>0</v>
      </c>
      <c r="K141" s="321"/>
      <c r="L141" s="2"/>
      <c r="M141" s="2"/>
      <c r="N141" s="2"/>
    </row>
    <row r="142" spans="1:14" s="244" customFormat="1" ht="15" customHeight="1" x14ac:dyDescent="0.2">
      <c r="A142" s="236" t="s">
        <v>212</v>
      </c>
      <c r="B142" s="16"/>
      <c r="C142" s="228" t="s">
        <v>205</v>
      </c>
      <c r="D142" s="220">
        <v>0</v>
      </c>
      <c r="E142" s="245"/>
      <c r="F142" s="190"/>
      <c r="G142" s="190"/>
      <c r="H142" s="190"/>
      <c r="I142" s="242">
        <v>0</v>
      </c>
      <c r="J142" s="243">
        <v>0</v>
      </c>
      <c r="K142" s="321"/>
      <c r="L142" s="2"/>
      <c r="M142" s="2"/>
      <c r="N142" s="2"/>
    </row>
    <row r="143" spans="1:14" s="42" customFormat="1" ht="15" customHeight="1" x14ac:dyDescent="0.2">
      <c r="A143" s="212"/>
      <c r="B143" s="128"/>
      <c r="C143" s="128"/>
      <c r="D143" s="129"/>
      <c r="E143" s="90"/>
      <c r="F143" s="90"/>
      <c r="G143" s="90"/>
      <c r="H143" s="90"/>
      <c r="I143" s="89"/>
      <c r="J143" s="22"/>
      <c r="K143" s="333"/>
    </row>
    <row r="144" spans="1:14" ht="15" customHeight="1" x14ac:dyDescent="0.2">
      <c r="A144" s="34">
        <v>10</v>
      </c>
      <c r="B144" s="301" t="s">
        <v>213</v>
      </c>
      <c r="C144" s="299" t="s">
        <v>214</v>
      </c>
      <c r="D144" s="222">
        <v>0</v>
      </c>
      <c r="E144" s="223">
        <v>0</v>
      </c>
      <c r="F144" s="223">
        <v>0</v>
      </c>
      <c r="G144" s="224">
        <v>0</v>
      </c>
      <c r="H144" s="225">
        <v>0</v>
      </c>
      <c r="I144" s="239">
        <f>SUM(E144:H144)</f>
        <v>0</v>
      </c>
      <c r="J144" s="103">
        <v>0</v>
      </c>
    </row>
    <row r="145" spans="1:14" s="244" customFormat="1" ht="15" customHeight="1" x14ac:dyDescent="0.2">
      <c r="A145" s="236" t="s">
        <v>215</v>
      </c>
      <c r="B145" s="16"/>
      <c r="C145" s="228" t="s">
        <v>195</v>
      </c>
      <c r="D145" s="188">
        <v>0</v>
      </c>
      <c r="E145" s="246"/>
      <c r="F145" s="246"/>
      <c r="G145" s="230"/>
      <c r="H145" s="247"/>
      <c r="I145" s="242">
        <v>0</v>
      </c>
      <c r="J145" s="243">
        <v>0</v>
      </c>
      <c r="K145" s="321"/>
      <c r="L145" s="2"/>
      <c r="M145" s="2"/>
      <c r="N145" s="2"/>
    </row>
    <row r="146" spans="1:14" s="244" customFormat="1" ht="15" customHeight="1" x14ac:dyDescent="0.2">
      <c r="A146" s="236" t="s">
        <v>216</v>
      </c>
      <c r="B146" s="16"/>
      <c r="C146" s="228" t="s">
        <v>197</v>
      </c>
      <c r="D146" s="188">
        <v>0</v>
      </c>
      <c r="E146" s="246"/>
      <c r="F146" s="246"/>
      <c r="G146" s="230"/>
      <c r="H146" s="247"/>
      <c r="I146" s="242">
        <v>0</v>
      </c>
      <c r="J146" s="243">
        <v>0</v>
      </c>
      <c r="K146" s="321"/>
      <c r="L146" s="2"/>
      <c r="M146" s="2"/>
      <c r="N146" s="2"/>
    </row>
    <row r="147" spans="1:14" s="244" customFormat="1" ht="15" customHeight="1" x14ac:dyDescent="0.2">
      <c r="A147" s="236" t="s">
        <v>217</v>
      </c>
      <c r="B147" s="233"/>
      <c r="C147" s="234" t="s">
        <v>199</v>
      </c>
      <c r="D147" s="188">
        <v>0</v>
      </c>
      <c r="E147" s="246"/>
      <c r="F147" s="246"/>
      <c r="G147" s="230"/>
      <c r="H147" s="247"/>
      <c r="I147" s="242">
        <v>0</v>
      </c>
      <c r="J147" s="243">
        <v>0</v>
      </c>
      <c r="K147" s="321"/>
      <c r="L147" s="2"/>
      <c r="M147" s="2"/>
      <c r="N147" s="2"/>
    </row>
    <row r="148" spans="1:14" s="244" customFormat="1" ht="15" customHeight="1" x14ac:dyDescent="0.2">
      <c r="A148" s="236" t="s">
        <v>218</v>
      </c>
      <c r="B148" s="16"/>
      <c r="C148" s="228" t="s">
        <v>201</v>
      </c>
      <c r="D148" s="188">
        <v>0</v>
      </c>
      <c r="E148" s="246"/>
      <c r="F148" s="246"/>
      <c r="G148" s="230"/>
      <c r="H148" s="247"/>
      <c r="I148" s="242">
        <v>0</v>
      </c>
      <c r="J148" s="243">
        <v>0</v>
      </c>
      <c r="K148" s="321"/>
      <c r="L148" s="2"/>
      <c r="M148" s="2"/>
      <c r="N148" s="2"/>
    </row>
    <row r="149" spans="1:14" s="244" customFormat="1" ht="15" customHeight="1" x14ac:dyDescent="0.2">
      <c r="A149" s="227" t="s">
        <v>219</v>
      </c>
      <c r="B149" s="16"/>
      <c r="C149" s="228" t="s">
        <v>203</v>
      </c>
      <c r="D149" s="188">
        <v>0</v>
      </c>
      <c r="E149" s="246"/>
      <c r="F149" s="246"/>
      <c r="G149" s="230"/>
      <c r="H149" s="247"/>
      <c r="I149" s="242">
        <v>0</v>
      </c>
      <c r="J149" s="243">
        <v>0</v>
      </c>
      <c r="K149" s="321"/>
      <c r="L149" s="2"/>
      <c r="M149" s="2"/>
      <c r="N149" s="2"/>
    </row>
    <row r="150" spans="1:14" s="244" customFormat="1" ht="15" customHeight="1" x14ac:dyDescent="0.2">
      <c r="A150" s="236" t="s">
        <v>220</v>
      </c>
      <c r="B150" s="16"/>
      <c r="C150" s="228" t="s">
        <v>205</v>
      </c>
      <c r="D150" s="188">
        <v>0</v>
      </c>
      <c r="E150" s="246"/>
      <c r="F150" s="246"/>
      <c r="G150" s="230"/>
      <c r="H150" s="247"/>
      <c r="I150" s="242">
        <v>0</v>
      </c>
      <c r="J150" s="243">
        <v>0</v>
      </c>
      <c r="K150" s="321"/>
      <c r="L150" s="2"/>
      <c r="M150" s="2"/>
      <c r="N150" s="2"/>
    </row>
    <row r="151" spans="1:14" ht="15" customHeight="1" x14ac:dyDescent="0.2">
      <c r="A151" s="212"/>
      <c r="B151" s="10"/>
      <c r="C151" s="10"/>
      <c r="D151" s="248"/>
      <c r="F151" s="249"/>
      <c r="G151" s="6"/>
      <c r="H151" s="6"/>
    </row>
    <row r="152" spans="1:14" s="42" customFormat="1" ht="15" customHeight="1" x14ac:dyDescent="0.2">
      <c r="A152" s="210" t="s">
        <v>221</v>
      </c>
      <c r="B152" s="86"/>
      <c r="C152" s="86"/>
      <c r="D152" s="88"/>
      <c r="E152" s="90"/>
      <c r="F152" s="90"/>
      <c r="G152" s="90"/>
      <c r="H152" s="90"/>
      <c r="I152" s="90"/>
      <c r="J152" s="91"/>
      <c r="K152" s="329"/>
    </row>
    <row r="153" spans="1:14" s="42" customFormat="1" ht="15" customHeight="1" x14ac:dyDescent="0.2">
      <c r="A153" s="210"/>
      <c r="B153" s="86"/>
      <c r="C153" s="86"/>
      <c r="D153" s="88"/>
      <c r="E153" s="90"/>
      <c r="F153" s="90"/>
      <c r="G153" s="90"/>
      <c r="H153" s="90"/>
      <c r="I153" s="90"/>
      <c r="J153" s="91"/>
      <c r="K153" s="329"/>
    </row>
    <row r="154" spans="1:14" ht="15" customHeight="1" x14ac:dyDescent="0.2">
      <c r="A154" s="212"/>
      <c r="B154" s="92"/>
      <c r="C154" s="92"/>
      <c r="D154" s="213"/>
      <c r="G154" s="6"/>
      <c r="H154" s="6"/>
    </row>
    <row r="155" spans="1:14" s="33" customFormat="1" ht="29.25" customHeight="1" x14ac:dyDescent="0.2">
      <c r="A155" s="250">
        <v>11</v>
      </c>
      <c r="B155" s="251" t="s">
        <v>222</v>
      </c>
      <c r="C155" s="252"/>
      <c r="D155" s="253" t="s">
        <v>223</v>
      </c>
      <c r="E155" s="130" t="s">
        <v>13</v>
      </c>
      <c r="F155" s="254" t="s">
        <v>14</v>
      </c>
      <c r="G155" s="255" t="s">
        <v>15</v>
      </c>
      <c r="H155" s="256" t="s">
        <v>16</v>
      </c>
      <c r="I155" s="130" t="s">
        <v>17</v>
      </c>
      <c r="J155" s="97" t="s">
        <v>18</v>
      </c>
      <c r="K155" s="324"/>
    </row>
    <row r="156" spans="1:14" s="244" customFormat="1" ht="15" customHeight="1" x14ac:dyDescent="0.2">
      <c r="A156" s="236" t="s">
        <v>266</v>
      </c>
      <c r="B156" s="257" t="s">
        <v>225</v>
      </c>
      <c r="C156" s="258"/>
      <c r="D156" s="259"/>
      <c r="E156" s="260"/>
      <c r="F156" s="261"/>
      <c r="G156" s="261"/>
      <c r="H156" s="262"/>
      <c r="I156" s="145"/>
      <c r="J156" s="115"/>
      <c r="K156" s="321"/>
      <c r="L156" s="2"/>
      <c r="M156" s="2"/>
      <c r="N156" s="2"/>
    </row>
    <row r="157" spans="1:14" s="244" customFormat="1" ht="15" customHeight="1" x14ac:dyDescent="0.2">
      <c r="A157" s="236" t="s">
        <v>267</v>
      </c>
      <c r="B157" s="16" t="s">
        <v>227</v>
      </c>
      <c r="C157" s="228"/>
      <c r="D157" s="188"/>
      <c r="E157" s="264"/>
      <c r="F157" s="247"/>
      <c r="G157" s="230"/>
      <c r="H157" s="230"/>
      <c r="I157" s="265"/>
      <c r="J157" s="60"/>
      <c r="K157" s="321"/>
      <c r="L157" s="2"/>
      <c r="M157" s="2"/>
      <c r="N157" s="2"/>
    </row>
    <row r="158" spans="1:14" s="244" customFormat="1" ht="15" customHeight="1" x14ac:dyDescent="0.2">
      <c r="A158" s="236" t="s">
        <v>226</v>
      </c>
      <c r="B158" s="233" t="s">
        <v>229</v>
      </c>
      <c r="C158" s="234"/>
      <c r="D158" s="188"/>
      <c r="E158" s="266"/>
      <c r="F158" s="220"/>
      <c r="G158" s="190"/>
      <c r="H158" s="198"/>
      <c r="I158" s="265"/>
      <c r="J158" s="60"/>
      <c r="K158" s="321"/>
      <c r="L158" s="2"/>
      <c r="M158" s="2"/>
      <c r="N158" s="2"/>
    </row>
    <row r="159" spans="1:14" s="244" customFormat="1" ht="15" customHeight="1" x14ac:dyDescent="0.2">
      <c r="A159" s="236" t="s">
        <v>228</v>
      </c>
      <c r="B159" s="16" t="s">
        <v>231</v>
      </c>
      <c r="C159" s="228"/>
      <c r="D159" s="188"/>
      <c r="E159" s="266"/>
      <c r="F159" s="220"/>
      <c r="G159" s="190"/>
      <c r="H159" s="198"/>
      <c r="I159" s="265"/>
      <c r="J159" s="60"/>
      <c r="K159" s="321"/>
      <c r="L159" s="2"/>
      <c r="M159" s="2"/>
      <c r="N159" s="2"/>
    </row>
    <row r="160" spans="1:14" s="244" customFormat="1" ht="15" customHeight="1" x14ac:dyDescent="0.2">
      <c r="A160" s="227" t="s">
        <v>230</v>
      </c>
      <c r="B160" s="16" t="s">
        <v>233</v>
      </c>
      <c r="C160" s="228"/>
      <c r="D160" s="188"/>
      <c r="E160" s="220"/>
      <c r="F160" s="190"/>
      <c r="G160" s="190"/>
      <c r="H160" s="198"/>
      <c r="I160" s="265"/>
      <c r="J160" s="60"/>
      <c r="K160" s="321"/>
      <c r="L160" s="2"/>
      <c r="M160" s="2"/>
      <c r="N160" s="2"/>
    </row>
    <row r="161" spans="1:14" s="244" customFormat="1" ht="15" customHeight="1" x14ac:dyDescent="0.2">
      <c r="A161" s="267" t="s">
        <v>232</v>
      </c>
      <c r="B161" s="268" t="s">
        <v>235</v>
      </c>
      <c r="C161" s="204"/>
      <c r="D161" s="269"/>
      <c r="E161" s="270"/>
      <c r="F161" s="271"/>
      <c r="G161" s="272"/>
      <c r="H161" s="208"/>
      <c r="I161" s="265"/>
      <c r="J161" s="273"/>
      <c r="K161" s="321"/>
      <c r="L161" s="2"/>
      <c r="M161" s="2"/>
      <c r="N161" s="2"/>
    </row>
    <row r="162" spans="1:14" s="244" customFormat="1" ht="15" customHeight="1" x14ac:dyDescent="0.2">
      <c r="A162" s="236" t="s">
        <v>234</v>
      </c>
      <c r="B162" s="16" t="s">
        <v>237</v>
      </c>
      <c r="C162" s="228"/>
      <c r="D162" s="188"/>
      <c r="E162" s="274"/>
      <c r="F162" s="275"/>
      <c r="G162" s="241"/>
      <c r="H162" s="276"/>
      <c r="I162" s="265"/>
      <c r="J162" s="60"/>
      <c r="K162" s="321"/>
      <c r="L162" s="2"/>
      <c r="M162" s="2"/>
      <c r="N162" s="2"/>
    </row>
    <row r="163" spans="1:14" s="244" customFormat="1" ht="15" customHeight="1" x14ac:dyDescent="0.2">
      <c r="A163" s="277"/>
      <c r="B163" s="278"/>
      <c r="C163" s="10"/>
      <c r="D163" s="344"/>
      <c r="E163" s="279"/>
      <c r="F163" s="279"/>
      <c r="G163" s="280"/>
      <c r="H163" s="281"/>
      <c r="I163" s="90"/>
      <c r="J163" s="84"/>
      <c r="K163" s="321"/>
      <c r="L163" s="2"/>
      <c r="M163" s="2"/>
      <c r="N163" s="2"/>
    </row>
    <row r="164" spans="1:14" s="121" customFormat="1" ht="15" customHeight="1" x14ac:dyDescent="0.2">
      <c r="A164" s="282"/>
      <c r="B164" s="118" t="s">
        <v>238</v>
      </c>
      <c r="C164" s="119"/>
      <c r="D164" s="345">
        <v>0</v>
      </c>
      <c r="E164" s="226">
        <v>0</v>
      </c>
      <c r="F164" s="284">
        <v>0</v>
      </c>
      <c r="G164" s="284">
        <v>0</v>
      </c>
      <c r="H164" s="285">
        <f>H156+H162</f>
        <v>0</v>
      </c>
      <c r="I164" s="239">
        <f>I156+I162</f>
        <v>0</v>
      </c>
      <c r="J164" s="103"/>
      <c r="K164" s="333"/>
    </row>
    <row r="165" spans="1:14" ht="15" customHeight="1" x14ac:dyDescent="0.2">
      <c r="A165" s="212"/>
      <c r="D165" s="213"/>
      <c r="G165" s="6"/>
      <c r="H165" s="6"/>
    </row>
    <row r="166" spans="1:14" s="33" customFormat="1" ht="25.5" x14ac:dyDescent="0.25">
      <c r="A166" s="34">
        <v>12</v>
      </c>
      <c r="B166" s="286" t="s">
        <v>239</v>
      </c>
      <c r="C166" s="287"/>
      <c r="D166" s="95" t="s">
        <v>12</v>
      </c>
      <c r="E166" s="27" t="s">
        <v>13</v>
      </c>
      <c r="F166" s="28" t="s">
        <v>14</v>
      </c>
      <c r="G166" s="255" t="s">
        <v>15</v>
      </c>
      <c r="H166" s="256" t="s">
        <v>16</v>
      </c>
      <c r="I166" s="27" t="s">
        <v>240</v>
      </c>
      <c r="J166" s="97" t="s">
        <v>18</v>
      </c>
      <c r="K166" s="324"/>
    </row>
    <row r="167" spans="1:14" s="244" customFormat="1" ht="15" customHeight="1" x14ac:dyDescent="0.2">
      <c r="A167" s="288" t="s">
        <v>241</v>
      </c>
      <c r="B167" s="258" t="s">
        <v>242</v>
      </c>
      <c r="C167" s="258"/>
      <c r="D167" s="259"/>
      <c r="E167" s="289"/>
      <c r="F167" s="261"/>
      <c r="G167" s="261"/>
      <c r="H167" s="262"/>
      <c r="I167" s="113"/>
      <c r="J167" s="60"/>
      <c r="K167" s="321"/>
      <c r="L167" s="2"/>
      <c r="M167" s="2"/>
      <c r="N167" s="2"/>
    </row>
    <row r="168" spans="1:14" s="244" customFormat="1" ht="15" customHeight="1" x14ac:dyDescent="0.2">
      <c r="A168" s="236" t="s">
        <v>243</v>
      </c>
      <c r="B168" s="228" t="s">
        <v>244</v>
      </c>
      <c r="C168" s="228"/>
      <c r="D168" s="188"/>
      <c r="E168" s="235"/>
      <c r="F168" s="246"/>
      <c r="G168" s="246"/>
      <c r="H168" s="200"/>
      <c r="I168" s="113"/>
      <c r="J168" s="60"/>
      <c r="K168" s="321"/>
      <c r="L168" s="2"/>
      <c r="M168" s="2"/>
      <c r="N168" s="2"/>
    </row>
    <row r="169" spans="1:14" s="244" customFormat="1" ht="15" customHeight="1" x14ac:dyDescent="0.2">
      <c r="A169" s="236" t="s">
        <v>245</v>
      </c>
      <c r="B169" s="228" t="s">
        <v>246</v>
      </c>
      <c r="C169" s="234"/>
      <c r="D169" s="188"/>
      <c r="E169" s="235"/>
      <c r="F169" s="246"/>
      <c r="G169" s="246"/>
      <c r="H169" s="200"/>
      <c r="I169" s="113"/>
      <c r="J169" s="60"/>
      <c r="K169" s="321"/>
      <c r="L169" s="2"/>
      <c r="M169" s="2"/>
      <c r="N169" s="2"/>
    </row>
    <row r="170" spans="1:14" s="244" customFormat="1" ht="15" customHeight="1" x14ac:dyDescent="0.2">
      <c r="A170" s="236" t="s">
        <v>247</v>
      </c>
      <c r="B170" s="228" t="s">
        <v>248</v>
      </c>
      <c r="C170" s="228"/>
      <c r="D170" s="188"/>
      <c r="E170" s="235"/>
      <c r="F170" s="246"/>
      <c r="G170" s="246"/>
      <c r="H170" s="200"/>
      <c r="I170" s="113"/>
      <c r="J170" s="60"/>
      <c r="K170" s="321"/>
      <c r="L170" s="2"/>
      <c r="M170" s="2"/>
      <c r="N170" s="2"/>
    </row>
    <row r="171" spans="1:14" x14ac:dyDescent="0.2">
      <c r="A171" s="302"/>
      <c r="B171" s="302"/>
      <c r="C171" s="302"/>
      <c r="D171" s="302"/>
      <c r="E171" s="302"/>
      <c r="F171" s="302"/>
      <c r="G171" s="302"/>
      <c r="H171" s="302"/>
      <c r="I171" s="302"/>
      <c r="J171" s="302"/>
    </row>
    <row r="172" spans="1:14" s="321" customFormat="1" x14ac:dyDescent="0.2">
      <c r="A172" s="303" t="s">
        <v>249</v>
      </c>
      <c r="B172" s="303"/>
      <c r="C172" s="303"/>
      <c r="D172" s="303"/>
      <c r="E172" s="303"/>
      <c r="F172" s="303"/>
      <c r="G172" s="303"/>
      <c r="H172" s="303"/>
      <c r="I172" s="303"/>
      <c r="J172" s="303"/>
      <c r="L172" s="2"/>
      <c r="M172" s="2"/>
      <c r="N172" s="2"/>
    </row>
    <row r="173" spans="1:14" s="321" customFormat="1" x14ac:dyDescent="0.2">
      <c r="A173" s="291"/>
      <c r="B173" s="291"/>
      <c r="C173" s="291"/>
      <c r="D173" s="292"/>
      <c r="E173" s="292"/>
      <c r="F173" s="292"/>
      <c r="G173" s="292"/>
      <c r="H173" s="292"/>
      <c r="I173" s="292"/>
      <c r="J173" s="291"/>
      <c r="L173" s="2"/>
      <c r="M173" s="2"/>
      <c r="N173" s="2"/>
    </row>
    <row r="174" spans="1:14" s="321" customFormat="1" x14ac:dyDescent="0.2">
      <c r="A174" s="291"/>
      <c r="B174" s="291"/>
      <c r="C174" s="291"/>
      <c r="D174" s="292"/>
      <c r="E174" s="292"/>
      <c r="F174" s="292"/>
      <c r="G174" s="292"/>
      <c r="H174" s="292"/>
      <c r="I174" s="292"/>
      <c r="J174" s="291"/>
      <c r="L174" s="2"/>
      <c r="M174" s="2"/>
      <c r="N174" s="2"/>
    </row>
    <row r="175" spans="1:14" s="321" customFormat="1" x14ac:dyDescent="0.2">
      <c r="A175" s="291"/>
      <c r="B175" s="291"/>
      <c r="C175" s="291"/>
      <c r="D175" s="292"/>
      <c r="E175" s="292"/>
      <c r="F175" s="292"/>
      <c r="G175" s="292"/>
      <c r="H175" s="292"/>
      <c r="I175" s="292"/>
      <c r="J175" s="291"/>
      <c r="L175" s="2"/>
      <c r="M175" s="2"/>
      <c r="N175" s="2"/>
    </row>
    <row r="176" spans="1:14" s="321" customFormat="1" x14ac:dyDescent="0.2">
      <c r="A176" s="291"/>
      <c r="B176" s="291"/>
      <c r="C176" s="291"/>
      <c r="D176" s="292"/>
      <c r="E176" s="292"/>
      <c r="F176" s="292"/>
      <c r="G176" s="292"/>
      <c r="H176" s="292"/>
      <c r="I176" s="292"/>
      <c r="J176" s="291"/>
      <c r="L176" s="2"/>
      <c r="M176" s="2"/>
      <c r="N176" s="2"/>
    </row>
    <row r="177" spans="1:14" s="321" customFormat="1" x14ac:dyDescent="0.2">
      <c r="A177" s="294"/>
      <c r="B177" s="294"/>
      <c r="C177" s="291" t="s">
        <v>250</v>
      </c>
      <c r="D177" s="295"/>
      <c r="E177" s="295"/>
      <c r="F177" s="296" t="s">
        <v>251</v>
      </c>
      <c r="G177" s="296"/>
      <c r="H177" s="296"/>
      <c r="I177" s="296"/>
      <c r="J177" s="291"/>
      <c r="L177" s="2"/>
      <c r="M177" s="2"/>
      <c r="N177" s="2"/>
    </row>
    <row r="178" spans="1:14" s="321" customFormat="1" x14ac:dyDescent="0.2">
      <c r="A178" s="294"/>
      <c r="B178" s="294"/>
      <c r="C178" s="291" t="s">
        <v>252</v>
      </c>
      <c r="D178" s="295"/>
      <c r="E178" s="295"/>
      <c r="F178" s="296" t="s">
        <v>253</v>
      </c>
      <c r="G178" s="296"/>
      <c r="H178" s="296"/>
      <c r="I178" s="296"/>
      <c r="J178" s="291"/>
      <c r="L178" s="2"/>
      <c r="M178" s="2"/>
      <c r="N178" s="2"/>
    </row>
    <row r="179" spans="1:14" x14ac:dyDescent="0.2">
      <c r="A179" s="212"/>
    </row>
    <row r="180" spans="1:14" x14ac:dyDescent="0.2">
      <c r="A180" s="212"/>
    </row>
    <row r="181" spans="1:14" x14ac:dyDescent="0.2">
      <c r="A181" s="212"/>
    </row>
    <row r="182" spans="1:14" x14ac:dyDescent="0.2">
      <c r="A182" s="212"/>
    </row>
    <row r="183" spans="1:14" x14ac:dyDescent="0.2">
      <c r="A183" s="212"/>
    </row>
    <row r="184" spans="1:14" x14ac:dyDescent="0.2">
      <c r="A184" s="212"/>
    </row>
    <row r="185" spans="1:14" x14ac:dyDescent="0.2">
      <c r="A185" s="212"/>
    </row>
    <row r="186" spans="1:14" x14ac:dyDescent="0.2">
      <c r="A186" s="212"/>
    </row>
    <row r="187" spans="1:14" x14ac:dyDescent="0.2">
      <c r="A187" s="212"/>
    </row>
  </sheetData>
  <mergeCells count="25">
    <mergeCell ref="F178:I178"/>
    <mergeCell ref="B128:C128"/>
    <mergeCell ref="B136:C136"/>
    <mergeCell ref="B144:C144"/>
    <mergeCell ref="A171:J171"/>
    <mergeCell ref="A172:J172"/>
    <mergeCell ref="F177:I177"/>
    <mergeCell ref="B101:C101"/>
    <mergeCell ref="B104:C104"/>
    <mergeCell ref="B109:C109"/>
    <mergeCell ref="B113:C113"/>
    <mergeCell ref="B120:C120"/>
    <mergeCell ref="B122:C122"/>
    <mergeCell ref="B39:C39"/>
    <mergeCell ref="B40:C40"/>
    <mergeCell ref="B41:C41"/>
    <mergeCell ref="B52:C52"/>
    <mergeCell ref="B67:C67"/>
    <mergeCell ref="B92:C92"/>
    <mergeCell ref="E5:F5"/>
    <mergeCell ref="E7:F7"/>
    <mergeCell ref="G7:J7"/>
    <mergeCell ref="A11:J11"/>
    <mergeCell ref="B15:C15"/>
    <mergeCell ref="B16:C1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87"/>
  <sheetViews>
    <sheetView showGridLines="0" topLeftCell="A157" workbookViewId="0">
      <selection activeCell="L17" sqref="L17"/>
    </sheetView>
  </sheetViews>
  <sheetFormatPr defaultColWidth="9.140625" defaultRowHeight="12.75" x14ac:dyDescent="0.2"/>
  <cols>
    <col min="1" max="1" width="7.85546875" style="1" customWidth="1"/>
    <col min="2" max="2" width="5.7109375" style="2" customWidth="1"/>
    <col min="3" max="3" width="52.5703125" style="2" customWidth="1"/>
    <col min="4" max="4" width="12.28515625" style="3" customWidth="1"/>
    <col min="5" max="5" width="12.28515625" style="4" bestFit="1" customWidth="1"/>
    <col min="6" max="6" width="12.28515625" style="5" customWidth="1"/>
    <col min="7" max="7" width="13.140625" style="3" customWidth="1"/>
    <col min="8" max="8" width="12.5703125" style="3" customWidth="1"/>
    <col min="9" max="9" width="13.5703125" style="6" customWidth="1"/>
    <col min="10" max="10" width="9" style="7" customWidth="1"/>
    <col min="11" max="11" width="0.85546875" style="321" customWidth="1"/>
    <col min="12" max="12" width="10" style="2" bestFit="1" customWidth="1"/>
    <col min="13" max="16384" width="9.140625" style="2"/>
  </cols>
  <sheetData>
    <row r="1" spans="1:11" ht="12" customHeight="1" x14ac:dyDescent="0.2"/>
    <row r="2" spans="1:11" ht="12" customHeight="1" x14ac:dyDescent="0.2">
      <c r="I2" s="8"/>
    </row>
    <row r="3" spans="1:11" ht="12" customHeight="1" x14ac:dyDescent="0.2"/>
    <row r="4" spans="1:11" ht="12" customHeight="1" x14ac:dyDescent="0.2"/>
    <row r="5" spans="1:11" ht="15" customHeight="1" x14ac:dyDescent="0.2">
      <c r="A5" s="9" t="s">
        <v>0</v>
      </c>
      <c r="C5" s="10"/>
      <c r="D5" s="11" t="s">
        <v>1</v>
      </c>
      <c r="E5" s="313" t="s">
        <v>2</v>
      </c>
      <c r="F5" s="314"/>
      <c r="G5" s="12" t="s">
        <v>3</v>
      </c>
    </row>
    <row r="6" spans="1:11" ht="2.1" customHeight="1" x14ac:dyDescent="0.2">
      <c r="A6" s="9"/>
      <c r="D6" s="13"/>
    </row>
    <row r="7" spans="1:11" ht="15" customHeight="1" x14ac:dyDescent="0.2">
      <c r="A7" s="14" t="s">
        <v>4</v>
      </c>
      <c r="B7" s="15"/>
      <c r="C7" s="16"/>
      <c r="D7" s="17"/>
      <c r="E7" s="313" t="s">
        <v>5</v>
      </c>
      <c r="F7" s="314"/>
      <c r="G7" s="315" t="s">
        <v>269</v>
      </c>
      <c r="H7" s="316"/>
      <c r="I7" s="316"/>
      <c r="J7" s="317"/>
    </row>
    <row r="8" spans="1:11" ht="2.1" customHeight="1" x14ac:dyDescent="0.2">
      <c r="A8" s="18"/>
      <c r="B8" s="10"/>
      <c r="C8" s="10"/>
      <c r="D8" s="17"/>
    </row>
    <row r="9" spans="1:11" ht="15" customHeight="1" x14ac:dyDescent="0.2">
      <c r="A9" s="18" t="s">
        <v>7</v>
      </c>
      <c r="B9" s="10"/>
      <c r="C9" s="10"/>
      <c r="D9" s="19" t="s">
        <v>8</v>
      </c>
    </row>
    <row r="10" spans="1:11" ht="5.0999999999999996" customHeight="1" x14ac:dyDescent="0.2"/>
    <row r="11" spans="1:11" ht="20.100000000000001" customHeight="1" x14ac:dyDescent="0.2">
      <c r="A11" s="318" t="s">
        <v>9</v>
      </c>
      <c r="B11" s="318"/>
      <c r="C11" s="318"/>
      <c r="D11" s="318"/>
      <c r="E11" s="318"/>
      <c r="F11" s="318"/>
      <c r="G11" s="318"/>
      <c r="H11" s="318"/>
      <c r="I11" s="318"/>
      <c r="J11" s="318"/>
    </row>
    <row r="12" spans="1:11" ht="15" customHeight="1" x14ac:dyDescent="0.2">
      <c r="A12" s="20"/>
      <c r="B12" s="20"/>
      <c r="C12" s="20"/>
      <c r="D12" s="21"/>
      <c r="E12" s="21"/>
      <c r="F12" s="21"/>
      <c r="G12" s="21"/>
      <c r="H12" s="21"/>
      <c r="I12" s="21"/>
      <c r="J12" s="323"/>
    </row>
    <row r="13" spans="1:11" ht="22.15" customHeight="1" x14ac:dyDescent="0.2">
      <c r="A13" s="23" t="s">
        <v>10</v>
      </c>
      <c r="D13" s="24"/>
      <c r="E13" s="5"/>
    </row>
    <row r="14" spans="1:11" ht="15" customHeight="1" x14ac:dyDescent="0.2">
      <c r="A14" s="23"/>
      <c r="D14" s="24"/>
      <c r="E14" s="5"/>
    </row>
    <row r="15" spans="1:11" s="33" customFormat="1" ht="27" customHeight="1" x14ac:dyDescent="0.2">
      <c r="A15" s="25"/>
      <c r="B15" s="310" t="s">
        <v>11</v>
      </c>
      <c r="C15" s="311"/>
      <c r="D15" s="26" t="s">
        <v>12</v>
      </c>
      <c r="E15" s="27" t="s">
        <v>13</v>
      </c>
      <c r="F15" s="28" t="s">
        <v>14</v>
      </c>
      <c r="G15" s="29" t="s">
        <v>15</v>
      </c>
      <c r="H15" s="30" t="s">
        <v>16</v>
      </c>
      <c r="I15" s="31" t="s">
        <v>17</v>
      </c>
      <c r="J15" s="32" t="s">
        <v>18</v>
      </c>
      <c r="K15" s="324"/>
    </row>
    <row r="16" spans="1:11" s="42" customFormat="1" ht="15" customHeight="1" x14ac:dyDescent="0.25">
      <c r="A16" s="34">
        <v>1</v>
      </c>
      <c r="B16" s="319" t="s">
        <v>19</v>
      </c>
      <c r="C16" s="320"/>
      <c r="D16" s="35"/>
      <c r="E16" s="36"/>
      <c r="F16" s="326"/>
      <c r="G16" s="327"/>
      <c r="H16" s="328"/>
      <c r="I16" s="40"/>
      <c r="J16" s="41"/>
      <c r="K16" s="329"/>
    </row>
    <row r="17" spans="1:11" s="42" customFormat="1" ht="15" customHeight="1" x14ac:dyDescent="0.25">
      <c r="A17" s="43" t="s">
        <v>20</v>
      </c>
      <c r="B17" s="44"/>
      <c r="C17" s="45" t="s">
        <v>21</v>
      </c>
      <c r="D17" s="46"/>
      <c r="E17" s="47"/>
      <c r="F17" s="74"/>
      <c r="G17" s="74"/>
      <c r="H17" s="74"/>
      <c r="I17" s="49"/>
      <c r="J17" s="50"/>
      <c r="K17" s="329"/>
    </row>
    <row r="18" spans="1:11" s="42" customFormat="1" ht="15" customHeight="1" x14ac:dyDescent="0.25">
      <c r="A18" s="43" t="s">
        <v>22</v>
      </c>
      <c r="B18" s="44"/>
      <c r="C18" s="45" t="s">
        <v>23</v>
      </c>
      <c r="D18" s="57"/>
      <c r="E18" s="52"/>
      <c r="F18" s="37"/>
      <c r="G18" s="37"/>
      <c r="H18" s="53"/>
      <c r="I18" s="52"/>
      <c r="J18" s="54"/>
      <c r="K18" s="329"/>
    </row>
    <row r="19" spans="1:11" s="42" customFormat="1" ht="15" customHeight="1" x14ac:dyDescent="0.25">
      <c r="A19" s="43" t="s">
        <v>24</v>
      </c>
      <c r="B19" s="55"/>
      <c r="C19" s="56" t="s">
        <v>25</v>
      </c>
      <c r="D19" s="57"/>
      <c r="E19" s="58"/>
      <c r="F19" s="48"/>
      <c r="G19" s="48"/>
      <c r="H19" s="62"/>
      <c r="I19" s="58"/>
      <c r="J19" s="50"/>
      <c r="K19" s="329"/>
    </row>
    <row r="20" spans="1:11" s="42" customFormat="1" ht="15" customHeight="1" x14ac:dyDescent="0.25">
      <c r="A20" s="43" t="s">
        <v>26</v>
      </c>
      <c r="B20" s="55"/>
      <c r="C20" s="56" t="s">
        <v>27</v>
      </c>
      <c r="D20" s="57"/>
      <c r="E20" s="58"/>
      <c r="F20" s="48"/>
      <c r="G20" s="48"/>
      <c r="H20" s="62"/>
      <c r="I20" s="57"/>
      <c r="J20" s="54"/>
      <c r="K20" s="329"/>
    </row>
    <row r="21" spans="1:11" s="42" customFormat="1" ht="15" customHeight="1" x14ac:dyDescent="0.25">
      <c r="A21" s="43" t="s">
        <v>28</v>
      </c>
      <c r="B21" s="55"/>
      <c r="C21" s="56" t="s">
        <v>29</v>
      </c>
      <c r="D21" s="57"/>
      <c r="E21" s="58"/>
      <c r="F21" s="48"/>
      <c r="G21" s="48"/>
      <c r="H21" s="62"/>
      <c r="I21" s="57"/>
      <c r="J21" s="50"/>
      <c r="K21" s="329"/>
    </row>
    <row r="22" spans="1:11" s="42" customFormat="1" ht="15" customHeight="1" x14ac:dyDescent="0.25">
      <c r="A22" s="43" t="s">
        <v>30</v>
      </c>
      <c r="B22" s="55"/>
      <c r="C22" s="56" t="s">
        <v>31</v>
      </c>
      <c r="D22" s="57"/>
      <c r="E22" s="58"/>
      <c r="F22" s="48"/>
      <c r="G22" s="48"/>
      <c r="H22" s="62"/>
      <c r="I22" s="57"/>
      <c r="J22" s="54"/>
      <c r="K22" s="329"/>
    </row>
    <row r="23" spans="1:11" s="42" customFormat="1" ht="15" customHeight="1" x14ac:dyDescent="0.25">
      <c r="A23" s="43" t="s">
        <v>32</v>
      </c>
      <c r="B23" s="55"/>
      <c r="C23" s="56" t="s">
        <v>33</v>
      </c>
      <c r="D23" s="57"/>
      <c r="E23" s="58"/>
      <c r="F23" s="48"/>
      <c r="G23" s="48"/>
      <c r="H23" s="62"/>
      <c r="I23" s="57"/>
      <c r="J23" s="60"/>
      <c r="K23" s="329"/>
    </row>
    <row r="24" spans="1:11" s="42" customFormat="1" ht="15" customHeight="1" x14ac:dyDescent="0.25">
      <c r="A24" s="43" t="s">
        <v>34</v>
      </c>
      <c r="B24" s="55"/>
      <c r="C24" s="56" t="s">
        <v>35</v>
      </c>
      <c r="D24" s="61"/>
      <c r="E24" s="58"/>
      <c r="F24" s="48"/>
      <c r="G24" s="48"/>
      <c r="H24" s="62"/>
      <c r="I24" s="57"/>
      <c r="J24" s="60"/>
      <c r="K24" s="329"/>
    </row>
    <row r="25" spans="1:11" s="42" customFormat="1" ht="15" customHeight="1" x14ac:dyDescent="0.25">
      <c r="A25" s="43" t="s">
        <v>36</v>
      </c>
      <c r="B25" s="55"/>
      <c r="C25" s="56" t="s">
        <v>37</v>
      </c>
      <c r="D25" s="61"/>
      <c r="E25" s="58"/>
      <c r="F25" s="48"/>
      <c r="G25" s="48"/>
      <c r="H25" s="62"/>
      <c r="I25" s="57"/>
      <c r="J25" s="60"/>
      <c r="K25" s="329"/>
    </row>
    <row r="26" spans="1:11" s="42" customFormat="1" ht="15" customHeight="1" x14ac:dyDescent="0.25">
      <c r="A26" s="43" t="s">
        <v>38</v>
      </c>
      <c r="B26" s="55"/>
      <c r="C26" s="56" t="s">
        <v>39</v>
      </c>
      <c r="D26" s="61"/>
      <c r="E26" s="58"/>
      <c r="F26" s="48"/>
      <c r="G26" s="48"/>
      <c r="H26" s="62"/>
      <c r="I26" s="57"/>
      <c r="J26" s="60"/>
      <c r="K26" s="329"/>
    </row>
    <row r="27" spans="1:11" s="42" customFormat="1" ht="15" customHeight="1" x14ac:dyDescent="0.25">
      <c r="A27" s="43" t="s">
        <v>40</v>
      </c>
      <c r="B27" s="55"/>
      <c r="C27" s="56" t="s">
        <v>41</v>
      </c>
      <c r="D27" s="61"/>
      <c r="E27" s="58"/>
      <c r="F27" s="48"/>
      <c r="G27" s="48"/>
      <c r="H27" s="62"/>
      <c r="I27" s="57"/>
      <c r="J27" s="60"/>
      <c r="K27" s="329"/>
    </row>
    <row r="28" spans="1:11" s="42" customFormat="1" ht="15" customHeight="1" x14ac:dyDescent="0.25">
      <c r="A28" s="34">
        <v>2</v>
      </c>
      <c r="B28" s="55"/>
      <c r="C28" s="63" t="s">
        <v>42</v>
      </c>
      <c r="D28" s="64"/>
      <c r="E28" s="58"/>
      <c r="F28" s="48"/>
      <c r="G28" s="48"/>
      <c r="H28" s="62"/>
      <c r="I28" s="57"/>
      <c r="J28" s="60"/>
      <c r="K28" s="329"/>
    </row>
    <row r="29" spans="1:11" s="42" customFormat="1" ht="15" customHeight="1" x14ac:dyDescent="0.25">
      <c r="A29" s="43" t="s">
        <v>43</v>
      </c>
      <c r="B29" s="55"/>
      <c r="C29" s="56" t="s">
        <v>44</v>
      </c>
      <c r="D29" s="61"/>
      <c r="E29" s="58"/>
      <c r="F29" s="48"/>
      <c r="G29" s="48"/>
      <c r="H29" s="62"/>
      <c r="I29" s="65"/>
      <c r="J29" s="66"/>
      <c r="K29" s="329"/>
    </row>
    <row r="30" spans="1:11" s="42" customFormat="1" ht="15" customHeight="1" x14ac:dyDescent="0.25">
      <c r="A30" s="34">
        <v>3</v>
      </c>
      <c r="B30" s="55"/>
      <c r="C30" s="63" t="s">
        <v>45</v>
      </c>
      <c r="D30" s="64"/>
      <c r="E30" s="67"/>
      <c r="F30" s="68"/>
      <c r="G30" s="68"/>
      <c r="H30" s="69"/>
      <c r="I30" s="70"/>
      <c r="J30" s="71"/>
      <c r="K30" s="329"/>
    </row>
    <row r="31" spans="1:11" s="42" customFormat="1" ht="15" customHeight="1" x14ac:dyDescent="0.25">
      <c r="A31" s="43" t="s">
        <v>46</v>
      </c>
      <c r="B31" s="72"/>
      <c r="C31" s="56" t="s">
        <v>47</v>
      </c>
      <c r="D31" s="61"/>
      <c r="E31" s="73"/>
      <c r="F31" s="74"/>
      <c r="G31" s="74"/>
      <c r="H31" s="62"/>
      <c r="I31" s="75"/>
      <c r="J31" s="66"/>
      <c r="K31" s="329"/>
    </row>
    <row r="32" spans="1:11" s="42" customFormat="1" ht="25.5" x14ac:dyDescent="0.25">
      <c r="A32" s="43" t="s">
        <v>48</v>
      </c>
      <c r="B32" s="72"/>
      <c r="C32" s="56" t="s">
        <v>49</v>
      </c>
      <c r="D32" s="61"/>
      <c r="E32" s="76"/>
      <c r="F32" s="74"/>
      <c r="G32" s="74"/>
      <c r="H32" s="74"/>
      <c r="I32" s="75"/>
      <c r="J32" s="66"/>
      <c r="K32" s="329"/>
    </row>
    <row r="33" spans="1:11" s="42" customFormat="1" ht="15" customHeight="1" x14ac:dyDescent="0.25">
      <c r="A33" s="43" t="s">
        <v>50</v>
      </c>
      <c r="B33" s="72"/>
      <c r="C33" s="56" t="s">
        <v>255</v>
      </c>
      <c r="D33" s="61"/>
      <c r="E33" s="76"/>
      <c r="F33" s="74"/>
      <c r="G33" s="74"/>
      <c r="H33" s="74"/>
      <c r="I33" s="75"/>
      <c r="J33" s="66"/>
      <c r="K33" s="329"/>
    </row>
    <row r="34" spans="1:11" s="42" customFormat="1" ht="15" customHeight="1" x14ac:dyDescent="0.25">
      <c r="A34" s="43" t="s">
        <v>52</v>
      </c>
      <c r="B34" s="72"/>
      <c r="C34" s="56" t="s">
        <v>53</v>
      </c>
      <c r="D34" s="61"/>
      <c r="E34" s="77"/>
      <c r="F34" s="74"/>
      <c r="G34" s="38"/>
      <c r="H34" s="69"/>
      <c r="I34" s="75"/>
      <c r="J34" s="66"/>
      <c r="K34" s="329"/>
    </row>
    <row r="35" spans="1:11" s="42" customFormat="1" ht="15" customHeight="1" x14ac:dyDescent="0.25">
      <c r="A35" s="43"/>
      <c r="B35" s="72"/>
      <c r="C35" s="79"/>
      <c r="D35" s="64"/>
      <c r="E35" s="80"/>
      <c r="F35" s="81"/>
      <c r="G35" s="81"/>
      <c r="H35" s="82"/>
      <c r="I35" s="83"/>
      <c r="J35" s="84"/>
      <c r="K35" s="329"/>
    </row>
    <row r="36" spans="1:11" s="42" customFormat="1" ht="14.1" customHeight="1" x14ac:dyDescent="0.25">
      <c r="A36" s="85"/>
      <c r="B36" s="86"/>
      <c r="C36" s="87"/>
      <c r="D36" s="88"/>
      <c r="E36" s="89"/>
      <c r="F36" s="89"/>
      <c r="G36" s="89"/>
      <c r="H36" s="89"/>
      <c r="I36" s="89"/>
      <c r="J36" s="22"/>
      <c r="K36" s="329"/>
    </row>
    <row r="37" spans="1:11" s="42" customFormat="1" ht="16.5" customHeight="1" x14ac:dyDescent="0.2">
      <c r="A37" s="23" t="s">
        <v>54</v>
      </c>
      <c r="B37" s="86"/>
      <c r="C37" s="86"/>
      <c r="D37" s="88"/>
      <c r="E37" s="90"/>
      <c r="F37" s="90"/>
      <c r="G37" s="90"/>
      <c r="H37" s="90"/>
      <c r="I37" s="90"/>
      <c r="J37" s="91"/>
      <c r="K37" s="329"/>
    </row>
    <row r="38" spans="1:11" ht="14.1" customHeight="1" x14ac:dyDescent="0.2">
      <c r="B38" s="92"/>
      <c r="C38" s="92"/>
      <c r="D38" s="93"/>
    </row>
    <row r="39" spans="1:11" s="33" customFormat="1" ht="27" customHeight="1" x14ac:dyDescent="0.25">
      <c r="A39" s="94" t="s">
        <v>55</v>
      </c>
      <c r="B39" s="305" t="s">
        <v>56</v>
      </c>
      <c r="C39" s="306"/>
      <c r="D39" s="95" t="s">
        <v>12</v>
      </c>
      <c r="E39" s="27" t="s">
        <v>13</v>
      </c>
      <c r="F39" s="28" t="s">
        <v>14</v>
      </c>
      <c r="G39" s="29" t="s">
        <v>15</v>
      </c>
      <c r="H39" s="96" t="s">
        <v>16</v>
      </c>
      <c r="I39" s="27" t="s">
        <v>17</v>
      </c>
      <c r="J39" s="97" t="s">
        <v>18</v>
      </c>
      <c r="K39" s="324"/>
    </row>
    <row r="40" spans="1:11" s="42" customFormat="1" ht="21.75" customHeight="1" x14ac:dyDescent="0.25">
      <c r="A40" s="98" t="s">
        <v>57</v>
      </c>
      <c r="B40" s="307" t="s">
        <v>58</v>
      </c>
      <c r="C40" s="308"/>
      <c r="D40" s="99"/>
      <c r="E40" s="100"/>
      <c r="F40" s="100"/>
      <c r="G40" s="100"/>
      <c r="H40" s="101"/>
      <c r="I40" s="102"/>
      <c r="J40" s="103"/>
      <c r="K40" s="330"/>
    </row>
    <row r="41" spans="1:11" s="42" customFormat="1" ht="18" customHeight="1" x14ac:dyDescent="0.25">
      <c r="A41" s="98" t="s">
        <v>59</v>
      </c>
      <c r="B41" s="297" t="s">
        <v>60</v>
      </c>
      <c r="C41" s="309"/>
      <c r="D41" s="104"/>
      <c r="E41" s="105"/>
      <c r="F41" s="106"/>
      <c r="G41" s="106"/>
      <c r="H41" s="104"/>
      <c r="I41" s="102"/>
      <c r="J41" s="103"/>
      <c r="K41" s="330"/>
    </row>
    <row r="42" spans="1:11" s="111" customFormat="1" ht="40.5" customHeight="1" x14ac:dyDescent="0.25">
      <c r="A42" s="98" t="s">
        <v>61</v>
      </c>
      <c r="B42" s="107"/>
      <c r="C42" s="108" t="s">
        <v>62</v>
      </c>
      <c r="D42" s="109"/>
      <c r="E42" s="74"/>
      <c r="F42" s="74"/>
      <c r="G42" s="74"/>
      <c r="H42" s="114"/>
      <c r="I42" s="110"/>
      <c r="J42" s="60"/>
      <c r="K42" s="330"/>
    </row>
    <row r="43" spans="1:11" s="111" customFormat="1" ht="12.75" customHeight="1" x14ac:dyDescent="0.25">
      <c r="A43" s="98" t="s">
        <v>63</v>
      </c>
      <c r="B43" s="112"/>
      <c r="C43" s="108" t="s">
        <v>255</v>
      </c>
      <c r="D43" s="109"/>
      <c r="E43" s="74"/>
      <c r="F43" s="74"/>
      <c r="G43" s="74"/>
      <c r="H43" s="114"/>
      <c r="I43" s="113"/>
      <c r="J43" s="60"/>
      <c r="K43" s="333"/>
    </row>
    <row r="44" spans="1:11" s="111" customFormat="1" ht="12.75" customHeight="1" x14ac:dyDescent="0.25">
      <c r="A44" s="98" t="s">
        <v>64</v>
      </c>
      <c r="B44" s="112"/>
      <c r="C44" s="108" t="s">
        <v>53</v>
      </c>
      <c r="D44" s="109"/>
      <c r="E44" s="74"/>
      <c r="F44" s="38"/>
      <c r="G44" s="38"/>
      <c r="H44" s="114"/>
      <c r="I44" s="113"/>
      <c r="J44" s="115"/>
      <c r="K44" s="330"/>
    </row>
    <row r="45" spans="1:11" s="111" customFormat="1" ht="18" customHeight="1" x14ac:dyDescent="0.25">
      <c r="A45" s="98" t="s">
        <v>65</v>
      </c>
      <c r="B45" s="112"/>
      <c r="C45" s="116" t="s">
        <v>66</v>
      </c>
      <c r="D45" s="104"/>
      <c r="E45" s="105"/>
      <c r="F45" s="106"/>
      <c r="G45" s="106"/>
      <c r="H45" s="104"/>
      <c r="I45" s="102"/>
      <c r="J45" s="103"/>
      <c r="K45" s="330"/>
    </row>
    <row r="46" spans="1:11" s="121" customFormat="1" ht="22.15" customHeight="1" x14ac:dyDescent="0.25">
      <c r="A46" s="98"/>
      <c r="B46" s="118" t="s">
        <v>67</v>
      </c>
      <c r="C46" s="119"/>
      <c r="D46" s="120"/>
      <c r="E46" s="105"/>
      <c r="F46" s="106"/>
      <c r="G46" s="106"/>
      <c r="H46" s="104"/>
      <c r="I46" s="102"/>
      <c r="J46" s="103"/>
      <c r="K46" s="333"/>
    </row>
    <row r="47" spans="1:11" s="121" customFormat="1" ht="8.1" customHeight="1" x14ac:dyDescent="0.25">
      <c r="A47" s="122"/>
      <c r="B47" s="123"/>
      <c r="C47" s="123"/>
      <c r="D47" s="124"/>
      <c r="E47" s="125"/>
      <c r="F47" s="125"/>
      <c r="G47" s="125"/>
      <c r="H47" s="125"/>
      <c r="I47" s="125"/>
      <c r="J47" s="115"/>
      <c r="K47" s="333"/>
    </row>
    <row r="48" spans="1:11" s="121" customFormat="1" ht="22.15" customHeight="1" x14ac:dyDescent="0.25">
      <c r="A48" s="126" t="s">
        <v>68</v>
      </c>
      <c r="B48" s="118" t="s">
        <v>69</v>
      </c>
      <c r="C48" s="119"/>
      <c r="D48" s="127"/>
      <c r="E48" s="106"/>
      <c r="F48" s="106"/>
      <c r="G48" s="106"/>
      <c r="H48" s="104"/>
      <c r="I48" s="117"/>
      <c r="J48" s="335"/>
      <c r="K48" s="333"/>
    </row>
    <row r="49" spans="1:11" s="42" customFormat="1" ht="15" customHeight="1" x14ac:dyDescent="0.25">
      <c r="A49" s="43" t="s">
        <v>70</v>
      </c>
      <c r="B49" s="72"/>
      <c r="C49" s="56" t="s">
        <v>71</v>
      </c>
      <c r="D49" s="61"/>
      <c r="E49" s="76"/>
      <c r="F49" s="38"/>
      <c r="G49" s="38"/>
      <c r="H49" s="69"/>
      <c r="I49" s="336"/>
      <c r="J49" s="146"/>
      <c r="K49" s="329"/>
    </row>
    <row r="50" spans="1:11" s="42" customFormat="1" ht="21.75" customHeight="1" x14ac:dyDescent="0.2">
      <c r="A50" s="1"/>
      <c r="B50" s="128"/>
      <c r="C50" s="128"/>
      <c r="D50" s="129"/>
      <c r="E50" s="90"/>
      <c r="F50" s="90"/>
      <c r="G50" s="90"/>
      <c r="H50" s="90"/>
      <c r="I50" s="89"/>
      <c r="J50" s="22"/>
      <c r="K50" s="333"/>
    </row>
    <row r="51" spans="1:11" s="33" customFormat="1" ht="27" customHeight="1" x14ac:dyDescent="0.2">
      <c r="A51" s="25"/>
      <c r="B51" s="251" t="s">
        <v>72</v>
      </c>
      <c r="C51" s="252"/>
      <c r="D51" s="95" t="s">
        <v>12</v>
      </c>
      <c r="E51" s="130" t="s">
        <v>13</v>
      </c>
      <c r="F51" s="28" t="s">
        <v>14</v>
      </c>
      <c r="G51" s="29" t="s">
        <v>15</v>
      </c>
      <c r="H51" s="96" t="s">
        <v>16</v>
      </c>
      <c r="I51" s="27" t="s">
        <v>17</v>
      </c>
      <c r="J51" s="97" t="s">
        <v>18</v>
      </c>
      <c r="K51" s="324"/>
    </row>
    <row r="52" spans="1:11" s="42" customFormat="1" ht="18" customHeight="1" x14ac:dyDescent="0.25">
      <c r="A52" s="131">
        <v>6</v>
      </c>
      <c r="B52" s="307" t="s">
        <v>73</v>
      </c>
      <c r="C52" s="308"/>
      <c r="D52" s="132">
        <v>-983692.01</v>
      </c>
      <c r="E52" s="133">
        <v>-421507.14666666673</v>
      </c>
      <c r="F52" s="134">
        <v>-366927.44333333324</v>
      </c>
      <c r="G52" s="134">
        <v>-388843.97999999992</v>
      </c>
      <c r="H52" s="135">
        <f t="shared" ref="H52:I52" si="0">+H53+H67+H76+H92+H100</f>
        <v>-461725.61</v>
      </c>
      <c r="I52" s="117">
        <f t="shared" si="0"/>
        <v>-995029.19666666666</v>
      </c>
      <c r="J52" s="103">
        <f>I52/D52</f>
        <v>1.0115251385102402</v>
      </c>
      <c r="K52" s="333"/>
    </row>
    <row r="53" spans="1:11" s="42" customFormat="1" ht="18" customHeight="1" x14ac:dyDescent="0.25">
      <c r="A53" s="131" t="s">
        <v>74</v>
      </c>
      <c r="B53" s="138"/>
      <c r="C53" s="139" t="s">
        <v>75</v>
      </c>
      <c r="D53" s="132">
        <v>-644222</v>
      </c>
      <c r="E53" s="133">
        <v>-337836.72000000003</v>
      </c>
      <c r="F53" s="134">
        <v>-286581.23333333328</v>
      </c>
      <c r="G53" s="134">
        <v>-321563.53333333327</v>
      </c>
      <c r="H53" s="135">
        <f t="shared" ref="H53" si="1">+H54+H58+H61</f>
        <v>-376163.93333333335</v>
      </c>
      <c r="I53" s="117">
        <f>I54+I61</f>
        <v>-664826.43666666665</v>
      </c>
      <c r="J53" s="103">
        <f>I53/D53</f>
        <v>1.0319834415258509</v>
      </c>
      <c r="K53" s="333"/>
    </row>
    <row r="54" spans="1:11" s="42" customFormat="1" ht="12.75" customHeight="1" x14ac:dyDescent="0.25">
      <c r="A54" s="131" t="s">
        <v>76</v>
      </c>
      <c r="B54" s="140"/>
      <c r="C54" s="141" t="s">
        <v>77</v>
      </c>
      <c r="D54" s="132">
        <v>-639262</v>
      </c>
      <c r="E54" s="147">
        <v>-168918.36000000002</v>
      </c>
      <c r="F54" s="143">
        <v>-143290.61666666664</v>
      </c>
      <c r="G54" s="143">
        <v>-160781.76666666663</v>
      </c>
      <c r="H54" s="144">
        <f t="shared" ref="H54" si="2">H55+H58+H61+H64</f>
        <v>-188081.96666666667</v>
      </c>
      <c r="I54" s="145">
        <f>I55+I58+I61</f>
        <v>-661072.71</v>
      </c>
      <c r="J54" s="146">
        <f>I54/D54</f>
        <v>1.0341185773595176</v>
      </c>
      <c r="K54" s="333"/>
    </row>
    <row r="55" spans="1:11" s="42" customFormat="1" ht="15" customHeight="1" x14ac:dyDescent="0.25">
      <c r="A55" s="131" t="s">
        <v>78</v>
      </c>
      <c r="B55" s="112"/>
      <c r="C55" s="108" t="s">
        <v>79</v>
      </c>
      <c r="D55" s="51"/>
      <c r="E55" s="147"/>
      <c r="F55" s="143"/>
      <c r="G55" s="143"/>
      <c r="H55" s="144"/>
      <c r="I55" s="145"/>
      <c r="J55" s="60"/>
      <c r="K55" s="333"/>
    </row>
    <row r="56" spans="1:11" s="42" customFormat="1" ht="15" customHeight="1" x14ac:dyDescent="0.25">
      <c r="A56" s="131" t="s">
        <v>80</v>
      </c>
      <c r="B56" s="148"/>
      <c r="C56" s="149" t="s">
        <v>81</v>
      </c>
      <c r="D56" s="57"/>
      <c r="E56" s="150"/>
      <c r="F56" s="151"/>
      <c r="G56" s="151"/>
      <c r="H56" s="144"/>
      <c r="I56" s="145"/>
      <c r="J56" s="60"/>
      <c r="K56" s="333"/>
    </row>
    <row r="57" spans="1:11" s="42" customFormat="1" ht="15" customHeight="1" x14ac:dyDescent="0.25">
      <c r="A57" s="131" t="s">
        <v>82</v>
      </c>
      <c r="B57" s="148"/>
      <c r="C57" s="149" t="s">
        <v>83</v>
      </c>
      <c r="D57" s="57"/>
      <c r="E57" s="150"/>
      <c r="F57" s="151"/>
      <c r="G57" s="151"/>
      <c r="H57" s="144"/>
      <c r="I57" s="145"/>
      <c r="J57" s="60"/>
      <c r="K57" s="333"/>
    </row>
    <row r="58" spans="1:11" s="42" customFormat="1" ht="15" customHeight="1" x14ac:dyDescent="0.25">
      <c r="A58" s="131" t="s">
        <v>84</v>
      </c>
      <c r="B58" s="112"/>
      <c r="C58" s="108" t="s">
        <v>85</v>
      </c>
      <c r="D58" s="51">
        <v>-639262</v>
      </c>
      <c r="E58" s="147">
        <v>-167364.01666666669</v>
      </c>
      <c r="F58" s="143">
        <v>-142356.14999999997</v>
      </c>
      <c r="G58" s="143">
        <v>-159516.84999999998</v>
      </c>
      <c r="H58" s="144">
        <f>H59+H60</f>
        <v>-188081.96666666667</v>
      </c>
      <c r="I58" s="145">
        <f>SUM(E58:H58)</f>
        <v>-657318.98333333328</v>
      </c>
      <c r="J58" s="146">
        <f t="shared" ref="J58:J61" si="3">I58/D58</f>
        <v>1.0282466083285622</v>
      </c>
      <c r="K58" s="333"/>
    </row>
    <row r="59" spans="1:11" s="42" customFormat="1" ht="15" customHeight="1" x14ac:dyDescent="0.25">
      <c r="A59" s="131" t="s">
        <v>86</v>
      </c>
      <c r="B59" s="148"/>
      <c r="C59" s="149" t="s">
        <v>81</v>
      </c>
      <c r="D59" s="57">
        <v>-185531</v>
      </c>
      <c r="E59" s="150">
        <v>-50545.696666666663</v>
      </c>
      <c r="F59" s="151">
        <v>-41125.369999999937</v>
      </c>
      <c r="G59" s="151">
        <v>-41125.369999999937</v>
      </c>
      <c r="H59" s="159">
        <f>-'[2]UPPM-CORP - REAL'!AA17</f>
        <v>-44822.986666666628</v>
      </c>
      <c r="I59" s="150">
        <f t="shared" ref="I59:I64" si="4">SUM(E59:H59)</f>
        <v>-177619.42333333316</v>
      </c>
      <c r="J59" s="60">
        <f t="shared" si="3"/>
        <v>0.95735711731911732</v>
      </c>
      <c r="K59" s="333"/>
    </row>
    <row r="60" spans="1:11" s="42" customFormat="1" ht="15" customHeight="1" x14ac:dyDescent="0.25">
      <c r="A60" s="131" t="s">
        <v>87</v>
      </c>
      <c r="B60" s="148"/>
      <c r="C60" s="149" t="s">
        <v>83</v>
      </c>
      <c r="D60" s="57">
        <v>-453731</v>
      </c>
      <c r="E60" s="150">
        <v>-116818.32000000004</v>
      </c>
      <c r="F60" s="151">
        <v>-101230.78000000003</v>
      </c>
      <c r="G60" s="151">
        <v>-118391.48000000003</v>
      </c>
      <c r="H60" s="159">
        <f>-SUM('[2]UPPM-CMA - REAL'!W19:Y19)-976.2</f>
        <v>-143258.98000000004</v>
      </c>
      <c r="I60" s="150">
        <f t="shared" si="4"/>
        <v>-479699.56000000011</v>
      </c>
      <c r="J60" s="60">
        <f t="shared" si="3"/>
        <v>1.0572333827752569</v>
      </c>
      <c r="K60" s="333"/>
    </row>
    <row r="61" spans="1:11" s="42" customFormat="1" ht="15" customHeight="1" x14ac:dyDescent="0.25">
      <c r="A61" s="131" t="s">
        <v>88</v>
      </c>
      <c r="B61" s="112"/>
      <c r="C61" s="108" t="s">
        <v>89</v>
      </c>
      <c r="D61" s="51">
        <v>-4960</v>
      </c>
      <c r="E61" s="147">
        <v>-1554.3433333333335</v>
      </c>
      <c r="F61" s="143">
        <v>-934.4666666666667</v>
      </c>
      <c r="G61" s="143">
        <v>-1264.9166666666667</v>
      </c>
      <c r="H61" s="144">
        <f>SUM(H62:H63)</f>
        <v>0</v>
      </c>
      <c r="I61" s="145">
        <f t="shared" si="4"/>
        <v>-3753.7266666666674</v>
      </c>
      <c r="J61" s="146">
        <f t="shared" si="3"/>
        <v>0.75679973118279587</v>
      </c>
      <c r="K61" s="333"/>
    </row>
    <row r="62" spans="1:11" s="42" customFormat="1" ht="15" customHeight="1" x14ac:dyDescent="0.25">
      <c r="A62" s="131" t="s">
        <v>90</v>
      </c>
      <c r="B62" s="148"/>
      <c r="C62" s="149" t="s">
        <v>81</v>
      </c>
      <c r="D62" s="57"/>
      <c r="E62" s="150"/>
      <c r="F62" s="151"/>
      <c r="G62" s="151"/>
      <c r="H62" s="144"/>
      <c r="I62" s="156"/>
      <c r="J62" s="60"/>
      <c r="K62" s="333"/>
    </row>
    <row r="63" spans="1:11" s="42" customFormat="1" ht="15" customHeight="1" x14ac:dyDescent="0.25">
      <c r="A63" s="131" t="s">
        <v>91</v>
      </c>
      <c r="B63" s="148"/>
      <c r="C63" s="149" t="s">
        <v>83</v>
      </c>
      <c r="D63" s="57">
        <v>-4960</v>
      </c>
      <c r="E63" s="150">
        <v>-1554.3433333333335</v>
      </c>
      <c r="F63" s="151">
        <v>-934.4666666666667</v>
      </c>
      <c r="G63" s="151">
        <v>-1264.9166666666667</v>
      </c>
      <c r="H63" s="159">
        <v>0</v>
      </c>
      <c r="I63" s="157">
        <f t="shared" ref="I63" si="5">SUM(E63:H63)</f>
        <v>-3753.7266666666674</v>
      </c>
      <c r="J63" s="60">
        <f t="shared" ref="J63" si="6">I63/D63</f>
        <v>0.75679973118279587</v>
      </c>
      <c r="K63" s="333"/>
    </row>
    <row r="64" spans="1:11" s="42" customFormat="1" ht="15" customHeight="1" x14ac:dyDescent="0.25">
      <c r="A64" s="131" t="s">
        <v>92</v>
      </c>
      <c r="B64" s="112"/>
      <c r="C64" s="108" t="s">
        <v>93</v>
      </c>
      <c r="D64" s="51">
        <v>0</v>
      </c>
      <c r="E64" s="147">
        <v>0</v>
      </c>
      <c r="F64" s="143">
        <v>0</v>
      </c>
      <c r="G64" s="143">
        <v>0</v>
      </c>
      <c r="H64" s="144">
        <f t="shared" ref="H64" si="7">SUM(H65:H66)</f>
        <v>0</v>
      </c>
      <c r="I64" s="158">
        <f t="shared" si="4"/>
        <v>0</v>
      </c>
      <c r="J64" s="146">
        <v>0</v>
      </c>
      <c r="K64" s="333"/>
    </row>
    <row r="65" spans="1:12" s="42" customFormat="1" ht="15" customHeight="1" x14ac:dyDescent="0.25">
      <c r="A65" s="131" t="s">
        <v>94</v>
      </c>
      <c r="B65" s="148"/>
      <c r="C65" s="149" t="s">
        <v>81</v>
      </c>
      <c r="D65" s="57"/>
      <c r="E65" s="150"/>
      <c r="F65" s="151"/>
      <c r="G65" s="151"/>
      <c r="H65" s="159"/>
      <c r="I65" s="156"/>
      <c r="J65" s="60"/>
      <c r="K65" s="333"/>
    </row>
    <row r="66" spans="1:12" s="42" customFormat="1" ht="15" customHeight="1" x14ac:dyDescent="0.25">
      <c r="A66" s="131" t="s">
        <v>95</v>
      </c>
      <c r="B66" s="148"/>
      <c r="C66" s="149" t="s">
        <v>83</v>
      </c>
      <c r="D66" s="57"/>
      <c r="E66" s="150"/>
      <c r="F66" s="151"/>
      <c r="G66" s="151"/>
      <c r="H66" s="159"/>
      <c r="I66" s="156"/>
      <c r="J66" s="60"/>
      <c r="K66" s="333"/>
    </row>
    <row r="67" spans="1:12" s="42" customFormat="1" ht="27" customHeight="1" x14ac:dyDescent="0.25">
      <c r="A67" s="34" t="s">
        <v>96</v>
      </c>
      <c r="B67" s="297" t="s">
        <v>97</v>
      </c>
      <c r="C67" s="309"/>
      <c r="D67" s="160">
        <v>-190379.01</v>
      </c>
      <c r="E67" s="169">
        <v>-49751.743333333332</v>
      </c>
      <c r="F67" s="162">
        <v>-49276.21333333334</v>
      </c>
      <c r="G67" s="162">
        <v>-50413.363333333335</v>
      </c>
      <c r="H67" s="163">
        <f>SUM(H68:H75)</f>
        <v>-55763.583333333336</v>
      </c>
      <c r="I67" s="105">
        <f>SUM(E67:H67)</f>
        <v>-205204.90333333335</v>
      </c>
      <c r="J67" s="103">
        <f>I67/D67</f>
        <v>1.0778756719731515</v>
      </c>
      <c r="K67" s="333"/>
      <c r="L67" s="165"/>
    </row>
    <row r="68" spans="1:12" s="42" customFormat="1" ht="15" customHeight="1" x14ac:dyDescent="0.25">
      <c r="A68" s="131" t="s">
        <v>98</v>
      </c>
      <c r="B68" s="148"/>
      <c r="C68" s="149" t="s">
        <v>99</v>
      </c>
      <c r="D68" s="109">
        <v>-45762</v>
      </c>
      <c r="E68" s="150">
        <v>-11379.220000000001</v>
      </c>
      <c r="F68" s="151">
        <v>-11461.89</v>
      </c>
      <c r="G68" s="151">
        <v>-11461.89</v>
      </c>
      <c r="H68" s="159">
        <f>-SUM('[2]UPPM-CMA - REAL'!W24:Y24)-'[2]UPPM-CORP - REAL'!AA23</f>
        <v>-12984.53</v>
      </c>
      <c r="I68" s="150">
        <f t="shared" ref="I68:I75" si="8">SUM(E68:H68)</f>
        <v>-47287.53</v>
      </c>
      <c r="J68" s="60">
        <f t="shared" ref="J68:J75" si="9">I68/D68</f>
        <v>1.0333361741182641</v>
      </c>
      <c r="K68" s="333"/>
    </row>
    <row r="69" spans="1:12" s="42" customFormat="1" ht="15" customHeight="1" x14ac:dyDescent="0.25">
      <c r="A69" s="131" t="s">
        <v>100</v>
      </c>
      <c r="B69" s="148"/>
      <c r="C69" s="149" t="s">
        <v>101</v>
      </c>
      <c r="D69" s="109">
        <v>-122401</v>
      </c>
      <c r="E69" s="150">
        <v>-30356.690000000002</v>
      </c>
      <c r="F69" s="151">
        <v>-30681.360000000001</v>
      </c>
      <c r="G69" s="151">
        <v>-30681.33</v>
      </c>
      <c r="H69" s="159">
        <f>-SUM('[2]UPPM-CMA - REAL'!W25:Y25)-'[2]UPPM-CORP - REAL'!AA24</f>
        <v>-30681.33</v>
      </c>
      <c r="I69" s="150">
        <f t="shared" si="8"/>
        <v>-122400.71</v>
      </c>
      <c r="J69" s="60">
        <f t="shared" si="9"/>
        <v>0.99999763073831105</v>
      </c>
      <c r="K69" s="333"/>
    </row>
    <row r="70" spans="1:12" s="42" customFormat="1" ht="15" customHeight="1" x14ac:dyDescent="0.25">
      <c r="A70" s="131" t="s">
        <v>102</v>
      </c>
      <c r="B70" s="148"/>
      <c r="C70" s="149" t="s">
        <v>103</v>
      </c>
      <c r="D70" s="109">
        <v>-1957</v>
      </c>
      <c r="E70" s="150">
        <v>-936.17666666666673</v>
      </c>
      <c r="F70" s="151">
        <v>0</v>
      </c>
      <c r="G70" s="151">
        <v>0</v>
      </c>
      <c r="H70" s="159">
        <f>-SUM('[2]UPPM-CMA - REAL'!W26:Y26)-'[2]UPPM-CORP - REAL'!AA25</f>
        <v>-916.5</v>
      </c>
      <c r="I70" s="150">
        <f t="shared" si="8"/>
        <v>-1852.6766666666667</v>
      </c>
      <c r="J70" s="60">
        <f t="shared" si="9"/>
        <v>0.94669221597683528</v>
      </c>
      <c r="K70" s="333"/>
    </row>
    <row r="71" spans="1:12" s="42" customFormat="1" ht="15" customHeight="1" x14ac:dyDescent="0.25">
      <c r="A71" s="131" t="s">
        <v>104</v>
      </c>
      <c r="B71" s="148"/>
      <c r="C71" s="149" t="s">
        <v>105</v>
      </c>
      <c r="D71" s="109">
        <v>-10710</v>
      </c>
      <c r="E71" s="150">
        <v>-3063.9133333333339</v>
      </c>
      <c r="F71" s="151">
        <v>-4138.91</v>
      </c>
      <c r="G71" s="151">
        <v>-4359.2233333333334</v>
      </c>
      <c r="H71" s="159">
        <f>-SUM('[2]UPPM-CMA - REAL'!W27:Y27)-'[2]UPPM-CORP - REAL'!AA26</f>
        <v>-6609.7866666666678</v>
      </c>
      <c r="I71" s="150">
        <f t="shared" si="8"/>
        <v>-18171.833333333336</v>
      </c>
      <c r="J71" s="60">
        <f t="shared" si="9"/>
        <v>1.6967164643635235</v>
      </c>
      <c r="K71" s="333"/>
    </row>
    <row r="72" spans="1:12" s="42" customFormat="1" ht="15" customHeight="1" x14ac:dyDescent="0.25">
      <c r="A72" s="131" t="s">
        <v>106</v>
      </c>
      <c r="B72" s="148"/>
      <c r="C72" s="149" t="s">
        <v>107</v>
      </c>
      <c r="D72" s="109">
        <v>-340</v>
      </c>
      <c r="E72" s="150">
        <v>-146.15666666666667</v>
      </c>
      <c r="F72" s="151">
        <v>-233.83666666666667</v>
      </c>
      <c r="G72" s="151">
        <v>-135.42999999999998</v>
      </c>
      <c r="H72" s="159">
        <f>-SUM('[2]UPPM-CMA - REAL'!W28:Y28)-'[2]UPPM-CORP - REAL'!AA27</f>
        <v>-46.54666666666666</v>
      </c>
      <c r="I72" s="150">
        <f t="shared" si="8"/>
        <v>-561.96999999999991</v>
      </c>
      <c r="J72" s="60">
        <f t="shared" si="9"/>
        <v>1.6528529411764703</v>
      </c>
      <c r="K72" s="333"/>
    </row>
    <row r="73" spans="1:12" s="42" customFormat="1" ht="15" customHeight="1" x14ac:dyDescent="0.25">
      <c r="A73" s="131" t="s">
        <v>108</v>
      </c>
      <c r="B73" s="148"/>
      <c r="C73" s="149" t="s">
        <v>109</v>
      </c>
      <c r="D73" s="109">
        <v>-5629</v>
      </c>
      <c r="E73" s="150">
        <v>-2165.46</v>
      </c>
      <c r="F73" s="151">
        <v>-1443.64</v>
      </c>
      <c r="G73" s="151">
        <v>-2165.46</v>
      </c>
      <c r="H73" s="159">
        <f>-SUM('[2]UPPM-CMA - REAL'!W29:Y29)-'[2]UPPM-CORP - REAL'!AA28</f>
        <v>-2932.8633333333332</v>
      </c>
      <c r="I73" s="150">
        <f t="shared" si="8"/>
        <v>-8707.4233333333341</v>
      </c>
      <c r="J73" s="60">
        <f t="shared" si="9"/>
        <v>1.5468863622905196</v>
      </c>
      <c r="K73" s="333"/>
    </row>
    <row r="74" spans="1:12" s="42" customFormat="1" ht="15" customHeight="1" x14ac:dyDescent="0.25">
      <c r="A74" s="131" t="s">
        <v>110</v>
      </c>
      <c r="B74" s="148"/>
      <c r="C74" s="149" t="s">
        <v>111</v>
      </c>
      <c r="D74" s="109">
        <v>0</v>
      </c>
      <c r="E74" s="150">
        <v>0</v>
      </c>
      <c r="F74" s="151">
        <v>0</v>
      </c>
      <c r="G74" s="151">
        <v>0</v>
      </c>
      <c r="H74" s="159">
        <f>-SUM('[2]UPPM-CMA - REAL'!W30:Y30)-'[2]UPPM-CORP - REAL'!AA29</f>
        <v>0</v>
      </c>
      <c r="I74" s="150">
        <f t="shared" si="8"/>
        <v>0</v>
      </c>
      <c r="J74" s="60">
        <v>0</v>
      </c>
      <c r="K74" s="333"/>
    </row>
    <row r="75" spans="1:12" s="42" customFormat="1" ht="15" customHeight="1" x14ac:dyDescent="0.25">
      <c r="A75" s="131" t="s">
        <v>112</v>
      </c>
      <c r="B75" s="148"/>
      <c r="C75" s="149" t="s">
        <v>113</v>
      </c>
      <c r="D75" s="109">
        <v>-3580.01</v>
      </c>
      <c r="E75" s="150">
        <v>-1704.1266666666663</v>
      </c>
      <c r="F75" s="151">
        <v>-1316.5766666666666</v>
      </c>
      <c r="G75" s="151">
        <v>-1610.03</v>
      </c>
      <c r="H75" s="159">
        <f>-SUM('[2]UPPM-CMA - REAL'!W31:Y31)-'[2]UPPM-CORP - REAL'!AA30</f>
        <v>-1592.0266666666666</v>
      </c>
      <c r="I75" s="150">
        <f t="shared" si="8"/>
        <v>-6222.7599999999993</v>
      </c>
      <c r="J75" s="60">
        <f t="shared" si="9"/>
        <v>1.7381962620216143</v>
      </c>
      <c r="K75" s="333"/>
    </row>
    <row r="76" spans="1:12" s="42" customFormat="1" ht="15" customHeight="1" x14ac:dyDescent="0.25">
      <c r="A76" s="34" t="s">
        <v>114</v>
      </c>
      <c r="B76" s="166" t="s">
        <v>115</v>
      </c>
      <c r="C76" s="167"/>
      <c r="D76" s="160">
        <v>-65379</v>
      </c>
      <c r="E76" s="169">
        <v>-12149.810000000001</v>
      </c>
      <c r="F76" s="162">
        <v>-8279.1966666666649</v>
      </c>
      <c r="G76" s="162">
        <v>-10595.956666666665</v>
      </c>
      <c r="H76" s="163">
        <f t="shared" ref="H76:I76" si="10">SUM(H77:H91)-H78</f>
        <v>-9880.0233333333344</v>
      </c>
      <c r="I76" s="105">
        <f t="shared" si="10"/>
        <v>-40904.986666666664</v>
      </c>
      <c r="J76" s="103">
        <f>I76/D76</f>
        <v>0.6256594115337748</v>
      </c>
      <c r="K76" s="333"/>
    </row>
    <row r="77" spans="1:12" s="42" customFormat="1" ht="15" customHeight="1" x14ac:dyDescent="0.25">
      <c r="A77" s="131" t="s">
        <v>116</v>
      </c>
      <c r="B77" s="148"/>
      <c r="C77" s="149" t="s">
        <v>256</v>
      </c>
      <c r="D77" s="57"/>
      <c r="E77" s="168"/>
      <c r="F77" s="151"/>
      <c r="G77" s="151"/>
      <c r="H77" s="159"/>
      <c r="I77" s="150"/>
      <c r="J77" s="60"/>
      <c r="K77" s="333"/>
    </row>
    <row r="78" spans="1:12" s="42" customFormat="1" ht="15" customHeight="1" x14ac:dyDescent="0.25">
      <c r="A78" s="131" t="s">
        <v>118</v>
      </c>
      <c r="B78" s="148"/>
      <c r="C78" s="149" t="s">
        <v>119</v>
      </c>
      <c r="D78" s="57">
        <v>-22583</v>
      </c>
      <c r="E78" s="168">
        <v>-5795.369999999999</v>
      </c>
      <c r="F78" s="151">
        <v>-6113.7200000000012</v>
      </c>
      <c r="G78" s="151">
        <v>-5449.1699999999992</v>
      </c>
      <c r="H78" s="159">
        <f t="shared" ref="H78" si="11">SUM(H79:H83)</f>
        <v>-2236.13</v>
      </c>
      <c r="I78" s="150">
        <f t="shared" ref="I78" si="12">SUM(I79:I83)</f>
        <v>-19594.39</v>
      </c>
      <c r="J78" s="60">
        <f t="shared" ref="J78:J89" si="13">I78/D78</f>
        <v>0.86766107248815483</v>
      </c>
      <c r="K78" s="333"/>
      <c r="L78" s="137"/>
    </row>
    <row r="79" spans="1:12" s="42" customFormat="1" ht="15" customHeight="1" x14ac:dyDescent="0.25">
      <c r="A79" s="131" t="s">
        <v>257</v>
      </c>
      <c r="B79" s="148"/>
      <c r="C79" s="149" t="s">
        <v>121</v>
      </c>
      <c r="D79" s="57">
        <v>-10103</v>
      </c>
      <c r="E79" s="168">
        <v>-1259.3399999999999</v>
      </c>
      <c r="F79" s="151">
        <v>-2202.1300000000006</v>
      </c>
      <c r="G79" s="151">
        <v>-1752.3866666666663</v>
      </c>
      <c r="H79" s="159">
        <f>-SUM('[2]UPPM-CMA - REAL'!W36:Y36)-'[2]UPPM-CORP - REAL'!AA35</f>
        <v>-1823.8933333333334</v>
      </c>
      <c r="I79" s="150">
        <f t="shared" ref="I79:I89" si="14">SUM(E79:H79)</f>
        <v>-7037.75</v>
      </c>
      <c r="J79" s="60">
        <f t="shared" si="13"/>
        <v>0.6966000197961002</v>
      </c>
      <c r="K79" s="333"/>
    </row>
    <row r="80" spans="1:12" s="42" customFormat="1" ht="15" customHeight="1" x14ac:dyDescent="0.25">
      <c r="A80" s="131" t="s">
        <v>258</v>
      </c>
      <c r="B80" s="148"/>
      <c r="C80" s="149" t="s">
        <v>123</v>
      </c>
      <c r="D80" s="57">
        <v>-5550</v>
      </c>
      <c r="E80" s="168">
        <v>-1949.9299999999998</v>
      </c>
      <c r="F80" s="151">
        <v>-2308.91</v>
      </c>
      <c r="G80" s="151">
        <v>-2119.31</v>
      </c>
      <c r="H80" s="159">
        <f>-SUM('[2]UPPM-CMA - REAL'!W37:Y37)-'[2]UPPM-CORP - REAL'!AA36</f>
        <v>1037.1500000000001</v>
      </c>
      <c r="I80" s="150">
        <f t="shared" si="14"/>
        <v>-5341</v>
      </c>
      <c r="J80" s="60">
        <f t="shared" si="13"/>
        <v>0.96234234234234239</v>
      </c>
      <c r="K80" s="333"/>
    </row>
    <row r="81" spans="1:11" s="42" customFormat="1" ht="15" customHeight="1" x14ac:dyDescent="0.25">
      <c r="A81" s="131" t="s">
        <v>259</v>
      </c>
      <c r="B81" s="148"/>
      <c r="C81" s="149" t="s">
        <v>125</v>
      </c>
      <c r="D81" s="57">
        <v>-1955</v>
      </c>
      <c r="E81" s="168">
        <v>-263.58</v>
      </c>
      <c r="F81" s="151">
        <v>-145.76333333333332</v>
      </c>
      <c r="G81" s="151">
        <v>-318.14</v>
      </c>
      <c r="H81" s="159">
        <f>-SUM('[2]UPPM-CMA - REAL'!W38:Y38)-'[2]UPPM-CORP - REAL'!AA37</f>
        <v>-331.41999999999996</v>
      </c>
      <c r="I81" s="150">
        <f t="shared" ref="I81" si="15">SUM(E81:H81)</f>
        <v>-1058.9033333333332</v>
      </c>
      <c r="J81" s="60">
        <f t="shared" si="13"/>
        <v>0.54163853367433923</v>
      </c>
      <c r="K81" s="333"/>
    </row>
    <row r="82" spans="1:11" s="42" customFormat="1" ht="15" customHeight="1" x14ac:dyDescent="0.25">
      <c r="A82" s="131" t="s">
        <v>260</v>
      </c>
      <c r="B82" s="148"/>
      <c r="C82" s="149" t="s">
        <v>127</v>
      </c>
      <c r="D82" s="57">
        <v>0</v>
      </c>
      <c r="E82" s="168">
        <v>0</v>
      </c>
      <c r="F82" s="151">
        <v>0</v>
      </c>
      <c r="G82" s="151">
        <v>0</v>
      </c>
      <c r="H82" s="159">
        <f>-SUM('[2]UPPM-CMA - REAL'!W39:Y39)-'[2]UPPM-CORP - REAL'!AA38</f>
        <v>0</v>
      </c>
      <c r="I82" s="150">
        <f t="shared" si="14"/>
        <v>0</v>
      </c>
      <c r="J82" s="60">
        <v>0</v>
      </c>
      <c r="K82" s="333"/>
    </row>
    <row r="83" spans="1:11" s="42" customFormat="1" ht="15" customHeight="1" x14ac:dyDescent="0.25">
      <c r="A83" s="131" t="s">
        <v>261</v>
      </c>
      <c r="B83" s="148"/>
      <c r="C83" s="149" t="s">
        <v>129</v>
      </c>
      <c r="D83" s="57">
        <v>-4975</v>
      </c>
      <c r="E83" s="168">
        <v>-2322.52</v>
      </c>
      <c r="F83" s="151">
        <v>-1456.9166666666667</v>
      </c>
      <c r="G83" s="151">
        <v>-1259.3333333333333</v>
      </c>
      <c r="H83" s="159">
        <f>-SUM('[2]UPPM-CMA - REAL'!W40:Y40)-'[2]UPPM-CORP - REAL'!AA39</f>
        <v>-1117.9666666666667</v>
      </c>
      <c r="I83" s="150">
        <f t="shared" si="14"/>
        <v>-6156.7366666666658</v>
      </c>
      <c r="J83" s="60">
        <f t="shared" si="13"/>
        <v>1.2375350083752092</v>
      </c>
      <c r="K83" s="333"/>
    </row>
    <row r="84" spans="1:11" s="42" customFormat="1" ht="15" customHeight="1" x14ac:dyDescent="0.25">
      <c r="A84" s="131" t="s">
        <v>262</v>
      </c>
      <c r="B84" s="148"/>
      <c r="C84" s="149" t="s">
        <v>263</v>
      </c>
      <c r="D84" s="57"/>
      <c r="E84" s="168"/>
      <c r="F84" s="151"/>
      <c r="G84" s="151"/>
      <c r="H84" s="159"/>
      <c r="I84" s="150"/>
      <c r="J84" s="60"/>
      <c r="K84" s="333"/>
    </row>
    <row r="85" spans="1:11" s="42" customFormat="1" ht="15" customHeight="1" x14ac:dyDescent="0.25">
      <c r="A85" s="131" t="s">
        <v>130</v>
      </c>
      <c r="B85" s="148"/>
      <c r="C85" s="149" t="s">
        <v>133</v>
      </c>
      <c r="D85" s="57"/>
      <c r="E85" s="168"/>
      <c r="F85" s="151"/>
      <c r="G85" s="151"/>
      <c r="H85" s="159"/>
      <c r="I85" s="150"/>
      <c r="J85" s="60"/>
      <c r="K85" s="333"/>
    </row>
    <row r="86" spans="1:11" s="42" customFormat="1" ht="15" customHeight="1" x14ac:dyDescent="0.25">
      <c r="A86" s="131" t="s">
        <v>132</v>
      </c>
      <c r="B86" s="148"/>
      <c r="C86" s="149" t="s">
        <v>264</v>
      </c>
      <c r="D86" s="57"/>
      <c r="E86" s="168"/>
      <c r="F86" s="151"/>
      <c r="G86" s="151"/>
      <c r="H86" s="159"/>
      <c r="I86" s="150"/>
      <c r="J86" s="60"/>
      <c r="K86" s="333"/>
    </row>
    <row r="87" spans="1:11" s="42" customFormat="1" ht="15" customHeight="1" x14ac:dyDescent="0.25">
      <c r="A87" s="131" t="s">
        <v>134</v>
      </c>
      <c r="B87" s="148"/>
      <c r="C87" s="149" t="s">
        <v>135</v>
      </c>
      <c r="D87" s="57">
        <v>-8196</v>
      </c>
      <c r="E87" s="168">
        <v>-760.45333333333338</v>
      </c>
      <c r="F87" s="151">
        <v>-723.9799999999999</v>
      </c>
      <c r="G87" s="151">
        <v>-834.78</v>
      </c>
      <c r="H87" s="159">
        <f>-SUM('[2]UPPM-CMA - REAL'!W43:Y43)-'[2]UPPM-CORP - REAL'!AA42</f>
        <v>-4880.88</v>
      </c>
      <c r="I87" s="150">
        <f t="shared" si="14"/>
        <v>-7200.0933333333332</v>
      </c>
      <c r="J87" s="60">
        <f t="shared" si="13"/>
        <v>0.87848869367170979</v>
      </c>
      <c r="K87" s="333"/>
    </row>
    <row r="88" spans="1:11" s="42" customFormat="1" ht="15" customHeight="1" x14ac:dyDescent="0.25">
      <c r="A88" s="131" t="s">
        <v>136</v>
      </c>
      <c r="B88" s="148"/>
      <c r="C88" s="149" t="s">
        <v>137</v>
      </c>
      <c r="D88" s="57">
        <v>-23822</v>
      </c>
      <c r="E88" s="168">
        <v>-855.78000000000009</v>
      </c>
      <c r="F88" s="151">
        <v>-828.39</v>
      </c>
      <c r="G88" s="151">
        <v>-718.95333333333326</v>
      </c>
      <c r="H88" s="159">
        <f>-SUM('[2]UPPM-CORP - REAL'!AA43)</f>
        <v>-731.74333333333334</v>
      </c>
      <c r="I88" s="150">
        <f t="shared" si="14"/>
        <v>-3134.8666666666668</v>
      </c>
      <c r="J88" s="60">
        <v>0</v>
      </c>
      <c r="K88" s="333"/>
    </row>
    <row r="89" spans="1:11" s="42" customFormat="1" ht="15" customHeight="1" x14ac:dyDescent="0.25">
      <c r="A89" s="131" t="s">
        <v>138</v>
      </c>
      <c r="B89" s="148"/>
      <c r="C89" s="149" t="s">
        <v>139</v>
      </c>
      <c r="D89" s="57">
        <v>-10778</v>
      </c>
      <c r="E89" s="168">
        <v>-4738.2066666666669</v>
      </c>
      <c r="F89" s="151">
        <v>-613.10666666666668</v>
      </c>
      <c r="G89" s="151">
        <v>-3593.0533333333333</v>
      </c>
      <c r="H89" s="159">
        <f>-SUM('[2]UPPM-CMA - REAL'!W45:Y54)-'[2]UPPM-CORP - REAL'!AA46-'[2]UPPM-CORP - REAL'!AA47</f>
        <v>-2031.27</v>
      </c>
      <c r="I89" s="150">
        <f t="shared" si="14"/>
        <v>-10975.636666666667</v>
      </c>
      <c r="J89" s="60">
        <f t="shared" si="13"/>
        <v>1.0183370445970186</v>
      </c>
      <c r="K89" s="333"/>
    </row>
    <row r="90" spans="1:11" s="42" customFormat="1" ht="15" customHeight="1" x14ac:dyDescent="0.25">
      <c r="A90" s="131" t="s">
        <v>140</v>
      </c>
      <c r="B90" s="148"/>
      <c r="C90" s="149" t="s">
        <v>141</v>
      </c>
      <c r="D90" s="57"/>
      <c r="E90" s="168"/>
      <c r="F90" s="151"/>
      <c r="G90" s="151"/>
      <c r="H90" s="159"/>
      <c r="I90" s="150"/>
      <c r="J90" s="60"/>
      <c r="K90" s="333"/>
    </row>
    <row r="91" spans="1:11" s="42" customFormat="1" ht="15" customHeight="1" x14ac:dyDescent="0.25">
      <c r="A91" s="131" t="s">
        <v>142</v>
      </c>
      <c r="B91" s="148"/>
      <c r="C91" s="149" t="s">
        <v>143</v>
      </c>
      <c r="D91" s="57">
        <v>0</v>
      </c>
      <c r="E91" s="150">
        <v>0</v>
      </c>
      <c r="F91" s="151">
        <v>0</v>
      </c>
      <c r="G91" s="151">
        <v>0</v>
      </c>
      <c r="H91" s="159"/>
      <c r="I91" s="150">
        <f t="shared" ref="I91" si="16">SUM(E91:H91)</f>
        <v>0</v>
      </c>
      <c r="J91" s="60">
        <v>0</v>
      </c>
      <c r="K91" s="333"/>
    </row>
    <row r="92" spans="1:11" s="42" customFormat="1" ht="15" customHeight="1" x14ac:dyDescent="0.25">
      <c r="A92" s="34" t="s">
        <v>144</v>
      </c>
      <c r="B92" s="299" t="s">
        <v>145</v>
      </c>
      <c r="C92" s="304"/>
      <c r="D92" s="160">
        <v>-15904</v>
      </c>
      <c r="E92" s="169">
        <v>-7001.3433333333342</v>
      </c>
      <c r="F92" s="162">
        <v>-4840.9466666666667</v>
      </c>
      <c r="G92" s="162">
        <v>-6271.126666666667</v>
      </c>
      <c r="H92" s="163">
        <f>SUM(H93:H98)</f>
        <v>-7490.1733333333341</v>
      </c>
      <c r="I92" s="105">
        <f t="shared" ref="I92:I93" si="17">SUM(E92:H92)</f>
        <v>-25603.590000000004</v>
      </c>
      <c r="J92" s="103">
        <f t="shared" ref="J92:J98" si="18">I92/D92</f>
        <v>1.6098836770623746</v>
      </c>
      <c r="K92" s="333"/>
    </row>
    <row r="93" spans="1:11" s="42" customFormat="1" ht="25.5" x14ac:dyDescent="0.25">
      <c r="A93" s="170" t="s">
        <v>146</v>
      </c>
      <c r="B93" s="148"/>
      <c r="C93" s="149" t="s">
        <v>147</v>
      </c>
      <c r="D93" s="57">
        <v>-5366</v>
      </c>
      <c r="E93" s="150">
        <v>-3609.3466666666668</v>
      </c>
      <c r="F93" s="151">
        <v>-1755.3566666666666</v>
      </c>
      <c r="G93" s="151">
        <v>-2955.4466666666667</v>
      </c>
      <c r="H93" s="159">
        <f>-SUM('[2]UPPM-CMA - REAL'!W58:Y58)-'[2]UPPM-CORP - REAL'!AA57</f>
        <v>-4219.4399999999996</v>
      </c>
      <c r="I93" s="150">
        <f t="shared" si="17"/>
        <v>-12539.59</v>
      </c>
      <c r="J93" s="60">
        <f t="shared" si="18"/>
        <v>2.3368598583674989</v>
      </c>
      <c r="K93" s="333"/>
    </row>
    <row r="94" spans="1:11" s="42" customFormat="1" ht="15" customHeight="1" x14ac:dyDescent="0.25">
      <c r="A94" s="170" t="s">
        <v>148</v>
      </c>
      <c r="B94" s="148"/>
      <c r="C94" s="149" t="s">
        <v>149</v>
      </c>
      <c r="D94" s="57">
        <v>-2538</v>
      </c>
      <c r="E94" s="150">
        <v>-630.07000000000005</v>
      </c>
      <c r="F94" s="151">
        <v>-636.80999999999995</v>
      </c>
      <c r="G94" s="151">
        <v>-636.81000000000006</v>
      </c>
      <c r="H94" s="159">
        <f>-SUM('[2]UPPM-CMA - REAL'!W59:Y59)-'[2]UPPM-CORP - REAL'!AA58</f>
        <v>0</v>
      </c>
      <c r="I94" s="150">
        <f t="shared" ref="I94:I98" si="19">SUM(E94:H94)</f>
        <v>-1903.69</v>
      </c>
      <c r="J94" s="60">
        <f t="shared" si="18"/>
        <v>0.75007486209613872</v>
      </c>
      <c r="K94" s="333"/>
    </row>
    <row r="95" spans="1:11" s="42" customFormat="1" ht="15" customHeight="1" x14ac:dyDescent="0.25">
      <c r="A95" s="170" t="s">
        <v>150</v>
      </c>
      <c r="B95" s="148"/>
      <c r="C95" s="149" t="s">
        <v>151</v>
      </c>
      <c r="D95" s="57">
        <v>0</v>
      </c>
      <c r="E95" s="150">
        <v>0</v>
      </c>
      <c r="F95" s="151">
        <v>0</v>
      </c>
      <c r="G95" s="151">
        <v>0</v>
      </c>
      <c r="H95" s="159">
        <f>-SUM('[2]UPPM-CMA - REAL'!W60:Y60)-'[2]UPPM-CORP - REAL'!AA59</f>
        <v>-636.81000000000006</v>
      </c>
      <c r="I95" s="150">
        <f t="shared" si="19"/>
        <v>-636.81000000000006</v>
      </c>
      <c r="J95" s="60">
        <v>0</v>
      </c>
      <c r="K95" s="333"/>
    </row>
    <row r="96" spans="1:11" s="42" customFormat="1" ht="15" customHeight="1" x14ac:dyDescent="0.25">
      <c r="A96" s="170" t="s">
        <v>152</v>
      </c>
      <c r="B96" s="148"/>
      <c r="C96" s="149" t="s">
        <v>153</v>
      </c>
      <c r="D96" s="57">
        <v>0</v>
      </c>
      <c r="E96" s="150">
        <v>0</v>
      </c>
      <c r="F96" s="151">
        <v>0</v>
      </c>
      <c r="G96" s="151">
        <v>0</v>
      </c>
      <c r="H96" s="159">
        <f>-SUM('[2]UPPM-CMA - REAL'!W61:Y61)-'[2]UPPM-CORP - REAL'!AA60</f>
        <v>0</v>
      </c>
      <c r="I96" s="150">
        <f t="shared" si="19"/>
        <v>0</v>
      </c>
      <c r="J96" s="60">
        <v>0</v>
      </c>
      <c r="K96" s="333"/>
    </row>
    <row r="97" spans="1:16" s="42" customFormat="1" ht="15" customHeight="1" x14ac:dyDescent="0.25">
      <c r="A97" s="170" t="s">
        <v>154</v>
      </c>
      <c r="B97" s="148"/>
      <c r="C97" s="149" t="s">
        <v>155</v>
      </c>
      <c r="D97" s="57">
        <v>-5000</v>
      </c>
      <c r="E97" s="150">
        <v>-2761.9266666666667</v>
      </c>
      <c r="F97" s="151">
        <v>-2448.7800000000002</v>
      </c>
      <c r="G97" s="151">
        <v>-2678.87</v>
      </c>
      <c r="H97" s="159">
        <f>-SUM('[2]UPPM-CMA - REAL'!W62:Y62)-'[2]UPPM-CORP - REAL'!AA61</f>
        <v>-2633.9233333333336</v>
      </c>
      <c r="I97" s="150">
        <f t="shared" si="19"/>
        <v>-10523.5</v>
      </c>
      <c r="J97" s="60">
        <f t="shared" si="18"/>
        <v>2.1046999999999998</v>
      </c>
      <c r="K97" s="333"/>
    </row>
    <row r="98" spans="1:16" s="42" customFormat="1" ht="15" customHeight="1" x14ac:dyDescent="0.25">
      <c r="A98" s="170" t="s">
        <v>156</v>
      </c>
      <c r="B98" s="148"/>
      <c r="C98" s="149" t="s">
        <v>113</v>
      </c>
      <c r="D98" s="57">
        <v>-3000</v>
      </c>
      <c r="E98" s="150">
        <v>0</v>
      </c>
      <c r="F98" s="151">
        <v>0</v>
      </c>
      <c r="G98" s="151">
        <v>0</v>
      </c>
      <c r="H98" s="159">
        <f>-SUM('[2]UPPM-CMA - REAL'!W63:Y63)-'[2]UPPM-CORP - REAL'!AA62</f>
        <v>0</v>
      </c>
      <c r="I98" s="150">
        <f t="shared" si="19"/>
        <v>0</v>
      </c>
      <c r="J98" s="60">
        <f t="shared" si="18"/>
        <v>0</v>
      </c>
      <c r="K98" s="333"/>
    </row>
    <row r="99" spans="1:16" s="42" customFormat="1" ht="10.5" customHeight="1" x14ac:dyDescent="0.25">
      <c r="A99" s="348"/>
      <c r="B99" s="141"/>
      <c r="C99" s="141"/>
      <c r="D99" s="349"/>
      <c r="E99" s="350"/>
      <c r="F99" s="351"/>
      <c r="G99" s="351"/>
      <c r="H99" s="352"/>
      <c r="I99" s="145"/>
      <c r="J99" s="115"/>
      <c r="K99" s="333"/>
    </row>
    <row r="100" spans="1:16" s="42" customFormat="1" ht="15" customHeight="1" x14ac:dyDescent="0.25">
      <c r="A100" s="34" t="s">
        <v>157</v>
      </c>
      <c r="B100" s="171"/>
      <c r="C100" s="172" t="s">
        <v>158</v>
      </c>
      <c r="D100" s="160">
        <v>-67808</v>
      </c>
      <c r="E100" s="173">
        <v>-14767.53</v>
      </c>
      <c r="F100" s="174">
        <v>-17949.853333333333</v>
      </c>
      <c r="G100" s="174">
        <v>-13344</v>
      </c>
      <c r="H100" s="175">
        <f t="shared" ref="H100" si="20">H101+H109+H104</f>
        <v>-12427.896666666666</v>
      </c>
      <c r="I100" s="105">
        <f>SUM(E100:H100)</f>
        <v>-58489.279999999999</v>
      </c>
      <c r="J100" s="103">
        <f>I100/D100</f>
        <v>0.86257196790939117</v>
      </c>
      <c r="K100" s="333"/>
    </row>
    <row r="101" spans="1:16" s="42" customFormat="1" ht="15" customHeight="1" x14ac:dyDescent="0.25">
      <c r="A101" s="34" t="s">
        <v>159</v>
      </c>
      <c r="B101" s="299" t="s">
        <v>160</v>
      </c>
      <c r="C101" s="304"/>
      <c r="D101" s="160">
        <v>-26</v>
      </c>
      <c r="E101" s="173">
        <v>-130.07</v>
      </c>
      <c r="F101" s="174">
        <v>0</v>
      </c>
      <c r="G101" s="174">
        <v>0</v>
      </c>
      <c r="H101" s="175">
        <f t="shared" ref="H101" si="21">SUM(H102:H103)</f>
        <v>0</v>
      </c>
      <c r="I101" s="169">
        <f>SUM(I102)</f>
        <v>-130.07</v>
      </c>
      <c r="J101" s="103">
        <v>0</v>
      </c>
      <c r="K101" s="333"/>
    </row>
    <row r="102" spans="1:16" s="42" customFormat="1" ht="15" customHeight="1" x14ac:dyDescent="0.25">
      <c r="A102" s="131" t="s">
        <v>161</v>
      </c>
      <c r="B102" s="148"/>
      <c r="C102" s="149" t="s">
        <v>162</v>
      </c>
      <c r="D102" s="57">
        <v>-26</v>
      </c>
      <c r="E102" s="168">
        <v>-130.07</v>
      </c>
      <c r="F102" s="154">
        <v>0</v>
      </c>
      <c r="G102" s="154">
        <v>0</v>
      </c>
      <c r="H102" s="337">
        <f>-SUM('[2]UPPM-CMA - REAL'!W68:Y68)</f>
        <v>0</v>
      </c>
      <c r="I102" s="150">
        <f t="shared" ref="I102:I103" si="22">SUM(E102:H102)</f>
        <v>-130.07</v>
      </c>
      <c r="J102" s="60">
        <f t="shared" ref="J102" si="23">I102/D102</f>
        <v>5.0026923076923078</v>
      </c>
      <c r="K102" s="333"/>
    </row>
    <row r="103" spans="1:16" s="42" customFormat="1" ht="15" customHeight="1" x14ac:dyDescent="0.25">
      <c r="A103" s="131" t="s">
        <v>163</v>
      </c>
      <c r="B103" s="148"/>
      <c r="C103" s="149" t="s">
        <v>164</v>
      </c>
      <c r="D103" s="57">
        <v>0</v>
      </c>
      <c r="E103" s="168">
        <v>0</v>
      </c>
      <c r="F103" s="154">
        <v>0</v>
      </c>
      <c r="G103" s="154">
        <v>0</v>
      </c>
      <c r="H103" s="337">
        <f>-SUM('[2]UPPM-CMA - REAL'!W69:Y69)</f>
        <v>0</v>
      </c>
      <c r="I103" s="150">
        <f t="shared" si="22"/>
        <v>0</v>
      </c>
      <c r="J103" s="60">
        <v>0</v>
      </c>
      <c r="K103" s="333"/>
      <c r="P103" s="136"/>
    </row>
    <row r="104" spans="1:16" s="42" customFormat="1" ht="15" customHeight="1" x14ac:dyDescent="0.25">
      <c r="A104" s="131" t="s">
        <v>165</v>
      </c>
      <c r="B104" s="299" t="s">
        <v>166</v>
      </c>
      <c r="C104" s="304"/>
      <c r="D104" s="51">
        <v>-63491</v>
      </c>
      <c r="E104" s="338">
        <v>-12915.466666666667</v>
      </c>
      <c r="F104" s="37">
        <v>-18640</v>
      </c>
      <c r="G104" s="37">
        <v>-13344</v>
      </c>
      <c r="H104" s="53">
        <f>SUM(H105:H108)</f>
        <v>-11781.996666666666</v>
      </c>
      <c r="I104" s="147">
        <f t="shared" ref="I104:I105" si="24">SUM(E104:H104)</f>
        <v>-56681.463333333333</v>
      </c>
      <c r="J104" s="146">
        <f t="shared" ref="J104:J111" si="25">I104/D104</f>
        <v>0.89274800102901719</v>
      </c>
      <c r="K104" s="333"/>
    </row>
    <row r="105" spans="1:16" s="42" customFormat="1" ht="15" customHeight="1" x14ac:dyDescent="0.25">
      <c r="A105" s="131" t="s">
        <v>167</v>
      </c>
      <c r="B105" s="148"/>
      <c r="C105" s="149" t="s">
        <v>168</v>
      </c>
      <c r="D105" s="57">
        <v>-866</v>
      </c>
      <c r="E105" s="168">
        <v>0</v>
      </c>
      <c r="F105" s="154">
        <v>0</v>
      </c>
      <c r="G105" s="154">
        <v>0</v>
      </c>
      <c r="H105" s="337">
        <f>-SUM('[2]UPPM-CMA - REAL'!W69:Y69)</f>
        <v>0</v>
      </c>
      <c r="I105" s="150">
        <f t="shared" si="24"/>
        <v>0</v>
      </c>
      <c r="J105" s="60">
        <f t="shared" si="25"/>
        <v>0</v>
      </c>
      <c r="K105" s="333"/>
    </row>
    <row r="106" spans="1:16" s="42" customFormat="1" ht="15" customHeight="1" x14ac:dyDescent="0.25">
      <c r="A106" s="131" t="s">
        <v>169</v>
      </c>
      <c r="B106" s="148"/>
      <c r="C106" s="149" t="s">
        <v>166</v>
      </c>
      <c r="D106" s="57">
        <v>-62625</v>
      </c>
      <c r="E106" s="168">
        <v>-12915.466666666667</v>
      </c>
      <c r="F106" s="154">
        <v>-18640</v>
      </c>
      <c r="G106" s="154">
        <v>-13344</v>
      </c>
      <c r="H106" s="337">
        <f>-SUM('[2]UPPM-CMA - REAL'!W70:Y70)-'[2]UPPM-CORP - REAL'!AA69</f>
        <v>-11781.996666666666</v>
      </c>
      <c r="I106" s="150">
        <f t="shared" ref="I106:I108" si="26">SUM(E106:H106)</f>
        <v>-56681.463333333333</v>
      </c>
      <c r="J106" s="60">
        <f t="shared" si="25"/>
        <v>0.90509322687957416</v>
      </c>
      <c r="K106" s="333"/>
    </row>
    <row r="107" spans="1:16" s="42" customFormat="1" ht="15" customHeight="1" x14ac:dyDescent="0.25">
      <c r="A107" s="131" t="s">
        <v>170</v>
      </c>
      <c r="B107" s="148"/>
      <c r="C107" s="149" t="s">
        <v>171</v>
      </c>
      <c r="D107" s="57">
        <v>0</v>
      </c>
      <c r="E107" s="168">
        <v>0</v>
      </c>
      <c r="F107" s="154">
        <v>0</v>
      </c>
      <c r="G107" s="154">
        <v>0</v>
      </c>
      <c r="H107" s="337">
        <f>-SUM('[2]UPPM-CMA - REAL'!W71:Y71)-'[2]UPPM-CORP - REAL'!AA70</f>
        <v>0</v>
      </c>
      <c r="I107" s="150">
        <f t="shared" si="26"/>
        <v>0</v>
      </c>
      <c r="J107" s="60">
        <v>0</v>
      </c>
      <c r="K107" s="333"/>
    </row>
    <row r="108" spans="1:16" s="42" customFormat="1" ht="15" customHeight="1" x14ac:dyDescent="0.25">
      <c r="A108" s="131" t="s">
        <v>172</v>
      </c>
      <c r="B108" s="148"/>
      <c r="C108" s="149" t="s">
        <v>173</v>
      </c>
      <c r="D108" s="57">
        <v>0</v>
      </c>
      <c r="E108" s="168">
        <v>0</v>
      </c>
      <c r="F108" s="154">
        <v>0</v>
      </c>
      <c r="G108" s="154">
        <v>0</v>
      </c>
      <c r="H108" s="337">
        <f>-SUM('[2]UPPM-CMA - REAL'!W72:Y72)-'[2]UPPM-CORP - REAL'!AA71</f>
        <v>0</v>
      </c>
      <c r="I108" s="150">
        <f t="shared" si="26"/>
        <v>0</v>
      </c>
      <c r="J108" s="60">
        <v>0</v>
      </c>
      <c r="K108" s="333"/>
    </row>
    <row r="109" spans="1:16" s="42" customFormat="1" ht="15" customHeight="1" x14ac:dyDescent="0.25">
      <c r="A109" s="34" t="s">
        <v>174</v>
      </c>
      <c r="B109" s="299" t="s">
        <v>175</v>
      </c>
      <c r="C109" s="304"/>
      <c r="D109" s="160">
        <v>-4291</v>
      </c>
      <c r="E109" s="173">
        <v>-1721.9933333333333</v>
      </c>
      <c r="F109" s="174">
        <v>690.14666666666687</v>
      </c>
      <c r="G109" s="174">
        <v>0</v>
      </c>
      <c r="H109" s="175">
        <f>SUM(H110:H111)</f>
        <v>-645.9</v>
      </c>
      <c r="I109" s="105">
        <f t="shared" ref="I109" si="27">SUM(E109:H109)</f>
        <v>-1677.7466666666664</v>
      </c>
      <c r="J109" s="103">
        <f t="shared" si="25"/>
        <v>0.39099199875708845</v>
      </c>
      <c r="K109" s="333"/>
    </row>
    <row r="110" spans="1:16" s="42" customFormat="1" ht="15" customHeight="1" x14ac:dyDescent="0.25">
      <c r="A110" s="131" t="s">
        <v>176</v>
      </c>
      <c r="B110" s="148"/>
      <c r="C110" s="149" t="s">
        <v>177</v>
      </c>
      <c r="D110" s="57">
        <v>-525</v>
      </c>
      <c r="E110" s="168">
        <v>-221.99333333333334</v>
      </c>
      <c r="F110" s="154">
        <v>-809.85333333333313</v>
      </c>
      <c r="G110" s="154">
        <v>0</v>
      </c>
      <c r="H110" s="337">
        <f>-SUM('[2]UPPM-CGA - REAL'!W92:Y92)</f>
        <v>0</v>
      </c>
      <c r="I110" s="150">
        <f t="shared" ref="I110:I111" si="28">SUM(E110:H110)</f>
        <v>-1031.8466666666664</v>
      </c>
      <c r="J110" s="60">
        <f t="shared" si="25"/>
        <v>1.9654222222222215</v>
      </c>
      <c r="K110" s="333"/>
      <c r="P110" s="136"/>
    </row>
    <row r="111" spans="1:16" s="42" customFormat="1" ht="15" customHeight="1" x14ac:dyDescent="0.25">
      <c r="A111" s="131" t="s">
        <v>178</v>
      </c>
      <c r="B111" s="148"/>
      <c r="C111" s="149" t="s">
        <v>179</v>
      </c>
      <c r="D111" s="57">
        <v>-3766</v>
      </c>
      <c r="E111" s="168">
        <v>-1500</v>
      </c>
      <c r="F111" s="154">
        <v>1500</v>
      </c>
      <c r="G111" s="154">
        <v>0</v>
      </c>
      <c r="H111" s="337">
        <f>-SUM('[2]UPPM-CGA - REAL'!W93:Y93)</f>
        <v>-645.9</v>
      </c>
      <c r="I111" s="150">
        <f t="shared" si="28"/>
        <v>-645.9</v>
      </c>
      <c r="J111" s="60">
        <f t="shared" si="25"/>
        <v>0.17150823154540626</v>
      </c>
      <c r="K111" s="333"/>
      <c r="P111" s="136"/>
    </row>
    <row r="112" spans="1:16" s="42" customFormat="1" ht="15" customHeight="1" x14ac:dyDescent="0.25">
      <c r="A112" s="131"/>
      <c r="B112" s="148"/>
      <c r="C112" s="149"/>
      <c r="D112" s="57"/>
      <c r="E112" s="168"/>
      <c r="F112" s="37"/>
      <c r="G112" s="37"/>
      <c r="H112" s="53"/>
      <c r="I112" s="145"/>
      <c r="J112" s="115"/>
      <c r="K112" s="333"/>
    </row>
    <row r="113" spans="1:16" s="42" customFormat="1" ht="15" customHeight="1" x14ac:dyDescent="0.25">
      <c r="A113" s="34"/>
      <c r="B113" s="299" t="s">
        <v>180</v>
      </c>
      <c r="C113" s="304"/>
      <c r="D113" s="160">
        <v>-983692.01</v>
      </c>
      <c r="E113" s="173">
        <v>-252588.78666666665</v>
      </c>
      <c r="F113" s="174">
        <v>-223636.82666666663</v>
      </c>
      <c r="G113" s="174">
        <v>-241406.21333333332</v>
      </c>
      <c r="H113" s="175">
        <f t="shared" ref="H113" si="29">H54+H67+H76+H92+H100</f>
        <v>-273643.64333333337</v>
      </c>
      <c r="I113" s="105">
        <f>SUM(E113:H113)</f>
        <v>-991275.47</v>
      </c>
      <c r="J113" s="103">
        <f>I113/D113</f>
        <v>1.0077091812507453</v>
      </c>
      <c r="K113" s="333"/>
      <c r="L113" s="165"/>
    </row>
    <row r="114" spans="1:16" ht="15" customHeight="1" x14ac:dyDescent="0.2">
      <c r="A114" s="176"/>
      <c r="B114" s="10"/>
      <c r="C114" s="10"/>
      <c r="D114" s="177"/>
      <c r="E114" s="177"/>
      <c r="F114" s="178"/>
      <c r="G114" s="178"/>
      <c r="H114" s="178"/>
      <c r="I114" s="178"/>
      <c r="J114" s="179"/>
      <c r="K114" s="339"/>
    </row>
    <row r="115" spans="1:16" s="42" customFormat="1" ht="15" customHeight="1" x14ac:dyDescent="0.25">
      <c r="A115" s="181" t="s">
        <v>181</v>
      </c>
      <c r="B115" s="182"/>
      <c r="C115" s="183" t="s">
        <v>182</v>
      </c>
      <c r="D115" s="184">
        <v>0</v>
      </c>
      <c r="E115" s="185">
        <v>0</v>
      </c>
      <c r="F115" s="37">
        <v>0</v>
      </c>
      <c r="G115" s="37">
        <v>0</v>
      </c>
      <c r="H115" s="178">
        <f>SUM(H116:H118)</f>
        <v>0</v>
      </c>
      <c r="I115" s="147">
        <f>SUM(E115:H115)</f>
        <v>0</v>
      </c>
      <c r="J115" s="60">
        <v>0</v>
      </c>
      <c r="K115" s="333"/>
    </row>
    <row r="116" spans="1:16" ht="15" customHeight="1" x14ac:dyDescent="0.2">
      <c r="A116" s="186" t="s">
        <v>183</v>
      </c>
      <c r="B116" s="187"/>
      <c r="C116" s="56" t="s">
        <v>184</v>
      </c>
      <c r="D116" s="188"/>
      <c r="E116" s="189"/>
      <c r="F116" s="154"/>
      <c r="G116" s="154"/>
      <c r="H116" s="340"/>
      <c r="I116" s="147">
        <v>0</v>
      </c>
      <c r="J116" s="60">
        <v>0</v>
      </c>
      <c r="P116" s="322"/>
    </row>
    <row r="117" spans="1:16" ht="15" customHeight="1" x14ac:dyDescent="0.2">
      <c r="A117" s="186" t="s">
        <v>185</v>
      </c>
      <c r="B117" s="187"/>
      <c r="C117" s="56" t="s">
        <v>186</v>
      </c>
      <c r="D117" s="188"/>
      <c r="E117" s="189"/>
      <c r="F117" s="154"/>
      <c r="G117" s="154"/>
      <c r="H117" s="340"/>
      <c r="I117" s="147">
        <v>0</v>
      </c>
      <c r="J117" s="60">
        <v>0</v>
      </c>
      <c r="P117" s="322"/>
    </row>
    <row r="118" spans="1:16" ht="15" customHeight="1" x14ac:dyDescent="0.2">
      <c r="A118" s="186" t="s">
        <v>187</v>
      </c>
      <c r="B118" s="187"/>
      <c r="C118" s="56" t="s">
        <v>188</v>
      </c>
      <c r="D118" s="188"/>
      <c r="E118" s="189"/>
      <c r="F118" s="154"/>
      <c r="G118" s="154"/>
      <c r="H118" s="340"/>
      <c r="I118" s="147">
        <v>0</v>
      </c>
      <c r="J118" s="60">
        <v>0</v>
      </c>
      <c r="P118" s="322"/>
    </row>
    <row r="119" spans="1:16" ht="15" customHeight="1" x14ac:dyDescent="0.2">
      <c r="A119" s="176"/>
      <c r="B119" s="10"/>
      <c r="C119" s="10"/>
      <c r="D119" s="177"/>
      <c r="E119" s="177"/>
      <c r="F119" s="191"/>
      <c r="G119" s="192"/>
      <c r="H119" s="192"/>
      <c r="I119" s="193"/>
      <c r="J119" s="194"/>
    </row>
    <row r="120" spans="1:16" s="42" customFormat="1" ht="15" customHeight="1" x14ac:dyDescent="0.25">
      <c r="A120" s="34"/>
      <c r="B120" s="299" t="s">
        <v>189</v>
      </c>
      <c r="C120" s="300" t="s">
        <v>190</v>
      </c>
      <c r="D120" s="195">
        <v>-983692.01</v>
      </c>
      <c r="E120" s="341">
        <v>-252588.78666666665</v>
      </c>
      <c r="F120" s="174">
        <v>-223636.82666666663</v>
      </c>
      <c r="G120" s="174">
        <v>-241406.21333333332</v>
      </c>
      <c r="H120" s="160">
        <f>SUM(H113+H115)</f>
        <v>-273643.64333333337</v>
      </c>
      <c r="I120" s="105">
        <f t="shared" ref="I120:J120" si="30">SUM(I113+I115)</f>
        <v>-991275.47</v>
      </c>
      <c r="J120" s="103">
        <f t="shared" si="30"/>
        <v>1.0077091812507453</v>
      </c>
      <c r="K120" s="333"/>
    </row>
    <row r="121" spans="1:16" s="10" customFormat="1" ht="15" customHeight="1" x14ac:dyDescent="0.2">
      <c r="A121" s="290"/>
      <c r="B121" s="141"/>
      <c r="C121" s="141"/>
      <c r="D121" s="198"/>
      <c r="E121" s="199"/>
      <c r="F121" s="199"/>
      <c r="G121" s="200"/>
      <c r="H121" s="200"/>
      <c r="I121" s="200"/>
      <c r="J121" s="179"/>
      <c r="K121" s="339"/>
    </row>
    <row r="122" spans="1:16" s="42" customFormat="1" ht="15" customHeight="1" x14ac:dyDescent="0.25">
      <c r="A122" s="202">
        <v>7</v>
      </c>
      <c r="B122" s="297" t="s">
        <v>191</v>
      </c>
      <c r="C122" s="298"/>
      <c r="D122" s="195">
        <v>0</v>
      </c>
      <c r="E122" s="203">
        <v>0</v>
      </c>
      <c r="F122" s="174">
        <v>0</v>
      </c>
      <c r="G122" s="174">
        <v>0</v>
      </c>
      <c r="H122" s="175">
        <v>0</v>
      </c>
      <c r="I122" s="117">
        <v>0</v>
      </c>
      <c r="J122" s="103">
        <v>0</v>
      </c>
      <c r="K122" s="333"/>
    </row>
    <row r="123" spans="1:16" s="10" customFormat="1" ht="15" customHeight="1" x14ac:dyDescent="0.2">
      <c r="A123" s="176"/>
      <c r="B123" s="204"/>
      <c r="C123" s="204"/>
      <c r="D123" s="205"/>
      <c r="E123" s="206"/>
      <c r="F123" s="207"/>
      <c r="G123" s="208"/>
      <c r="H123" s="208"/>
      <c r="I123" s="208"/>
      <c r="J123" s="209"/>
      <c r="K123" s="339"/>
    </row>
    <row r="124" spans="1:16" s="42" customFormat="1" ht="15" customHeight="1" x14ac:dyDescent="0.2">
      <c r="A124" s="210" t="s">
        <v>192</v>
      </c>
      <c r="B124" s="86"/>
      <c r="C124" s="86"/>
      <c r="D124" s="88"/>
      <c r="E124" s="90"/>
      <c r="F124" s="90"/>
      <c r="G124" s="90"/>
      <c r="H124" s="90"/>
      <c r="I124" s="90"/>
      <c r="J124" s="165"/>
      <c r="K124" s="329"/>
    </row>
    <row r="125" spans="1:16" ht="15" customHeight="1" x14ac:dyDescent="0.2">
      <c r="A125" s="212"/>
      <c r="B125" s="92"/>
      <c r="C125" s="92"/>
      <c r="D125" s="213"/>
      <c r="G125" s="6"/>
      <c r="H125" s="6"/>
    </row>
    <row r="126" spans="1:16" ht="25.5" x14ac:dyDescent="0.2">
      <c r="A126" s="212"/>
      <c r="B126" s="92"/>
      <c r="C126" s="92"/>
      <c r="D126" s="214" t="s">
        <v>12</v>
      </c>
      <c r="E126" s="215" t="s">
        <v>13</v>
      </c>
      <c r="F126" s="216" t="s">
        <v>14</v>
      </c>
      <c r="G126" s="217" t="s">
        <v>15</v>
      </c>
      <c r="H126" s="218" t="s">
        <v>16</v>
      </c>
      <c r="I126" s="215" t="s">
        <v>17</v>
      </c>
      <c r="J126" s="219" t="s">
        <v>18</v>
      </c>
    </row>
    <row r="127" spans="1:16" ht="15" customHeight="1" x14ac:dyDescent="0.2">
      <c r="A127" s="212"/>
      <c r="B127" s="92"/>
      <c r="C127" s="92"/>
      <c r="D127" s="220"/>
      <c r="G127" s="6"/>
      <c r="H127" s="6"/>
      <c r="J127" s="221"/>
    </row>
    <row r="128" spans="1:16" ht="24.75" customHeight="1" x14ac:dyDescent="0.2">
      <c r="A128" s="34">
        <v>8</v>
      </c>
      <c r="B128" s="299" t="s">
        <v>193</v>
      </c>
      <c r="C128" s="300"/>
      <c r="D128" s="222">
        <v>-5000</v>
      </c>
      <c r="E128" s="223">
        <v>0</v>
      </c>
      <c r="F128" s="224">
        <v>-3150</v>
      </c>
      <c r="G128" s="224">
        <v>0</v>
      </c>
      <c r="H128" s="225">
        <f>SUM(H129:H134)</f>
        <v>0</v>
      </c>
      <c r="I128" s="226">
        <f>SUM(E128:H128)</f>
        <v>-3150</v>
      </c>
      <c r="J128" s="103">
        <f>I128/D128</f>
        <v>0.63</v>
      </c>
    </row>
    <row r="129" spans="1:14" ht="15" customHeight="1" x14ac:dyDescent="0.2">
      <c r="A129" s="227" t="s">
        <v>194</v>
      </c>
      <c r="B129" s="16"/>
      <c r="C129" s="228" t="s">
        <v>195</v>
      </c>
      <c r="D129" s="188">
        <v>-1250</v>
      </c>
      <c r="E129" s="229">
        <v>0</v>
      </c>
      <c r="F129" s="230">
        <v>-3150</v>
      </c>
      <c r="G129" s="230">
        <v>0</v>
      </c>
      <c r="H129" s="231">
        <v>0</v>
      </c>
      <c r="I129" s="150">
        <f t="shared" ref="I129:I134" si="31">SUM(E129:H129)</f>
        <v>-3150</v>
      </c>
      <c r="J129" s="60">
        <f t="shared" ref="J129:J131" si="32">I129/D129</f>
        <v>2.52</v>
      </c>
    </row>
    <row r="130" spans="1:14" ht="15" customHeight="1" x14ac:dyDescent="0.2">
      <c r="A130" s="227" t="s">
        <v>196</v>
      </c>
      <c r="B130" s="16"/>
      <c r="C130" s="228" t="s">
        <v>197</v>
      </c>
      <c r="D130" s="188">
        <v>-1750</v>
      </c>
      <c r="E130" s="229">
        <v>0</v>
      </c>
      <c r="F130" s="230">
        <v>0</v>
      </c>
      <c r="G130" s="230">
        <v>0</v>
      </c>
      <c r="H130" s="231">
        <v>0</v>
      </c>
      <c r="I130" s="150">
        <f t="shared" si="31"/>
        <v>0</v>
      </c>
      <c r="J130" s="60">
        <f t="shared" si="32"/>
        <v>0</v>
      </c>
    </row>
    <row r="131" spans="1:14" ht="15" customHeight="1" x14ac:dyDescent="0.2">
      <c r="A131" s="227" t="s">
        <v>198</v>
      </c>
      <c r="B131" s="233"/>
      <c r="C131" s="234" t="s">
        <v>199</v>
      </c>
      <c r="D131" s="188">
        <v>-2000</v>
      </c>
      <c r="E131" s="229">
        <v>0</v>
      </c>
      <c r="F131" s="230">
        <v>0</v>
      </c>
      <c r="G131" s="230">
        <v>0</v>
      </c>
      <c r="H131" s="247">
        <v>0</v>
      </c>
      <c r="I131" s="150">
        <f t="shared" si="31"/>
        <v>0</v>
      </c>
      <c r="J131" s="60">
        <f t="shared" si="32"/>
        <v>0</v>
      </c>
    </row>
    <row r="132" spans="1:14" ht="15" customHeight="1" x14ac:dyDescent="0.2">
      <c r="A132" s="227" t="s">
        <v>200</v>
      </c>
      <c r="B132" s="16"/>
      <c r="C132" s="228" t="s">
        <v>201</v>
      </c>
      <c r="D132" s="188">
        <v>0</v>
      </c>
      <c r="E132" s="229">
        <v>0</v>
      </c>
      <c r="F132" s="230">
        <v>0</v>
      </c>
      <c r="G132" s="230">
        <v>0</v>
      </c>
      <c r="H132" s="247">
        <v>0</v>
      </c>
      <c r="I132" s="150">
        <f t="shared" si="31"/>
        <v>0</v>
      </c>
      <c r="J132" s="60">
        <v>0</v>
      </c>
    </row>
    <row r="133" spans="1:14" ht="15" customHeight="1" x14ac:dyDescent="0.2">
      <c r="A133" s="227" t="s">
        <v>202</v>
      </c>
      <c r="B133" s="16"/>
      <c r="C133" s="228" t="s">
        <v>203</v>
      </c>
      <c r="D133" s="188">
        <v>0</v>
      </c>
      <c r="E133" s="229">
        <v>0</v>
      </c>
      <c r="F133" s="230">
        <v>0</v>
      </c>
      <c r="G133" s="230">
        <v>0</v>
      </c>
      <c r="H133" s="247">
        <v>0</v>
      </c>
      <c r="I133" s="150">
        <f t="shared" si="31"/>
        <v>0</v>
      </c>
      <c r="J133" s="60">
        <v>0</v>
      </c>
    </row>
    <row r="134" spans="1:14" ht="15" customHeight="1" x14ac:dyDescent="0.2">
      <c r="A134" s="236" t="s">
        <v>204</v>
      </c>
      <c r="B134" s="16"/>
      <c r="C134" s="228" t="s">
        <v>205</v>
      </c>
      <c r="D134" s="188">
        <v>0</v>
      </c>
      <c r="E134" s="229">
        <v>0</v>
      </c>
      <c r="F134" s="230">
        <v>0</v>
      </c>
      <c r="G134" s="230">
        <v>0</v>
      </c>
      <c r="H134" s="247">
        <v>0</v>
      </c>
      <c r="I134" s="150">
        <f t="shared" si="31"/>
        <v>0</v>
      </c>
      <c r="J134" s="60">
        <v>0</v>
      </c>
    </row>
    <row r="135" spans="1:14" ht="15" customHeight="1" x14ac:dyDescent="0.2">
      <c r="A135" s="212"/>
      <c r="B135" s="92"/>
      <c r="C135" s="92"/>
      <c r="D135" s="213"/>
      <c r="G135" s="6"/>
      <c r="H135" s="6"/>
    </row>
    <row r="136" spans="1:14" x14ac:dyDescent="0.2">
      <c r="A136" s="34">
        <v>9</v>
      </c>
      <c r="B136" s="299" t="s">
        <v>206</v>
      </c>
      <c r="C136" s="300"/>
      <c r="D136" s="237">
        <v>0</v>
      </c>
      <c r="E136" s="238">
        <v>0</v>
      </c>
      <c r="F136" s="224">
        <v>0</v>
      </c>
      <c r="G136" s="224">
        <v>0</v>
      </c>
      <c r="H136" s="224">
        <v>0</v>
      </c>
      <c r="I136" s="239">
        <f>SUM(E136:H136)</f>
        <v>0</v>
      </c>
      <c r="J136" s="103">
        <v>0</v>
      </c>
    </row>
    <row r="137" spans="1:14" s="244" customFormat="1" ht="15" customHeight="1" x14ac:dyDescent="0.2">
      <c r="A137" s="227" t="s">
        <v>207</v>
      </c>
      <c r="B137" s="16"/>
      <c r="C137" s="228" t="s">
        <v>195</v>
      </c>
      <c r="D137" s="220">
        <v>0</v>
      </c>
      <c r="E137" s="240"/>
      <c r="F137" s="241"/>
      <c r="G137" s="241"/>
      <c r="H137" s="241"/>
      <c r="I137" s="242">
        <v>0</v>
      </c>
      <c r="J137" s="243">
        <v>0</v>
      </c>
      <c r="K137" s="321"/>
      <c r="L137" s="2"/>
      <c r="M137" s="2"/>
      <c r="N137" s="2"/>
    </row>
    <row r="138" spans="1:14" s="244" customFormat="1" ht="15" customHeight="1" x14ac:dyDescent="0.2">
      <c r="A138" s="227" t="s">
        <v>208</v>
      </c>
      <c r="B138" s="16"/>
      <c r="C138" s="228" t="s">
        <v>197</v>
      </c>
      <c r="D138" s="220">
        <v>0</v>
      </c>
      <c r="E138" s="245"/>
      <c r="F138" s="190"/>
      <c r="G138" s="190"/>
      <c r="H138" s="190"/>
      <c r="I138" s="242">
        <v>0</v>
      </c>
      <c r="J138" s="243">
        <v>0</v>
      </c>
      <c r="K138" s="321"/>
      <c r="L138" s="2"/>
      <c r="M138" s="2"/>
      <c r="N138" s="2"/>
    </row>
    <row r="139" spans="1:14" s="244" customFormat="1" ht="15" customHeight="1" x14ac:dyDescent="0.2">
      <c r="A139" s="227" t="s">
        <v>209</v>
      </c>
      <c r="B139" s="233"/>
      <c r="C139" s="234" t="s">
        <v>199</v>
      </c>
      <c r="D139" s="220">
        <v>0</v>
      </c>
      <c r="E139" s="245"/>
      <c r="F139" s="190"/>
      <c r="G139" s="190"/>
      <c r="H139" s="190"/>
      <c r="I139" s="242">
        <v>0</v>
      </c>
      <c r="J139" s="243">
        <v>0</v>
      </c>
      <c r="K139" s="321"/>
      <c r="L139" s="2"/>
      <c r="M139" s="2"/>
      <c r="N139" s="2"/>
    </row>
    <row r="140" spans="1:14" s="244" customFormat="1" ht="15" customHeight="1" x14ac:dyDescent="0.2">
      <c r="A140" s="227" t="s">
        <v>210</v>
      </c>
      <c r="B140" s="16"/>
      <c r="C140" s="228" t="s">
        <v>201</v>
      </c>
      <c r="D140" s="220">
        <v>0</v>
      </c>
      <c r="E140" s="245"/>
      <c r="F140" s="190"/>
      <c r="G140" s="190"/>
      <c r="H140" s="190"/>
      <c r="I140" s="242">
        <v>0</v>
      </c>
      <c r="J140" s="243">
        <v>0</v>
      </c>
      <c r="K140" s="321"/>
      <c r="L140" s="2"/>
      <c r="M140" s="2"/>
      <c r="N140" s="2"/>
    </row>
    <row r="141" spans="1:14" s="244" customFormat="1" ht="15" customHeight="1" x14ac:dyDescent="0.2">
      <c r="A141" s="227" t="s">
        <v>211</v>
      </c>
      <c r="B141" s="16"/>
      <c r="C141" s="228" t="s">
        <v>203</v>
      </c>
      <c r="D141" s="220">
        <v>0</v>
      </c>
      <c r="E141" s="245"/>
      <c r="F141" s="190"/>
      <c r="G141" s="190"/>
      <c r="H141" s="190"/>
      <c r="I141" s="242">
        <v>0</v>
      </c>
      <c r="J141" s="243">
        <v>0</v>
      </c>
      <c r="K141" s="321"/>
      <c r="L141" s="2"/>
      <c r="M141" s="2"/>
      <c r="N141" s="2"/>
    </row>
    <row r="142" spans="1:14" s="244" customFormat="1" ht="15" customHeight="1" x14ac:dyDescent="0.2">
      <c r="A142" s="236" t="s">
        <v>212</v>
      </c>
      <c r="B142" s="16"/>
      <c r="C142" s="228" t="s">
        <v>205</v>
      </c>
      <c r="D142" s="220">
        <v>0</v>
      </c>
      <c r="E142" s="245"/>
      <c r="F142" s="190"/>
      <c r="G142" s="190"/>
      <c r="H142" s="190"/>
      <c r="I142" s="242">
        <v>0</v>
      </c>
      <c r="J142" s="243">
        <v>0</v>
      </c>
      <c r="K142" s="321"/>
      <c r="L142" s="2"/>
      <c r="M142" s="2"/>
      <c r="N142" s="2"/>
    </row>
    <row r="143" spans="1:14" s="42" customFormat="1" ht="15" customHeight="1" x14ac:dyDescent="0.2">
      <c r="A143" s="212"/>
      <c r="B143" s="128"/>
      <c r="C143" s="128"/>
      <c r="D143" s="129"/>
      <c r="E143" s="90"/>
      <c r="F143" s="90"/>
      <c r="G143" s="90"/>
      <c r="H143" s="90"/>
      <c r="I143" s="89"/>
      <c r="J143" s="22"/>
      <c r="K143" s="333"/>
    </row>
    <row r="144" spans="1:14" ht="15" customHeight="1" x14ac:dyDescent="0.2">
      <c r="A144" s="34">
        <v>10</v>
      </c>
      <c r="B144" s="301" t="s">
        <v>213</v>
      </c>
      <c r="C144" s="299" t="s">
        <v>214</v>
      </c>
      <c r="D144" s="222">
        <v>0</v>
      </c>
      <c r="E144" s="223">
        <v>0</v>
      </c>
      <c r="F144" s="223">
        <v>0</v>
      </c>
      <c r="G144" s="224">
        <v>0</v>
      </c>
      <c r="H144" s="225">
        <v>0</v>
      </c>
      <c r="I144" s="239">
        <f>SUM(E144:H144)</f>
        <v>0</v>
      </c>
      <c r="J144" s="103">
        <v>0</v>
      </c>
    </row>
    <row r="145" spans="1:14" s="244" customFormat="1" ht="15" customHeight="1" x14ac:dyDescent="0.2">
      <c r="A145" s="236" t="s">
        <v>215</v>
      </c>
      <c r="B145" s="16"/>
      <c r="C145" s="228" t="s">
        <v>195</v>
      </c>
      <c r="D145" s="188">
        <v>0</v>
      </c>
      <c r="E145" s="246"/>
      <c r="F145" s="246"/>
      <c r="G145" s="230"/>
      <c r="H145" s="247"/>
      <c r="I145" s="242">
        <v>0</v>
      </c>
      <c r="J145" s="243">
        <v>0</v>
      </c>
      <c r="K145" s="321"/>
      <c r="L145" s="2"/>
      <c r="M145" s="2"/>
      <c r="N145" s="2"/>
    </row>
    <row r="146" spans="1:14" s="244" customFormat="1" ht="15" customHeight="1" x14ac:dyDescent="0.2">
      <c r="A146" s="236" t="s">
        <v>216</v>
      </c>
      <c r="B146" s="16"/>
      <c r="C146" s="228" t="s">
        <v>197</v>
      </c>
      <c r="D146" s="188">
        <v>0</v>
      </c>
      <c r="E146" s="246"/>
      <c r="F146" s="246"/>
      <c r="G146" s="230"/>
      <c r="H146" s="247"/>
      <c r="I146" s="242">
        <v>0</v>
      </c>
      <c r="J146" s="243">
        <v>0</v>
      </c>
      <c r="K146" s="321"/>
      <c r="L146" s="2"/>
      <c r="M146" s="2"/>
      <c r="N146" s="2"/>
    </row>
    <row r="147" spans="1:14" s="244" customFormat="1" ht="15" customHeight="1" x14ac:dyDescent="0.2">
      <c r="A147" s="236" t="s">
        <v>217</v>
      </c>
      <c r="B147" s="233"/>
      <c r="C147" s="234" t="s">
        <v>199</v>
      </c>
      <c r="D147" s="188">
        <v>0</v>
      </c>
      <c r="E147" s="246"/>
      <c r="F147" s="246"/>
      <c r="G147" s="230"/>
      <c r="H147" s="247"/>
      <c r="I147" s="242">
        <v>0</v>
      </c>
      <c r="J147" s="243">
        <v>0</v>
      </c>
      <c r="K147" s="321"/>
      <c r="L147" s="2"/>
      <c r="M147" s="2"/>
      <c r="N147" s="2"/>
    </row>
    <row r="148" spans="1:14" s="244" customFormat="1" ht="15" customHeight="1" x14ac:dyDescent="0.2">
      <c r="A148" s="236" t="s">
        <v>218</v>
      </c>
      <c r="B148" s="16"/>
      <c r="C148" s="228" t="s">
        <v>201</v>
      </c>
      <c r="D148" s="188">
        <v>0</v>
      </c>
      <c r="E148" s="246"/>
      <c r="F148" s="246"/>
      <c r="G148" s="230"/>
      <c r="H148" s="247"/>
      <c r="I148" s="242">
        <v>0</v>
      </c>
      <c r="J148" s="243">
        <v>0</v>
      </c>
      <c r="K148" s="321"/>
      <c r="L148" s="2"/>
      <c r="M148" s="2"/>
      <c r="N148" s="2"/>
    </row>
    <row r="149" spans="1:14" s="244" customFormat="1" ht="15" customHeight="1" x14ac:dyDescent="0.2">
      <c r="A149" s="227" t="s">
        <v>219</v>
      </c>
      <c r="B149" s="16"/>
      <c r="C149" s="228" t="s">
        <v>203</v>
      </c>
      <c r="D149" s="188">
        <v>0</v>
      </c>
      <c r="E149" s="246"/>
      <c r="F149" s="246"/>
      <c r="G149" s="230"/>
      <c r="H149" s="247"/>
      <c r="I149" s="242">
        <v>0</v>
      </c>
      <c r="J149" s="243">
        <v>0</v>
      </c>
      <c r="K149" s="321"/>
      <c r="L149" s="2"/>
      <c r="M149" s="2"/>
      <c r="N149" s="2"/>
    </row>
    <row r="150" spans="1:14" s="244" customFormat="1" ht="15" customHeight="1" x14ac:dyDescent="0.2">
      <c r="A150" s="236" t="s">
        <v>220</v>
      </c>
      <c r="B150" s="16"/>
      <c r="C150" s="228" t="s">
        <v>205</v>
      </c>
      <c r="D150" s="188">
        <v>0</v>
      </c>
      <c r="E150" s="246"/>
      <c r="F150" s="246"/>
      <c r="G150" s="230"/>
      <c r="H150" s="247"/>
      <c r="I150" s="242">
        <v>0</v>
      </c>
      <c r="J150" s="243">
        <v>0</v>
      </c>
      <c r="K150" s="321"/>
      <c r="L150" s="2"/>
      <c r="M150" s="2"/>
      <c r="N150" s="2"/>
    </row>
    <row r="151" spans="1:14" ht="15" customHeight="1" x14ac:dyDescent="0.2">
      <c r="A151" s="212"/>
      <c r="B151" s="10"/>
      <c r="C151" s="10"/>
      <c r="D151" s="248"/>
      <c r="F151" s="249"/>
      <c r="G151" s="6"/>
      <c r="H151" s="6"/>
    </row>
    <row r="152" spans="1:14" s="42" customFormat="1" ht="15" customHeight="1" x14ac:dyDescent="0.2">
      <c r="A152" s="210" t="s">
        <v>221</v>
      </c>
      <c r="B152" s="86"/>
      <c r="C152" s="86"/>
      <c r="D152" s="88"/>
      <c r="E152" s="90"/>
      <c r="F152" s="90"/>
      <c r="G152" s="90"/>
      <c r="H152" s="90"/>
      <c r="I152" s="90"/>
      <c r="J152" s="91"/>
      <c r="K152" s="329"/>
    </row>
    <row r="153" spans="1:14" s="42" customFormat="1" ht="15" customHeight="1" x14ac:dyDescent="0.2">
      <c r="A153" s="210"/>
      <c r="B153" s="86"/>
      <c r="C153" s="86"/>
      <c r="D153" s="88"/>
      <c r="E153" s="90"/>
      <c r="F153" s="90"/>
      <c r="G153" s="90"/>
      <c r="H153" s="90"/>
      <c r="I153" s="90"/>
      <c r="J153" s="91"/>
      <c r="K153" s="329"/>
    </row>
    <row r="154" spans="1:14" ht="15" customHeight="1" x14ac:dyDescent="0.2">
      <c r="A154" s="212"/>
      <c r="B154" s="92"/>
      <c r="C154" s="92"/>
      <c r="D154" s="213"/>
      <c r="G154" s="6"/>
      <c r="H154" s="6"/>
    </row>
    <row r="155" spans="1:14" s="33" customFormat="1" ht="29.25" customHeight="1" x14ac:dyDescent="0.2">
      <c r="A155" s="250">
        <v>11</v>
      </c>
      <c r="B155" s="251" t="s">
        <v>222</v>
      </c>
      <c r="C155" s="252"/>
      <c r="D155" s="253" t="s">
        <v>223</v>
      </c>
      <c r="E155" s="130" t="s">
        <v>13</v>
      </c>
      <c r="F155" s="254" t="s">
        <v>14</v>
      </c>
      <c r="G155" s="255" t="s">
        <v>15</v>
      </c>
      <c r="H155" s="256" t="s">
        <v>16</v>
      </c>
      <c r="I155" s="130" t="s">
        <v>17</v>
      </c>
      <c r="J155" s="97" t="s">
        <v>18</v>
      </c>
      <c r="K155" s="324"/>
    </row>
    <row r="156" spans="1:14" s="244" customFormat="1" ht="15" customHeight="1" x14ac:dyDescent="0.2">
      <c r="A156" s="236" t="s">
        <v>266</v>
      </c>
      <c r="B156" s="257" t="s">
        <v>225</v>
      </c>
      <c r="C156" s="258"/>
      <c r="D156" s="259"/>
      <c r="E156" s="260"/>
      <c r="F156" s="261"/>
      <c r="G156" s="261"/>
      <c r="H156" s="262"/>
      <c r="I156" s="157"/>
      <c r="J156" s="115"/>
      <c r="K156" s="321"/>
      <c r="L156" s="2"/>
      <c r="M156" s="2"/>
      <c r="N156" s="2"/>
    </row>
    <row r="157" spans="1:14" s="244" customFormat="1" ht="15" customHeight="1" x14ac:dyDescent="0.2">
      <c r="A157" s="236" t="s">
        <v>267</v>
      </c>
      <c r="B157" s="16" t="s">
        <v>227</v>
      </c>
      <c r="C157" s="228"/>
      <c r="D157" s="188"/>
      <c r="E157" s="264"/>
      <c r="F157" s="247"/>
      <c r="G157" s="230"/>
      <c r="H157" s="230"/>
      <c r="I157" s="265"/>
      <c r="J157" s="60"/>
      <c r="K157" s="321"/>
      <c r="L157" s="2"/>
      <c r="M157" s="2"/>
      <c r="N157" s="2"/>
    </row>
    <row r="158" spans="1:14" s="244" customFormat="1" ht="15" customHeight="1" x14ac:dyDescent="0.2">
      <c r="A158" s="236" t="s">
        <v>226</v>
      </c>
      <c r="B158" s="233" t="s">
        <v>229</v>
      </c>
      <c r="C158" s="234"/>
      <c r="D158" s="188"/>
      <c r="E158" s="266"/>
      <c r="F158" s="220"/>
      <c r="G158" s="190"/>
      <c r="H158" s="190"/>
      <c r="I158" s="265"/>
      <c r="J158" s="60"/>
      <c r="K158" s="321"/>
      <c r="L158" s="2"/>
      <c r="M158" s="2"/>
      <c r="N158" s="2"/>
    </row>
    <row r="159" spans="1:14" s="244" customFormat="1" ht="15" customHeight="1" x14ac:dyDescent="0.2">
      <c r="A159" s="236" t="s">
        <v>228</v>
      </c>
      <c r="B159" s="16" t="s">
        <v>231</v>
      </c>
      <c r="C159" s="228"/>
      <c r="D159" s="188"/>
      <c r="E159" s="266"/>
      <c r="F159" s="220"/>
      <c r="G159" s="190"/>
      <c r="H159" s="198"/>
      <c r="I159" s="265"/>
      <c r="J159" s="60"/>
      <c r="K159" s="321"/>
      <c r="L159" s="2"/>
      <c r="M159" s="2"/>
      <c r="N159" s="2"/>
    </row>
    <row r="160" spans="1:14" s="244" customFormat="1" ht="15" customHeight="1" x14ac:dyDescent="0.2">
      <c r="A160" s="227" t="s">
        <v>230</v>
      </c>
      <c r="B160" s="16" t="s">
        <v>233</v>
      </c>
      <c r="C160" s="228"/>
      <c r="D160" s="188"/>
      <c r="E160" s="266"/>
      <c r="F160" s="220"/>
      <c r="G160" s="190"/>
      <c r="H160" s="198"/>
      <c r="I160" s="265"/>
      <c r="J160" s="60"/>
      <c r="K160" s="321"/>
      <c r="L160" s="2"/>
      <c r="M160" s="2"/>
      <c r="N160" s="2"/>
    </row>
    <row r="161" spans="1:14" s="244" customFormat="1" ht="15" customHeight="1" x14ac:dyDescent="0.2">
      <c r="A161" s="267" t="s">
        <v>232</v>
      </c>
      <c r="B161" s="268" t="s">
        <v>235</v>
      </c>
      <c r="C161" s="204"/>
      <c r="D161" s="269"/>
      <c r="E161" s="270"/>
      <c r="F161" s="271"/>
      <c r="G161" s="272"/>
      <c r="H161" s="208"/>
      <c r="I161" s="265"/>
      <c r="J161" s="273"/>
      <c r="K161" s="321"/>
      <c r="L161" s="2"/>
      <c r="M161" s="2"/>
      <c r="N161" s="2"/>
    </row>
    <row r="162" spans="1:14" s="244" customFormat="1" ht="15" customHeight="1" x14ac:dyDescent="0.2">
      <c r="A162" s="236" t="s">
        <v>234</v>
      </c>
      <c r="B162" s="16" t="s">
        <v>237</v>
      </c>
      <c r="C162" s="228"/>
      <c r="D162" s="188"/>
      <c r="E162" s="274"/>
      <c r="F162" s="275"/>
      <c r="G162" s="241"/>
      <c r="H162" s="276"/>
      <c r="I162" s="265"/>
      <c r="J162" s="60"/>
      <c r="K162" s="321"/>
      <c r="L162" s="2"/>
      <c r="M162" s="2"/>
      <c r="N162" s="2"/>
    </row>
    <row r="163" spans="1:14" s="244" customFormat="1" ht="15" customHeight="1" x14ac:dyDescent="0.2">
      <c r="A163" s="277"/>
      <c r="B163" s="278"/>
      <c r="C163" s="10"/>
      <c r="D163" s="344"/>
      <c r="E163" s="279"/>
      <c r="F163" s="279"/>
      <c r="G163" s="280"/>
      <c r="H163" s="281"/>
      <c r="I163" s="90"/>
      <c r="J163" s="84"/>
      <c r="K163" s="321"/>
      <c r="L163" s="2"/>
      <c r="M163" s="2"/>
      <c r="N163" s="2"/>
    </row>
    <row r="164" spans="1:14" s="121" customFormat="1" ht="15" customHeight="1" x14ac:dyDescent="0.2">
      <c r="A164" s="282"/>
      <c r="B164" s="118" t="s">
        <v>238</v>
      </c>
      <c r="C164" s="119"/>
      <c r="D164" s="345">
        <v>0</v>
      </c>
      <c r="E164" s="226">
        <v>0</v>
      </c>
      <c r="F164" s="284">
        <v>0</v>
      </c>
      <c r="G164" s="284">
        <v>0</v>
      </c>
      <c r="H164" s="285">
        <f>H156+H162</f>
        <v>0</v>
      </c>
      <c r="I164" s="239">
        <f>I156+I162</f>
        <v>0</v>
      </c>
      <c r="J164" s="103"/>
      <c r="K164" s="333"/>
    </row>
    <row r="165" spans="1:14" ht="15" customHeight="1" x14ac:dyDescent="0.2">
      <c r="A165" s="212"/>
      <c r="D165" s="213"/>
      <c r="G165" s="6"/>
      <c r="H165" s="6"/>
    </row>
    <row r="166" spans="1:14" s="33" customFormat="1" ht="25.5" x14ac:dyDescent="0.25">
      <c r="A166" s="34">
        <v>12</v>
      </c>
      <c r="B166" s="286" t="s">
        <v>239</v>
      </c>
      <c r="C166" s="287"/>
      <c r="D166" s="95" t="s">
        <v>12</v>
      </c>
      <c r="E166" s="27" t="s">
        <v>13</v>
      </c>
      <c r="F166" s="28" t="s">
        <v>14</v>
      </c>
      <c r="G166" s="255" t="s">
        <v>15</v>
      </c>
      <c r="H166" s="256" t="s">
        <v>16</v>
      </c>
      <c r="I166" s="27" t="s">
        <v>240</v>
      </c>
      <c r="J166" s="97" t="s">
        <v>18</v>
      </c>
      <c r="K166" s="324"/>
    </row>
    <row r="167" spans="1:14" s="244" customFormat="1" ht="15" customHeight="1" x14ac:dyDescent="0.2">
      <c r="A167" s="288" t="s">
        <v>241</v>
      </c>
      <c r="B167" s="258" t="s">
        <v>242</v>
      </c>
      <c r="C167" s="258"/>
      <c r="D167" s="259"/>
      <c r="E167" s="289"/>
      <c r="F167" s="261"/>
      <c r="G167" s="261"/>
      <c r="H167" s="262"/>
      <c r="I167" s="113"/>
      <c r="J167" s="60"/>
      <c r="K167" s="321"/>
      <c r="L167" s="2"/>
      <c r="M167" s="2"/>
      <c r="N167" s="2"/>
    </row>
    <row r="168" spans="1:14" s="244" customFormat="1" ht="15" customHeight="1" x14ac:dyDescent="0.2">
      <c r="A168" s="236" t="s">
        <v>243</v>
      </c>
      <c r="B168" s="228" t="s">
        <v>244</v>
      </c>
      <c r="C168" s="228"/>
      <c r="D168" s="188"/>
      <c r="E168" s="235"/>
      <c r="F168" s="246"/>
      <c r="G168" s="246"/>
      <c r="H168" s="200"/>
      <c r="I168" s="113"/>
      <c r="J168" s="60"/>
      <c r="K168" s="321"/>
      <c r="L168" s="2"/>
      <c r="M168" s="2"/>
      <c r="N168" s="2"/>
    </row>
    <row r="169" spans="1:14" s="244" customFormat="1" ht="15" customHeight="1" x14ac:dyDescent="0.2">
      <c r="A169" s="236" t="s">
        <v>245</v>
      </c>
      <c r="B169" s="228" t="s">
        <v>246</v>
      </c>
      <c r="C169" s="234"/>
      <c r="D169" s="188"/>
      <c r="E169" s="235"/>
      <c r="F169" s="246"/>
      <c r="G169" s="246"/>
      <c r="H169" s="200"/>
      <c r="I169" s="113"/>
      <c r="J169" s="60"/>
      <c r="K169" s="321"/>
      <c r="L169" s="2"/>
      <c r="M169" s="2"/>
      <c r="N169" s="2"/>
    </row>
    <row r="170" spans="1:14" s="244" customFormat="1" ht="15" customHeight="1" x14ac:dyDescent="0.2">
      <c r="A170" s="236" t="s">
        <v>247</v>
      </c>
      <c r="B170" s="228" t="s">
        <v>248</v>
      </c>
      <c r="C170" s="228"/>
      <c r="D170" s="188"/>
      <c r="E170" s="235"/>
      <c r="F170" s="246"/>
      <c r="G170" s="246"/>
      <c r="H170" s="200"/>
      <c r="I170" s="113"/>
      <c r="J170" s="60"/>
      <c r="K170" s="321"/>
      <c r="L170" s="2"/>
      <c r="M170" s="2"/>
      <c r="N170" s="2"/>
    </row>
    <row r="171" spans="1:14" x14ac:dyDescent="0.2">
      <c r="A171" s="302"/>
      <c r="B171" s="302"/>
      <c r="C171" s="302"/>
      <c r="D171" s="302"/>
      <c r="E171" s="302"/>
      <c r="F171" s="302"/>
      <c r="G171" s="302"/>
      <c r="H171" s="302"/>
      <c r="I171" s="302"/>
      <c r="J171" s="302"/>
    </row>
    <row r="172" spans="1:14" s="321" customFormat="1" x14ac:dyDescent="0.2">
      <c r="A172" s="303" t="s">
        <v>249</v>
      </c>
      <c r="B172" s="303"/>
      <c r="C172" s="303"/>
      <c r="D172" s="303"/>
      <c r="E172" s="303"/>
      <c r="F172" s="303"/>
      <c r="G172" s="303"/>
      <c r="H172" s="303"/>
      <c r="I172" s="303"/>
      <c r="J172" s="303"/>
      <c r="L172" s="2"/>
      <c r="M172" s="2"/>
      <c r="N172" s="2"/>
    </row>
    <row r="173" spans="1:14" s="321" customFormat="1" x14ac:dyDescent="0.2">
      <c r="A173" s="291"/>
      <c r="B173" s="291"/>
      <c r="C173" s="291"/>
      <c r="D173" s="292"/>
      <c r="E173" s="292"/>
      <c r="F173" s="292"/>
      <c r="G173" s="292"/>
      <c r="H173" s="292"/>
      <c r="I173" s="292"/>
      <c r="J173" s="291"/>
      <c r="L173" s="2"/>
      <c r="M173" s="2"/>
      <c r="N173" s="2"/>
    </row>
    <row r="174" spans="1:14" s="321" customFormat="1" x14ac:dyDescent="0.2">
      <c r="A174" s="291"/>
      <c r="B174" s="291"/>
      <c r="C174" s="291"/>
      <c r="D174" s="292"/>
      <c r="E174" s="292"/>
      <c r="F174" s="292"/>
      <c r="G174" s="292"/>
      <c r="H174" s="292"/>
      <c r="I174" s="292"/>
      <c r="J174" s="291"/>
      <c r="L174" s="2"/>
      <c r="M174" s="2"/>
      <c r="N174" s="2"/>
    </row>
    <row r="175" spans="1:14" s="321" customFormat="1" x14ac:dyDescent="0.2">
      <c r="A175" s="291"/>
      <c r="B175" s="291"/>
      <c r="C175" s="291"/>
      <c r="D175" s="292"/>
      <c r="E175" s="292"/>
      <c r="F175" s="292"/>
      <c r="G175" s="292"/>
      <c r="H175" s="292"/>
      <c r="I175" s="292"/>
      <c r="J175" s="291"/>
      <c r="L175" s="2"/>
      <c r="M175" s="2"/>
      <c r="N175" s="2"/>
    </row>
    <row r="176" spans="1:14" s="321" customFormat="1" x14ac:dyDescent="0.2">
      <c r="A176" s="291"/>
      <c r="B176" s="291"/>
      <c r="C176" s="291"/>
      <c r="D176" s="292"/>
      <c r="E176" s="292"/>
      <c r="F176" s="292"/>
      <c r="G176" s="292"/>
      <c r="H176" s="292"/>
      <c r="I176" s="292"/>
      <c r="J176" s="291"/>
      <c r="L176" s="2"/>
      <c r="M176" s="2"/>
      <c r="N176" s="2"/>
    </row>
    <row r="177" spans="1:14" s="321" customFormat="1" x14ac:dyDescent="0.2">
      <c r="A177" s="294"/>
      <c r="B177" s="294"/>
      <c r="C177" s="291" t="s">
        <v>250</v>
      </c>
      <c r="D177" s="295"/>
      <c r="E177" s="295"/>
      <c r="F177" s="296" t="s">
        <v>251</v>
      </c>
      <c r="G177" s="296"/>
      <c r="H177" s="296"/>
      <c r="I177" s="296"/>
      <c r="J177" s="291"/>
      <c r="L177" s="2"/>
      <c r="M177" s="2"/>
      <c r="N177" s="2"/>
    </row>
    <row r="178" spans="1:14" s="321" customFormat="1" x14ac:dyDescent="0.2">
      <c r="A178" s="294"/>
      <c r="B178" s="294"/>
      <c r="C178" s="291" t="s">
        <v>252</v>
      </c>
      <c r="D178" s="295"/>
      <c r="E178" s="295"/>
      <c r="F178" s="296" t="s">
        <v>253</v>
      </c>
      <c r="G178" s="296"/>
      <c r="H178" s="296"/>
      <c r="I178" s="296"/>
      <c r="J178" s="291"/>
      <c r="L178" s="2"/>
      <c r="M178" s="2"/>
      <c r="N178" s="2"/>
    </row>
    <row r="179" spans="1:14" x14ac:dyDescent="0.2">
      <c r="A179" s="212"/>
    </row>
    <row r="180" spans="1:14" x14ac:dyDescent="0.2">
      <c r="A180" s="212"/>
    </row>
    <row r="181" spans="1:14" x14ac:dyDescent="0.2">
      <c r="A181" s="212"/>
    </row>
    <row r="182" spans="1:14" x14ac:dyDescent="0.2">
      <c r="A182" s="212"/>
    </row>
    <row r="183" spans="1:14" x14ac:dyDescent="0.2">
      <c r="A183" s="212"/>
    </row>
    <row r="184" spans="1:14" x14ac:dyDescent="0.2">
      <c r="A184" s="212"/>
    </row>
    <row r="185" spans="1:14" x14ac:dyDescent="0.2">
      <c r="A185" s="212"/>
    </row>
    <row r="186" spans="1:14" x14ac:dyDescent="0.2">
      <c r="A186" s="212"/>
    </row>
    <row r="187" spans="1:14" x14ac:dyDescent="0.2">
      <c r="A187" s="212"/>
    </row>
  </sheetData>
  <mergeCells count="25">
    <mergeCell ref="F178:I178"/>
    <mergeCell ref="B128:C128"/>
    <mergeCell ref="B136:C136"/>
    <mergeCell ref="B144:C144"/>
    <mergeCell ref="A171:J171"/>
    <mergeCell ref="A172:J172"/>
    <mergeCell ref="F177:I177"/>
    <mergeCell ref="B101:C101"/>
    <mergeCell ref="B104:C104"/>
    <mergeCell ref="B109:C109"/>
    <mergeCell ref="B113:C113"/>
    <mergeCell ref="B120:C120"/>
    <mergeCell ref="B122:C122"/>
    <mergeCell ref="B39:C39"/>
    <mergeCell ref="B40:C40"/>
    <mergeCell ref="B41:C41"/>
    <mergeCell ref="B52:C52"/>
    <mergeCell ref="B67:C67"/>
    <mergeCell ref="B92:C92"/>
    <mergeCell ref="E5:F5"/>
    <mergeCell ref="E7:F7"/>
    <mergeCell ref="G7:J7"/>
    <mergeCell ref="A11:J11"/>
    <mergeCell ref="B15:C15"/>
    <mergeCell ref="B16:C1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TOTAL 4º TRI 2020</vt:lpstr>
      <vt:lpstr>CR 4º TRI 2020</vt:lpstr>
      <vt:lpstr>CGA 4º TRI 2020</vt:lpstr>
      <vt:lpstr>CMA 4º TRI 2020</vt:lpstr>
      <vt:lpstr>'TOTAL 4º TRI 2020'!Area_de_impressao</vt:lpstr>
      <vt:lpstr>'TOTAL 4º TRI 2020'!Titulos_de_impressao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Futino</dc:creator>
  <cp:lastModifiedBy>Marina Futino</cp:lastModifiedBy>
  <dcterms:created xsi:type="dcterms:W3CDTF">2021-02-21T20:07:27Z</dcterms:created>
  <dcterms:modified xsi:type="dcterms:W3CDTF">2021-02-25T02:49:43Z</dcterms:modified>
</cp:coreProperties>
</file>