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mp\download\documentos para upload site 17-mar-2022\"/>
    </mc:Choice>
  </mc:AlternateContent>
  <bookViews>
    <workbookView xWindow="0" yWindow="0" windowWidth="28800" windowHeight="12210" tabRatio="862" firstSheet="11" activeTab="11"/>
  </bookViews>
  <sheets>
    <sheet name="BASE" sheetId="7" state="hidden" r:id="rId1"/>
    <sheet name="CDC" sheetId="8" state="hidden" r:id="rId2"/>
    <sheet name="PC - CTB X GER - PESSOAL" sheetId="9" state="hidden" r:id="rId3"/>
    <sheet name="PC - CTB X GER" sheetId="10" state="hidden" r:id="rId4"/>
    <sheet name="Captações" sheetId="19" state="hidden" r:id="rId5"/>
    <sheet name="BD-RAZ IMOB" sheetId="11" state="hidden" r:id="rId6"/>
    <sheet name="Captações CDR" sheetId="22" state="hidden" r:id="rId7"/>
    <sheet name="Captações CGA" sheetId="23" state="hidden" r:id="rId8"/>
    <sheet name="APLIC.F.CONTINGENCIA" sheetId="42" state="hidden" r:id="rId9"/>
    <sheet name="APLIC.F.RESERVA" sheetId="41" state="hidden" r:id="rId10"/>
    <sheet name="BALANCETE 12.2021" sheetId="32" state="hidden" r:id="rId11"/>
    <sheet name="CONSOLIDADO" sheetId="6" r:id="rId12"/>
    <sheet name="CR" sheetId="24" r:id="rId13"/>
    <sheet name="CGA" sheetId="25" r:id="rId14"/>
    <sheet name="CMA" sheetId="26" r:id="rId15"/>
    <sheet name="TOTAL CORP - REAL" sheetId="40" state="hidden" r:id="rId16"/>
  </sheets>
  <externalReferences>
    <externalReference r:id="rId17"/>
  </externalReferences>
  <definedNames>
    <definedName name="_xlnm._FilterDatabase" localSheetId="5" hidden="1">'BD-RAZ IMOB'!$A$1:$S$1</definedName>
    <definedName name="_xlnm._FilterDatabase" localSheetId="7" hidden="1">#REF!</definedName>
    <definedName name="_xlnm._FilterDatabase" localSheetId="1" hidden="1">CDC!$A$1:$D$106</definedName>
    <definedName name="_xlnm._FilterDatabase" localSheetId="13" hidden="1">#REF!</definedName>
    <definedName name="_xlnm._FilterDatabase" localSheetId="14" hidden="1">#REF!</definedName>
    <definedName name="_xlnm._FilterDatabase" localSheetId="12" hidden="1">#REF!</definedName>
    <definedName name="_xlnm._FilterDatabase" localSheetId="3" hidden="1">'PC - CTB X GER'!$A$1:$D$203</definedName>
    <definedName name="_xlnm._FilterDatabase" localSheetId="2" hidden="1">'PC - CTB X GER - PESSOAL'!$A$1:$G$567</definedName>
    <definedName name="_xlnm._FilterDatabase" localSheetId="15" hidden="1">#REF!</definedName>
    <definedName name="_xlnm._FilterDatabase" hidden="1">#REF!</definedName>
    <definedName name="AccessDatabase" hidden="1">"C:\Meus documentos\2000 Pgtos.mdb"</definedName>
    <definedName name="_xlnm.Print_Area" localSheetId="4">Captações!$A$1:$J$70</definedName>
    <definedName name="_xlnm.Print_Area" localSheetId="6">'Captações CDR'!$A$1:$J$70</definedName>
    <definedName name="_xlnm.Print_Area" localSheetId="7">'Captações CGA'!$A$1:$J$70</definedName>
    <definedName name="_xlnm.Print_Area" localSheetId="1">CDC!$A$1:$C$41</definedName>
    <definedName name="_xlnm.Print_Area" localSheetId="14">CMA!$A$1:$T$223</definedName>
    <definedName name="_xlnm.Print_Area" localSheetId="11">CONSOLIDADO!$A$1:$S$214</definedName>
    <definedName name="_xlnm.Print_Area" localSheetId="12">CR!$A$1:$S$210</definedName>
    <definedName name="_xlnm.Print_Area" localSheetId="2">'PC - CTB X GER - PESSOAL'!$D$1:$E$2102</definedName>
    <definedName name="_xlnm.Print_Area" localSheetId="15">'TOTAL CORP - REAL'!$A$1:$T$221</definedName>
    <definedName name="CDC_EQUIP">CDC!$A$1:$D$106</definedName>
    <definedName name="dsdssds" localSheetId="15" hidden="1">#REF!</definedName>
    <definedName name="dsdssds" hidden="1">#REF!</definedName>
    <definedName name="gu">'[1]PC - CTB X GER - PESSOAL'!$A$1:$G$2171</definedName>
    <definedName name="PC_CTBXGER">'PC - CTB X GER'!$A$1:$D$192</definedName>
    <definedName name="PC_PESS">'PC - CTB X GER - PESSOAL'!$A$1:$G$2171</definedName>
    <definedName name="SDADADA" localSheetId="15" hidden="1">#REF!</definedName>
    <definedName name="SDADADA" hidden="1">#REF!</definedName>
    <definedName name="_xlnm.Print_Titles" localSheetId="4">Captações!$1:$3</definedName>
    <definedName name="_xlnm.Print_Titles" localSheetId="6">'Captações CDR'!$1:$3</definedName>
    <definedName name="_xlnm.Print_Titles" localSheetId="7">'Captações CGA'!$1:$3</definedName>
    <definedName name="_xlnm.Print_Titles" localSheetId="13">CGA!$1:$12</definedName>
    <definedName name="_xlnm.Print_Titles" localSheetId="14">CMA!$1:$12</definedName>
    <definedName name="_xlnm.Print_Titles" localSheetId="11">CONSOLIDADO!$16:$16</definedName>
    <definedName name="_xlnm.Print_Titles" localSheetId="12">CR!$1:$12</definedName>
    <definedName name="_xlnm.Print_Titles" localSheetId="15">'TOTAL CORP - REAL'!$1:$12</definedName>
    <definedName name="Z" localSheetId="7" hidden="1">#REF!</definedName>
    <definedName name="Z" localSheetId="13" hidden="1">#REF!</definedName>
    <definedName name="Z" localSheetId="14" hidden="1">#REF!</definedName>
    <definedName name="Z" localSheetId="12" hidden="1">#REF!</definedName>
    <definedName name="Z" localSheetId="3" hidden="1">#REF!</definedName>
    <definedName name="Z" localSheetId="15" hidden="1">#REF!</definedName>
    <definedName name="Z" hidden="1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6" l="1"/>
  <c r="P60" i="6"/>
  <c r="P64" i="6"/>
  <c r="E65" i="6"/>
  <c r="F65" i="6"/>
  <c r="G65" i="6"/>
  <c r="H65" i="6"/>
  <c r="I65" i="6"/>
  <c r="J65" i="6"/>
  <c r="K65" i="6"/>
  <c r="L65" i="6"/>
  <c r="M65" i="6"/>
  <c r="N65" i="6"/>
  <c r="O65" i="6"/>
  <c r="P66" i="6"/>
  <c r="P65" i="6" s="1"/>
  <c r="P148" i="6" l="1"/>
  <c r="R92" i="40"/>
  <c r="R93" i="40"/>
  <c r="R94" i="40"/>
  <c r="R95" i="40"/>
  <c r="P203" i="6" l="1"/>
  <c r="P202" i="6"/>
  <c r="G26" i="32"/>
  <c r="G25" i="32"/>
  <c r="G27" i="32" s="1"/>
  <c r="P194" i="6" s="1"/>
  <c r="P155" i="6"/>
  <c r="P154" i="6"/>
  <c r="P169" i="6"/>
  <c r="P94" i="6"/>
  <c r="D86" i="24" l="1"/>
  <c r="P30" i="6"/>
  <c r="R30" i="6" s="1"/>
  <c r="S30" i="6" s="1"/>
  <c r="Q29" i="6"/>
  <c r="O29" i="6"/>
  <c r="N29" i="6"/>
  <c r="M29" i="6"/>
  <c r="L29" i="6"/>
  <c r="K29" i="6"/>
  <c r="J29" i="6"/>
  <c r="I29" i="6"/>
  <c r="H29" i="6"/>
  <c r="G29" i="6"/>
  <c r="F29" i="6"/>
  <c r="E29" i="6"/>
  <c r="P29" i="6" l="1"/>
  <c r="R29" i="6" s="1"/>
  <c r="P18" i="6"/>
  <c r="R203" i="6" l="1"/>
  <c r="R202" i="6"/>
  <c r="P88" i="24"/>
  <c r="P90" i="6" s="1"/>
  <c r="P63" i="40"/>
  <c r="P119" i="24"/>
  <c r="O62" i="6"/>
  <c r="N62" i="6"/>
  <c r="M62" i="6"/>
  <c r="G119" i="25" l="1"/>
  <c r="N194" i="6"/>
  <c r="R155" i="6"/>
  <c r="R154" i="6"/>
  <c r="Q129" i="26"/>
  <c r="P129" i="26"/>
  <c r="O129" i="26"/>
  <c r="N129" i="26"/>
  <c r="M129" i="26"/>
  <c r="K129" i="26"/>
  <c r="J129" i="26"/>
  <c r="I129" i="26"/>
  <c r="H129" i="26"/>
  <c r="G129" i="26"/>
  <c r="F129" i="26"/>
  <c r="E129" i="26"/>
  <c r="L129" i="26"/>
  <c r="P101" i="6"/>
  <c r="L101" i="6"/>
  <c r="K101" i="6"/>
  <c r="J101" i="6"/>
  <c r="I101" i="6"/>
  <c r="H101" i="6"/>
  <c r="G101" i="6"/>
  <c r="F101" i="6"/>
  <c r="P100" i="6"/>
  <c r="L100" i="6"/>
  <c r="K100" i="6"/>
  <c r="J100" i="6"/>
  <c r="I100" i="6"/>
  <c r="H100" i="6"/>
  <c r="H93" i="6" s="1"/>
  <c r="G100" i="6"/>
  <c r="G93" i="6" s="1"/>
  <c r="F100" i="6"/>
  <c r="E101" i="6"/>
  <c r="E100" i="6"/>
  <c r="D101" i="6"/>
  <c r="D100" i="6"/>
  <c r="B196" i="6"/>
  <c r="D29" i="6"/>
  <c r="S29" i="6" s="1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D91" i="24"/>
  <c r="Q93" i="6"/>
  <c r="L93" i="6"/>
  <c r="K93" i="6"/>
  <c r="R101" i="6" l="1"/>
  <c r="S101" i="6" s="1"/>
  <c r="E93" i="6"/>
  <c r="R100" i="6"/>
  <c r="S100" i="6" s="1"/>
  <c r="J93" i="6"/>
  <c r="F93" i="6"/>
  <c r="I93" i="6"/>
  <c r="L119" i="24"/>
  <c r="H119" i="24"/>
  <c r="M203" i="6" l="1"/>
  <c r="M202" i="6"/>
  <c r="R198" i="40" l="1"/>
  <c r="Q198" i="40"/>
  <c r="P198" i="40"/>
  <c r="R178" i="40"/>
  <c r="R170" i="40"/>
  <c r="R168" i="40"/>
  <c r="R167" i="40"/>
  <c r="R166" i="40"/>
  <c r="R165" i="40"/>
  <c r="S165" i="40" s="1"/>
  <c r="R164" i="40"/>
  <c r="S164" i="40" s="1"/>
  <c r="R163" i="40"/>
  <c r="S163" i="40" s="1"/>
  <c r="Q162" i="40"/>
  <c r="P162" i="40"/>
  <c r="O162" i="40"/>
  <c r="N162" i="40"/>
  <c r="M162" i="40"/>
  <c r="L162" i="40"/>
  <c r="K162" i="40"/>
  <c r="J162" i="40"/>
  <c r="I162" i="40"/>
  <c r="H162" i="40"/>
  <c r="G162" i="40"/>
  <c r="F162" i="40"/>
  <c r="E162" i="40"/>
  <c r="D162" i="40"/>
  <c r="S154" i="40"/>
  <c r="S156" i="40" s="1"/>
  <c r="Q149" i="40"/>
  <c r="P149" i="40"/>
  <c r="R145" i="40"/>
  <c r="R144" i="40"/>
  <c r="R143" i="40"/>
  <c r="R142" i="40"/>
  <c r="R141" i="40"/>
  <c r="Q140" i="40"/>
  <c r="P140" i="40"/>
  <c r="O140" i="40"/>
  <c r="N140" i="40"/>
  <c r="M140" i="40"/>
  <c r="L140" i="40"/>
  <c r="K140" i="40"/>
  <c r="J140" i="40"/>
  <c r="I140" i="40"/>
  <c r="H140" i="40"/>
  <c r="G140" i="40"/>
  <c r="F140" i="40"/>
  <c r="E140" i="40"/>
  <c r="D140" i="40"/>
  <c r="R139" i="40"/>
  <c r="R138" i="40"/>
  <c r="R137" i="40"/>
  <c r="R136" i="40"/>
  <c r="R135" i="40"/>
  <c r="R134" i="40"/>
  <c r="R133" i="40"/>
  <c r="Q132" i="40"/>
  <c r="P132" i="40"/>
  <c r="O132" i="40"/>
  <c r="N132" i="40"/>
  <c r="M132" i="40"/>
  <c r="L132" i="40"/>
  <c r="K132" i="40"/>
  <c r="J132" i="40"/>
  <c r="I132" i="40"/>
  <c r="H132" i="40"/>
  <c r="G132" i="40"/>
  <c r="F132" i="40"/>
  <c r="E132" i="40"/>
  <c r="D132" i="40"/>
  <c r="R131" i="40"/>
  <c r="R130" i="40"/>
  <c r="R129" i="40"/>
  <c r="R128" i="40"/>
  <c r="D127" i="40"/>
  <c r="R126" i="40"/>
  <c r="R125" i="40"/>
  <c r="R124" i="40"/>
  <c r="R123" i="40"/>
  <c r="R122" i="40"/>
  <c r="R121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D120" i="40"/>
  <c r="R119" i="40"/>
  <c r="R118" i="40"/>
  <c r="R117" i="40"/>
  <c r="R116" i="40"/>
  <c r="R115" i="40"/>
  <c r="R114" i="40"/>
  <c r="R113" i="40"/>
  <c r="R112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D111" i="40"/>
  <c r="R110" i="40"/>
  <c r="R109" i="40"/>
  <c r="R108" i="40"/>
  <c r="R107" i="40"/>
  <c r="R106" i="40"/>
  <c r="R105" i="40"/>
  <c r="R104" i="40"/>
  <c r="R103" i="40"/>
  <c r="R102" i="40"/>
  <c r="R101" i="40"/>
  <c r="R100" i="40"/>
  <c r="R99" i="40" s="1"/>
  <c r="Q99" i="40"/>
  <c r="P99" i="40"/>
  <c r="O99" i="40"/>
  <c r="N99" i="40"/>
  <c r="M99" i="40"/>
  <c r="L99" i="40"/>
  <c r="K99" i="40"/>
  <c r="J99" i="40"/>
  <c r="J98" i="40" s="1"/>
  <c r="I99" i="40"/>
  <c r="H99" i="40"/>
  <c r="H98" i="40" s="1"/>
  <c r="G99" i="40"/>
  <c r="F99" i="40"/>
  <c r="F98" i="40" s="1"/>
  <c r="E99" i="40"/>
  <c r="D99" i="40"/>
  <c r="R97" i="40"/>
  <c r="R96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D91" i="40"/>
  <c r="R90" i="40"/>
  <c r="R89" i="40"/>
  <c r="R88" i="40"/>
  <c r="R87" i="40"/>
  <c r="R86" i="40"/>
  <c r="R85" i="40"/>
  <c r="R84" i="40"/>
  <c r="R83" i="40"/>
  <c r="R82" i="40"/>
  <c r="R81" i="40"/>
  <c r="R80" i="40"/>
  <c r="R79" i="40"/>
  <c r="R78" i="40"/>
  <c r="Q77" i="40"/>
  <c r="Q75" i="40" s="1"/>
  <c r="P77" i="40"/>
  <c r="P75" i="40" s="1"/>
  <c r="O77" i="40"/>
  <c r="O75" i="40" s="1"/>
  <c r="N77" i="40"/>
  <c r="N75" i="40" s="1"/>
  <c r="M77" i="40"/>
  <c r="M75" i="40" s="1"/>
  <c r="L77" i="40"/>
  <c r="L75" i="40" s="1"/>
  <c r="K77" i="40"/>
  <c r="K75" i="40" s="1"/>
  <c r="J77" i="40"/>
  <c r="J75" i="40" s="1"/>
  <c r="I77" i="40"/>
  <c r="I75" i="40" s="1"/>
  <c r="H77" i="40"/>
  <c r="H75" i="40" s="1"/>
  <c r="G77" i="40"/>
  <c r="G75" i="40" s="1"/>
  <c r="F77" i="40"/>
  <c r="F75" i="40" s="1"/>
  <c r="E77" i="40"/>
  <c r="E75" i="40" s="1"/>
  <c r="D75" i="40"/>
  <c r="R74" i="40"/>
  <c r="R73" i="40"/>
  <c r="R72" i="40"/>
  <c r="R71" i="40"/>
  <c r="R70" i="40"/>
  <c r="R69" i="40"/>
  <c r="R68" i="40"/>
  <c r="R67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R64" i="40"/>
  <c r="Q63" i="40"/>
  <c r="O63" i="40"/>
  <c r="N63" i="40"/>
  <c r="M63" i="40"/>
  <c r="L63" i="40"/>
  <c r="K63" i="40"/>
  <c r="J63" i="40"/>
  <c r="I63" i="40"/>
  <c r="H63" i="40"/>
  <c r="G63" i="40"/>
  <c r="F63" i="40"/>
  <c r="D63" i="40"/>
  <c r="R62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R59" i="40"/>
  <c r="R58" i="40"/>
  <c r="Q57" i="40"/>
  <c r="P57" i="40"/>
  <c r="P53" i="40" s="1"/>
  <c r="O57" i="40"/>
  <c r="N57" i="40"/>
  <c r="M57" i="40"/>
  <c r="L57" i="40"/>
  <c r="K57" i="40"/>
  <c r="J57" i="40"/>
  <c r="I57" i="40"/>
  <c r="H57" i="40"/>
  <c r="G57" i="40"/>
  <c r="F57" i="40"/>
  <c r="E57" i="40"/>
  <c r="D57" i="40"/>
  <c r="D53" i="40" s="1"/>
  <c r="R200" i="26"/>
  <c r="Q200" i="26"/>
  <c r="P200" i="26"/>
  <c r="R180" i="26"/>
  <c r="R172" i="26"/>
  <c r="R170" i="26"/>
  <c r="R169" i="26"/>
  <c r="R168" i="26"/>
  <c r="R167" i="26"/>
  <c r="S167" i="26" s="1"/>
  <c r="R166" i="26"/>
  <c r="S166" i="26" s="1"/>
  <c r="R165" i="26"/>
  <c r="S165" i="26" s="1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Q151" i="26"/>
  <c r="P151" i="26"/>
  <c r="R147" i="26"/>
  <c r="R146" i="26"/>
  <c r="R145" i="26"/>
  <c r="R144" i="26"/>
  <c r="R143" i="26"/>
  <c r="S143" i="26" s="1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D142" i="26"/>
  <c r="R141" i="26"/>
  <c r="R140" i="26"/>
  <c r="R139" i="26"/>
  <c r="R138" i="26"/>
  <c r="S138" i="26" s="1"/>
  <c r="R137" i="26"/>
  <c r="R136" i="26"/>
  <c r="R135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D134" i="26"/>
  <c r="R133" i="26"/>
  <c r="R132" i="26"/>
  <c r="R131" i="26"/>
  <c r="S131" i="26" s="1"/>
  <c r="R130" i="26"/>
  <c r="D129" i="26"/>
  <c r="R128" i="26"/>
  <c r="S128" i="26" s="1"/>
  <c r="R127" i="26"/>
  <c r="S127" i="26" s="1"/>
  <c r="R126" i="26"/>
  <c r="S126" i="26" s="1"/>
  <c r="R125" i="26"/>
  <c r="R124" i="26"/>
  <c r="S124" i="26" s="1"/>
  <c r="R123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R121" i="26"/>
  <c r="R120" i="26"/>
  <c r="R119" i="26"/>
  <c r="R118" i="26"/>
  <c r="R117" i="26"/>
  <c r="R116" i="26"/>
  <c r="S116" i="26" s="1"/>
  <c r="R115" i="26"/>
  <c r="S114" i="26"/>
  <c r="R114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D113" i="26"/>
  <c r="R112" i="26"/>
  <c r="R111" i="26"/>
  <c r="R110" i="26"/>
  <c r="R109" i="26"/>
  <c r="S109" i="26" s="1"/>
  <c r="R108" i="26"/>
  <c r="R107" i="26"/>
  <c r="R106" i="26"/>
  <c r="S106" i="26" s="1"/>
  <c r="R105" i="26"/>
  <c r="S105" i="26" s="1"/>
  <c r="R104" i="26"/>
  <c r="R103" i="26"/>
  <c r="R102" i="26"/>
  <c r="Q101" i="26"/>
  <c r="P101" i="26"/>
  <c r="O101" i="26"/>
  <c r="N101" i="26"/>
  <c r="M101" i="26"/>
  <c r="L101" i="26"/>
  <c r="L100" i="26" s="1"/>
  <c r="K101" i="26"/>
  <c r="J101" i="26"/>
  <c r="I101" i="26"/>
  <c r="H101" i="26"/>
  <c r="G101" i="26"/>
  <c r="F101" i="26"/>
  <c r="E101" i="26"/>
  <c r="D101" i="26"/>
  <c r="D100" i="26" s="1"/>
  <c r="R97" i="26"/>
  <c r="R96" i="26"/>
  <c r="S96" i="26" s="1"/>
  <c r="R95" i="26"/>
  <c r="R94" i="26"/>
  <c r="R93" i="26"/>
  <c r="S93" i="26" s="1"/>
  <c r="R92" i="26"/>
  <c r="R90" i="26"/>
  <c r="R89" i="26"/>
  <c r="S89" i="26" s="1"/>
  <c r="R88" i="26"/>
  <c r="S88" i="26" s="1"/>
  <c r="R87" i="26"/>
  <c r="R86" i="26"/>
  <c r="S86" i="26" s="1"/>
  <c r="R85" i="26"/>
  <c r="S85" i="26" s="1"/>
  <c r="R84" i="26"/>
  <c r="R83" i="26"/>
  <c r="R82" i="26"/>
  <c r="R81" i="26"/>
  <c r="R80" i="26"/>
  <c r="S80" i="26" s="1"/>
  <c r="R79" i="26"/>
  <c r="S79" i="26" s="1"/>
  <c r="R78" i="26"/>
  <c r="S78" i="26" s="1"/>
  <c r="Q77" i="26"/>
  <c r="P77" i="26"/>
  <c r="P75" i="26" s="1"/>
  <c r="O77" i="26"/>
  <c r="O75" i="26" s="1"/>
  <c r="N77" i="26"/>
  <c r="N75" i="26" s="1"/>
  <c r="M77" i="26"/>
  <c r="M75" i="26" s="1"/>
  <c r="L77" i="26"/>
  <c r="L75" i="26" s="1"/>
  <c r="K77" i="26"/>
  <c r="K75" i="26" s="1"/>
  <c r="J77" i="26"/>
  <c r="J75" i="26" s="1"/>
  <c r="I77" i="26"/>
  <c r="H77" i="26"/>
  <c r="H75" i="26" s="1"/>
  <c r="G77" i="26"/>
  <c r="F77" i="26"/>
  <c r="E77" i="26"/>
  <c r="E75" i="26" s="1"/>
  <c r="D77" i="26"/>
  <c r="D75" i="26" s="1"/>
  <c r="Q75" i="26"/>
  <c r="I75" i="26"/>
  <c r="G75" i="26"/>
  <c r="F75" i="26"/>
  <c r="R74" i="26"/>
  <c r="S74" i="26" s="1"/>
  <c r="R73" i="26"/>
  <c r="R72" i="26"/>
  <c r="S72" i="26" s="1"/>
  <c r="R71" i="26"/>
  <c r="S71" i="26" s="1"/>
  <c r="R70" i="26"/>
  <c r="S70" i="26" s="1"/>
  <c r="R69" i="26"/>
  <c r="S69" i="26" s="1"/>
  <c r="R68" i="26"/>
  <c r="S68" i="26" s="1"/>
  <c r="R67" i="26"/>
  <c r="S67" i="26" s="1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R64" i="26"/>
  <c r="S64" i="26" s="1"/>
  <c r="Q63" i="26"/>
  <c r="O63" i="26"/>
  <c r="N63" i="26"/>
  <c r="M63" i="26"/>
  <c r="L63" i="26"/>
  <c r="K63" i="26"/>
  <c r="J63" i="26"/>
  <c r="I63" i="26"/>
  <c r="H63" i="26"/>
  <c r="G63" i="26"/>
  <c r="F63" i="26"/>
  <c r="D63" i="26"/>
  <c r="R62" i="26"/>
  <c r="S62" i="26" s="1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R59" i="26"/>
  <c r="S59" i="26" s="1"/>
  <c r="R58" i="26"/>
  <c r="S58" i="26" s="1"/>
  <c r="Q57" i="26"/>
  <c r="Q53" i="26" s="1"/>
  <c r="P57" i="26"/>
  <c r="P53" i="26" s="1"/>
  <c r="O57" i="26"/>
  <c r="O53" i="26" s="1"/>
  <c r="N57" i="26"/>
  <c r="M57" i="26"/>
  <c r="L57" i="26"/>
  <c r="K57" i="26"/>
  <c r="K53" i="26" s="1"/>
  <c r="J57" i="26"/>
  <c r="I57" i="26"/>
  <c r="H57" i="26"/>
  <c r="H53" i="26" s="1"/>
  <c r="G57" i="26"/>
  <c r="G53" i="26" s="1"/>
  <c r="F57" i="26"/>
  <c r="E57" i="26"/>
  <c r="E53" i="26" s="1"/>
  <c r="D57" i="26"/>
  <c r="D53" i="26" s="1"/>
  <c r="L53" i="26"/>
  <c r="R197" i="25"/>
  <c r="Q197" i="25"/>
  <c r="P197" i="25"/>
  <c r="R179" i="25"/>
  <c r="R171" i="25"/>
  <c r="R169" i="25"/>
  <c r="R168" i="25"/>
  <c r="R167" i="25"/>
  <c r="R166" i="25"/>
  <c r="S166" i="25" s="1"/>
  <c r="R165" i="25"/>
  <c r="S165" i="25" s="1"/>
  <c r="R164" i="25"/>
  <c r="S164" i="25" s="1"/>
  <c r="Q163" i="25"/>
  <c r="P163" i="25"/>
  <c r="O163" i="25"/>
  <c r="N163" i="25"/>
  <c r="M163" i="25"/>
  <c r="L163" i="25"/>
  <c r="K163" i="25"/>
  <c r="J163" i="25"/>
  <c r="I163" i="25"/>
  <c r="H163" i="25"/>
  <c r="G163" i="25"/>
  <c r="F163" i="25"/>
  <c r="E163" i="25"/>
  <c r="D163" i="25"/>
  <c r="R155" i="25"/>
  <c r="R154" i="25"/>
  <c r="R153" i="25"/>
  <c r="Q152" i="25"/>
  <c r="P152" i="25"/>
  <c r="R148" i="25"/>
  <c r="R147" i="25"/>
  <c r="R146" i="25"/>
  <c r="S146" i="25" s="1"/>
  <c r="R145" i="25"/>
  <c r="R144" i="25"/>
  <c r="Q143" i="25"/>
  <c r="P143" i="25"/>
  <c r="O143" i="25"/>
  <c r="N143" i="25"/>
  <c r="M143" i="25"/>
  <c r="L143" i="25"/>
  <c r="K143" i="25"/>
  <c r="J143" i="25"/>
  <c r="J130" i="25" s="1"/>
  <c r="I143" i="25"/>
  <c r="H143" i="25"/>
  <c r="G143" i="25"/>
  <c r="F143" i="25"/>
  <c r="E143" i="25"/>
  <c r="D143" i="25"/>
  <c r="R142" i="25"/>
  <c r="R141" i="25"/>
  <c r="R140" i="25"/>
  <c r="R139" i="25"/>
  <c r="S139" i="25" s="1"/>
  <c r="R138" i="25"/>
  <c r="R137" i="25"/>
  <c r="R136" i="25"/>
  <c r="Q135" i="25"/>
  <c r="P135" i="25"/>
  <c r="O135" i="25"/>
  <c r="O130" i="25" s="1"/>
  <c r="N135" i="25"/>
  <c r="M135" i="25"/>
  <c r="L135" i="25"/>
  <c r="K135" i="25"/>
  <c r="J135" i="25"/>
  <c r="I135" i="25"/>
  <c r="H135" i="25"/>
  <c r="G135" i="25"/>
  <c r="G130" i="25" s="1"/>
  <c r="F135" i="25"/>
  <c r="E135" i="25"/>
  <c r="D135" i="25"/>
  <c r="R134" i="25"/>
  <c r="R133" i="25"/>
  <c r="R132" i="25"/>
  <c r="S132" i="25" s="1"/>
  <c r="R131" i="25"/>
  <c r="S131" i="25" s="1"/>
  <c r="D130" i="25"/>
  <c r="R129" i="25"/>
  <c r="S129" i="25" s="1"/>
  <c r="R128" i="25"/>
  <c r="S128" i="25" s="1"/>
  <c r="R127" i="25"/>
  <c r="S127" i="25" s="1"/>
  <c r="R126" i="25"/>
  <c r="R125" i="25"/>
  <c r="S125" i="25" s="1"/>
  <c r="R124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R121" i="25"/>
  <c r="R120" i="25"/>
  <c r="R119" i="25"/>
  <c r="S119" i="25" s="1"/>
  <c r="R118" i="25"/>
  <c r="R117" i="25"/>
  <c r="R116" i="25"/>
  <c r="S116" i="25" s="1"/>
  <c r="R115" i="25"/>
  <c r="R114" i="25"/>
  <c r="S114" i="25" s="1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D113" i="25"/>
  <c r="R112" i="25"/>
  <c r="R111" i="25"/>
  <c r="R110" i="25"/>
  <c r="R109" i="25"/>
  <c r="S109" i="25" s="1"/>
  <c r="R108" i="25"/>
  <c r="R107" i="25"/>
  <c r="R106" i="25"/>
  <c r="S106" i="25" s="1"/>
  <c r="R105" i="25"/>
  <c r="S105" i="25" s="1"/>
  <c r="R104" i="25"/>
  <c r="T103" i="25"/>
  <c r="R103" i="25"/>
  <c r="R102" i="25"/>
  <c r="R101" i="25" s="1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R97" i="25"/>
  <c r="S97" i="25" s="1"/>
  <c r="R96" i="25"/>
  <c r="S96" i="25" s="1"/>
  <c r="R94" i="25"/>
  <c r="R93" i="25"/>
  <c r="S93" i="25" s="1"/>
  <c r="R92" i="25"/>
  <c r="R90" i="25"/>
  <c r="R89" i="25"/>
  <c r="S89" i="25" s="1"/>
  <c r="R88" i="25"/>
  <c r="S88" i="25" s="1"/>
  <c r="R87" i="25"/>
  <c r="S87" i="25" s="1"/>
  <c r="R86" i="25"/>
  <c r="S86" i="25" s="1"/>
  <c r="R85" i="25"/>
  <c r="S85" i="25" s="1"/>
  <c r="R84" i="25"/>
  <c r="R83" i="25"/>
  <c r="R82" i="25"/>
  <c r="S82" i="25" s="1"/>
  <c r="R81" i="25"/>
  <c r="R80" i="25"/>
  <c r="S80" i="25" s="1"/>
  <c r="R79" i="25"/>
  <c r="S79" i="25" s="1"/>
  <c r="R78" i="25"/>
  <c r="Q77" i="25"/>
  <c r="Q75" i="25" s="1"/>
  <c r="P77" i="25"/>
  <c r="P75" i="25" s="1"/>
  <c r="O77" i="25"/>
  <c r="O75" i="25" s="1"/>
  <c r="N77" i="25"/>
  <c r="N75" i="25" s="1"/>
  <c r="M77" i="25"/>
  <c r="M75" i="25" s="1"/>
  <c r="L77" i="25"/>
  <c r="L75" i="25" s="1"/>
  <c r="K77" i="25"/>
  <c r="K75" i="25" s="1"/>
  <c r="J77" i="25"/>
  <c r="J75" i="25" s="1"/>
  <c r="I77" i="25"/>
  <c r="I75" i="25" s="1"/>
  <c r="H77" i="25"/>
  <c r="H75" i="25" s="1"/>
  <c r="G77" i="25"/>
  <c r="G75" i="25" s="1"/>
  <c r="F77" i="25"/>
  <c r="F75" i="25" s="1"/>
  <c r="E77" i="25"/>
  <c r="E75" i="25" s="1"/>
  <c r="D77" i="25"/>
  <c r="D75" i="25" s="1"/>
  <c r="R76" i="25"/>
  <c r="R74" i="25"/>
  <c r="S74" i="25" s="1"/>
  <c r="R73" i="25"/>
  <c r="R72" i="25"/>
  <c r="S72" i="25" s="1"/>
  <c r="R71" i="25"/>
  <c r="S71" i="25" s="1"/>
  <c r="R70" i="25"/>
  <c r="S70" i="25" s="1"/>
  <c r="R69" i="25"/>
  <c r="S69" i="25" s="1"/>
  <c r="R68" i="25"/>
  <c r="S68" i="25" s="1"/>
  <c r="R67" i="25"/>
  <c r="S67" i="25" s="1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R63" i="25"/>
  <c r="S63" i="25" s="1"/>
  <c r="R62" i="25"/>
  <c r="D62" i="25"/>
  <c r="R61" i="25"/>
  <c r="S61" i="25" s="1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R58" i="25"/>
  <c r="S58" i="25" s="1"/>
  <c r="R57" i="25"/>
  <c r="S57" i="25" s="1"/>
  <c r="Q56" i="25"/>
  <c r="P56" i="25"/>
  <c r="P52" i="25" s="1"/>
  <c r="O56" i="25"/>
  <c r="O52" i="25" s="1"/>
  <c r="N56" i="25"/>
  <c r="N52" i="25" s="1"/>
  <c r="M56" i="25"/>
  <c r="L56" i="25"/>
  <c r="L52" i="25" s="1"/>
  <c r="K56" i="25"/>
  <c r="J56" i="25"/>
  <c r="J52" i="25" s="1"/>
  <c r="I56" i="25"/>
  <c r="H56" i="25"/>
  <c r="H52" i="25" s="1"/>
  <c r="G56" i="25"/>
  <c r="G52" i="25" s="1"/>
  <c r="F56" i="25"/>
  <c r="F52" i="25" s="1"/>
  <c r="E56" i="25"/>
  <c r="D56" i="25"/>
  <c r="D52" i="25" s="1"/>
  <c r="K52" i="25"/>
  <c r="R196" i="24"/>
  <c r="Q196" i="24"/>
  <c r="P196" i="24"/>
  <c r="R178" i="24"/>
  <c r="R170" i="24"/>
  <c r="R168" i="24"/>
  <c r="R167" i="24"/>
  <c r="R166" i="24"/>
  <c r="R165" i="24"/>
  <c r="R164" i="24"/>
  <c r="S164" i="24" s="1"/>
  <c r="R163" i="24"/>
  <c r="S163" i="24" s="1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D162" i="24"/>
  <c r="R154" i="24"/>
  <c r="R153" i="24"/>
  <c r="R152" i="24"/>
  <c r="Q151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D151" i="24"/>
  <c r="R148" i="24"/>
  <c r="R147" i="24"/>
  <c r="R146" i="24"/>
  <c r="R145" i="24"/>
  <c r="R144" i="24"/>
  <c r="S144" i="24" s="1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E143" i="24"/>
  <c r="D143" i="24"/>
  <c r="R142" i="24"/>
  <c r="R141" i="24"/>
  <c r="R140" i="24"/>
  <c r="R139" i="24"/>
  <c r="S139" i="24" s="1"/>
  <c r="R138" i="24"/>
  <c r="R137" i="24"/>
  <c r="R136" i="24"/>
  <c r="Q135" i="24"/>
  <c r="P135" i="24"/>
  <c r="O135" i="24"/>
  <c r="N135" i="24"/>
  <c r="M135" i="24"/>
  <c r="L135" i="24"/>
  <c r="K135" i="24"/>
  <c r="J135" i="24"/>
  <c r="I135" i="24"/>
  <c r="H135" i="24"/>
  <c r="G135" i="24"/>
  <c r="F135" i="24"/>
  <c r="E135" i="24"/>
  <c r="D135" i="24"/>
  <c r="R134" i="24"/>
  <c r="R133" i="24"/>
  <c r="R132" i="24"/>
  <c r="S132" i="24" s="1"/>
  <c r="R131" i="24"/>
  <c r="Q130" i="24"/>
  <c r="P130" i="24"/>
  <c r="O130" i="24"/>
  <c r="N130" i="24"/>
  <c r="M130" i="24"/>
  <c r="L130" i="24"/>
  <c r="K130" i="24"/>
  <c r="J130" i="24"/>
  <c r="I130" i="24"/>
  <c r="H130" i="24"/>
  <c r="G130" i="24"/>
  <c r="F130" i="24"/>
  <c r="E130" i="24"/>
  <c r="D130" i="24"/>
  <c r="R129" i="24"/>
  <c r="S129" i="24" s="1"/>
  <c r="R128" i="24"/>
  <c r="S128" i="24" s="1"/>
  <c r="R127" i="24"/>
  <c r="S127" i="24" s="1"/>
  <c r="R126" i="24"/>
  <c r="R125" i="24"/>
  <c r="R124" i="24"/>
  <c r="Q123" i="24"/>
  <c r="P123" i="24"/>
  <c r="O123" i="24"/>
  <c r="N123" i="24"/>
  <c r="M123" i="24"/>
  <c r="L123" i="24"/>
  <c r="K123" i="24"/>
  <c r="J123" i="24"/>
  <c r="I123" i="24"/>
  <c r="H123" i="24"/>
  <c r="G123" i="24"/>
  <c r="F123" i="24"/>
  <c r="E123" i="24"/>
  <c r="D123" i="24"/>
  <c r="R122" i="24"/>
  <c r="R121" i="24"/>
  <c r="R119" i="24"/>
  <c r="R118" i="24"/>
  <c r="R117" i="24"/>
  <c r="R116" i="24"/>
  <c r="S116" i="24" s="1"/>
  <c r="R115" i="24"/>
  <c r="R114" i="24"/>
  <c r="Q113" i="24"/>
  <c r="P113" i="24"/>
  <c r="O113" i="24"/>
  <c r="N113" i="24"/>
  <c r="M113" i="24"/>
  <c r="L113" i="24"/>
  <c r="K113" i="24"/>
  <c r="J113" i="24"/>
  <c r="I113" i="24"/>
  <c r="H113" i="24"/>
  <c r="G113" i="24"/>
  <c r="F113" i="24"/>
  <c r="E113" i="24"/>
  <c r="D113" i="24"/>
  <c r="R112" i="24"/>
  <c r="R111" i="24"/>
  <c r="R110" i="24"/>
  <c r="R109" i="24"/>
  <c r="S109" i="24" s="1"/>
  <c r="R108" i="24"/>
  <c r="R107" i="24"/>
  <c r="R106" i="24"/>
  <c r="S106" i="24" s="1"/>
  <c r="R105" i="24"/>
  <c r="S105" i="24" s="1"/>
  <c r="R104" i="24"/>
  <c r="R103" i="24"/>
  <c r="R102" i="24"/>
  <c r="R101" i="24" s="1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R97" i="24"/>
  <c r="S97" i="24" s="1"/>
  <c r="R96" i="24"/>
  <c r="S96" i="24" s="1"/>
  <c r="R95" i="24"/>
  <c r="R94" i="24"/>
  <c r="R93" i="24"/>
  <c r="S93" i="24" s="1"/>
  <c r="R92" i="24"/>
  <c r="R90" i="24"/>
  <c r="R89" i="24"/>
  <c r="S89" i="24" s="1"/>
  <c r="J88" i="24"/>
  <c r="R87" i="24"/>
  <c r="S87" i="24" s="1"/>
  <c r="R86" i="24"/>
  <c r="S86" i="24" s="1"/>
  <c r="R85" i="24"/>
  <c r="S85" i="24" s="1"/>
  <c r="R84" i="24"/>
  <c r="R83" i="24"/>
  <c r="R82" i="24"/>
  <c r="S82" i="24" s="1"/>
  <c r="R81" i="24"/>
  <c r="S81" i="24" s="1"/>
  <c r="R80" i="24"/>
  <c r="S80" i="24" s="1"/>
  <c r="R79" i="24"/>
  <c r="S79" i="24" s="1"/>
  <c r="R78" i="24"/>
  <c r="Q77" i="24"/>
  <c r="Q75" i="24" s="1"/>
  <c r="P77" i="24"/>
  <c r="P75" i="24" s="1"/>
  <c r="O77" i="24"/>
  <c r="O75" i="24" s="1"/>
  <c r="N77" i="24"/>
  <c r="N75" i="24" s="1"/>
  <c r="M77" i="24"/>
  <c r="M75" i="24" s="1"/>
  <c r="L77" i="24"/>
  <c r="L75" i="24" s="1"/>
  <c r="K77" i="24"/>
  <c r="J77" i="24"/>
  <c r="I77" i="24"/>
  <c r="I75" i="24" s="1"/>
  <c r="H77" i="24"/>
  <c r="H75" i="24" s="1"/>
  <c r="G77" i="24"/>
  <c r="G75" i="24" s="1"/>
  <c r="F77" i="24"/>
  <c r="F75" i="24" s="1"/>
  <c r="E77" i="24"/>
  <c r="E75" i="24" s="1"/>
  <c r="D77" i="24"/>
  <c r="D75" i="24" s="1"/>
  <c r="K76" i="24"/>
  <c r="R76" i="24" s="1"/>
  <c r="S76" i="24" s="1"/>
  <c r="R74" i="24"/>
  <c r="S74" i="24" s="1"/>
  <c r="R73" i="24"/>
  <c r="R72" i="24"/>
  <c r="S72" i="24" s="1"/>
  <c r="R71" i="24"/>
  <c r="S71" i="24" s="1"/>
  <c r="R70" i="24"/>
  <c r="S70" i="24" s="1"/>
  <c r="R69" i="24"/>
  <c r="S69" i="24" s="1"/>
  <c r="R68" i="24"/>
  <c r="S68" i="24" s="1"/>
  <c r="R67" i="24"/>
  <c r="S67" i="24" s="1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R64" i="24"/>
  <c r="D63" i="24"/>
  <c r="R61" i="24"/>
  <c r="S61" i="24" s="1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R58" i="24"/>
  <c r="S58" i="24" s="1"/>
  <c r="R57" i="24"/>
  <c r="S57" i="24" s="1"/>
  <c r="Q56" i="24"/>
  <c r="P56" i="24"/>
  <c r="P52" i="24" s="1"/>
  <c r="O56" i="24"/>
  <c r="N56" i="24"/>
  <c r="N52" i="24" s="1"/>
  <c r="M56" i="24"/>
  <c r="L56" i="24"/>
  <c r="L52" i="24" s="1"/>
  <c r="K56" i="24"/>
  <c r="J56" i="24"/>
  <c r="I56" i="24"/>
  <c r="H56" i="24"/>
  <c r="H52" i="24" s="1"/>
  <c r="G56" i="24"/>
  <c r="F56" i="24"/>
  <c r="E56" i="24"/>
  <c r="D56" i="24"/>
  <c r="D52" i="24" s="1"/>
  <c r="Q196" i="6"/>
  <c r="P196" i="6"/>
  <c r="L194" i="6"/>
  <c r="K194" i="6"/>
  <c r="J194" i="6"/>
  <c r="I194" i="6"/>
  <c r="H194" i="6"/>
  <c r="G194" i="6"/>
  <c r="F194" i="6"/>
  <c r="E194" i="6"/>
  <c r="R191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R170" i="6"/>
  <c r="D170" i="6"/>
  <c r="R169" i="6"/>
  <c r="D169" i="6"/>
  <c r="R168" i="6"/>
  <c r="R167" i="6"/>
  <c r="D167" i="6"/>
  <c r="R166" i="6"/>
  <c r="D166" i="6"/>
  <c r="R165" i="6"/>
  <c r="D165" i="6"/>
  <c r="Q164" i="6"/>
  <c r="Q195" i="6" s="1"/>
  <c r="P164" i="6"/>
  <c r="P195" i="6" s="1"/>
  <c r="O164" i="6"/>
  <c r="O195" i="6" s="1"/>
  <c r="N164" i="6"/>
  <c r="N195" i="6" s="1"/>
  <c r="M164" i="6"/>
  <c r="L164" i="6"/>
  <c r="L195" i="6" s="1"/>
  <c r="K164" i="6"/>
  <c r="K195" i="6" s="1"/>
  <c r="J164" i="6"/>
  <c r="J195" i="6" s="1"/>
  <c r="I164" i="6"/>
  <c r="I195" i="6" s="1"/>
  <c r="H164" i="6"/>
  <c r="H195" i="6" s="1"/>
  <c r="G164" i="6"/>
  <c r="G195" i="6" s="1"/>
  <c r="F164" i="6"/>
  <c r="F195" i="6" s="1"/>
  <c r="E164" i="6"/>
  <c r="E195" i="6" s="1"/>
  <c r="R156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R150" i="6"/>
  <c r="D150" i="6"/>
  <c r="R149" i="6"/>
  <c r="D149" i="6"/>
  <c r="D148" i="6"/>
  <c r="R147" i="6"/>
  <c r="D147" i="6"/>
  <c r="P146" i="6"/>
  <c r="D146" i="6"/>
  <c r="Q145" i="6"/>
  <c r="L145" i="6"/>
  <c r="K145" i="6"/>
  <c r="J145" i="6"/>
  <c r="I145" i="6"/>
  <c r="H145" i="6"/>
  <c r="G145" i="6"/>
  <c r="F145" i="6"/>
  <c r="E145" i="6"/>
  <c r="R144" i="6"/>
  <c r="D144" i="6"/>
  <c r="R143" i="6"/>
  <c r="D143" i="6"/>
  <c r="R142" i="6"/>
  <c r="D142" i="6"/>
  <c r="P141" i="6"/>
  <c r="P137" i="6" s="1"/>
  <c r="O141" i="6"/>
  <c r="O137" i="6" s="1"/>
  <c r="N141" i="6"/>
  <c r="N137" i="6" s="1"/>
  <c r="M141" i="6"/>
  <c r="M137" i="6" s="1"/>
  <c r="D141" i="6"/>
  <c r="R140" i="6"/>
  <c r="D140" i="6"/>
  <c r="R139" i="6"/>
  <c r="D139" i="6"/>
  <c r="R138" i="6"/>
  <c r="D138" i="6"/>
  <c r="Q137" i="6"/>
  <c r="L137" i="6"/>
  <c r="K137" i="6"/>
  <c r="J137" i="6"/>
  <c r="I137" i="6"/>
  <c r="H137" i="6"/>
  <c r="G137" i="6"/>
  <c r="F137" i="6"/>
  <c r="E137" i="6"/>
  <c r="R136" i="6"/>
  <c r="D136" i="6"/>
  <c r="R135" i="6"/>
  <c r="D135" i="6"/>
  <c r="P134" i="6"/>
  <c r="D134" i="6"/>
  <c r="P133" i="6"/>
  <c r="D133" i="6"/>
  <c r="L132" i="6"/>
  <c r="K132" i="6"/>
  <c r="J132" i="6"/>
  <c r="I132" i="6"/>
  <c r="H132" i="6"/>
  <c r="G132" i="6"/>
  <c r="F132" i="6"/>
  <c r="E132" i="6"/>
  <c r="P131" i="6"/>
  <c r="D131" i="6"/>
  <c r="P130" i="6"/>
  <c r="D130" i="6"/>
  <c r="P129" i="6"/>
  <c r="D129" i="6"/>
  <c r="P128" i="6"/>
  <c r="D128" i="6"/>
  <c r="P127" i="6"/>
  <c r="D127" i="6"/>
  <c r="R126" i="6"/>
  <c r="D126" i="6"/>
  <c r="Q125" i="6"/>
  <c r="L125" i="6"/>
  <c r="K125" i="6"/>
  <c r="J125" i="6"/>
  <c r="I125" i="6"/>
  <c r="H125" i="6"/>
  <c r="G125" i="6"/>
  <c r="F125" i="6"/>
  <c r="E125" i="6"/>
  <c r="R124" i="6"/>
  <c r="D124" i="6"/>
  <c r="R123" i="6"/>
  <c r="D123" i="6"/>
  <c r="P122" i="6"/>
  <c r="D122" i="6"/>
  <c r="R120" i="6"/>
  <c r="D120" i="6"/>
  <c r="R119" i="6"/>
  <c r="D119" i="6"/>
  <c r="P118" i="6"/>
  <c r="D118" i="6"/>
  <c r="R117" i="6"/>
  <c r="D117" i="6"/>
  <c r="P116" i="6"/>
  <c r="D116" i="6"/>
  <c r="Q115" i="6"/>
  <c r="L115" i="6"/>
  <c r="K115" i="6"/>
  <c r="J115" i="6"/>
  <c r="I115" i="6"/>
  <c r="H115" i="6"/>
  <c r="G115" i="6"/>
  <c r="F115" i="6"/>
  <c r="E115" i="6"/>
  <c r="R114" i="6"/>
  <c r="D114" i="6"/>
  <c r="R113" i="6"/>
  <c r="D113" i="6"/>
  <c r="R112" i="6"/>
  <c r="D112" i="6"/>
  <c r="P111" i="6"/>
  <c r="D111" i="6"/>
  <c r="R110" i="6"/>
  <c r="D110" i="6"/>
  <c r="R109" i="6"/>
  <c r="D109" i="6"/>
  <c r="P108" i="6"/>
  <c r="D108" i="6"/>
  <c r="P107" i="6"/>
  <c r="D107" i="6"/>
  <c r="R106" i="6"/>
  <c r="D106" i="6"/>
  <c r="R105" i="6"/>
  <c r="D105" i="6"/>
  <c r="P104" i="6"/>
  <c r="D104" i="6"/>
  <c r="Q103" i="6"/>
  <c r="L103" i="6"/>
  <c r="K103" i="6"/>
  <c r="J103" i="6"/>
  <c r="I103" i="6"/>
  <c r="H103" i="6"/>
  <c r="G103" i="6"/>
  <c r="F103" i="6"/>
  <c r="E103" i="6"/>
  <c r="P99" i="6"/>
  <c r="D99" i="6"/>
  <c r="P98" i="6"/>
  <c r="D98" i="6"/>
  <c r="R97" i="6"/>
  <c r="D97" i="6"/>
  <c r="R96" i="6"/>
  <c r="D96" i="6"/>
  <c r="P95" i="6"/>
  <c r="D95" i="6"/>
  <c r="D94" i="6"/>
  <c r="P92" i="6"/>
  <c r="D92" i="6"/>
  <c r="P91" i="6"/>
  <c r="D91" i="6"/>
  <c r="D90" i="6"/>
  <c r="P89" i="6"/>
  <c r="D89" i="6"/>
  <c r="P88" i="6"/>
  <c r="D88" i="6"/>
  <c r="R87" i="6"/>
  <c r="P86" i="6"/>
  <c r="D86" i="6"/>
  <c r="R85" i="6"/>
  <c r="P84" i="6"/>
  <c r="D84" i="6"/>
  <c r="P83" i="6"/>
  <c r="D83" i="6"/>
  <c r="P82" i="6"/>
  <c r="D82" i="6"/>
  <c r="P81" i="6"/>
  <c r="D81" i="6"/>
  <c r="P80" i="6"/>
  <c r="D80" i="6"/>
  <c r="Q79" i="6"/>
  <c r="Q77" i="6" s="1"/>
  <c r="P78" i="6"/>
  <c r="D78" i="6"/>
  <c r="L77" i="6"/>
  <c r="K77" i="6"/>
  <c r="J77" i="6"/>
  <c r="I77" i="6"/>
  <c r="H77" i="6"/>
  <c r="G77" i="6"/>
  <c r="F77" i="6"/>
  <c r="E77" i="6"/>
  <c r="P76" i="6"/>
  <c r="D76" i="6"/>
  <c r="P75" i="6"/>
  <c r="D75" i="6"/>
  <c r="P74" i="6"/>
  <c r="D74" i="6"/>
  <c r="P73" i="6"/>
  <c r="D73" i="6"/>
  <c r="P72" i="6"/>
  <c r="D72" i="6"/>
  <c r="P71" i="6"/>
  <c r="D71" i="6"/>
  <c r="P70" i="6"/>
  <c r="D70" i="6"/>
  <c r="P69" i="6"/>
  <c r="D69" i="6"/>
  <c r="Q68" i="6"/>
  <c r="L68" i="6"/>
  <c r="K68" i="6"/>
  <c r="J68" i="6"/>
  <c r="I68" i="6"/>
  <c r="H68" i="6"/>
  <c r="G68" i="6"/>
  <c r="F68" i="6"/>
  <c r="E68" i="6"/>
  <c r="D66" i="6"/>
  <c r="D65" i="6" s="1"/>
  <c r="D64" i="6"/>
  <c r="D62" i="6" s="1"/>
  <c r="Q62" i="6"/>
  <c r="P62" i="6"/>
  <c r="L62" i="6"/>
  <c r="K62" i="6"/>
  <c r="J62" i="6"/>
  <c r="I62" i="6"/>
  <c r="H62" i="6"/>
  <c r="G62" i="6"/>
  <c r="F62" i="6"/>
  <c r="E62" i="6"/>
  <c r="R60" i="6"/>
  <c r="D60" i="6"/>
  <c r="R59" i="6"/>
  <c r="D59" i="6"/>
  <c r="Q58" i="6"/>
  <c r="P58" i="6"/>
  <c r="O58" i="6"/>
  <c r="N58" i="6"/>
  <c r="L58" i="6"/>
  <c r="K58" i="6"/>
  <c r="J58" i="6"/>
  <c r="I58" i="6"/>
  <c r="H58" i="6"/>
  <c r="G58" i="6"/>
  <c r="F58" i="6"/>
  <c r="E58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R45" i="6"/>
  <c r="S45" i="6" s="1"/>
  <c r="P43" i="6"/>
  <c r="R43" i="6" s="1"/>
  <c r="S43" i="6" s="1"/>
  <c r="P33" i="6"/>
  <c r="O33" i="6"/>
  <c r="Q41" i="6"/>
  <c r="N41" i="6"/>
  <c r="M41" i="6"/>
  <c r="L41" i="6"/>
  <c r="K41" i="6"/>
  <c r="J41" i="6"/>
  <c r="I41" i="6"/>
  <c r="H41" i="6"/>
  <c r="G41" i="6"/>
  <c r="F41" i="6"/>
  <c r="E41" i="6"/>
  <c r="D41" i="6"/>
  <c r="Q34" i="6"/>
  <c r="O34" i="6"/>
  <c r="N34" i="6"/>
  <c r="M34" i="6"/>
  <c r="Q33" i="6"/>
  <c r="N33" i="6"/>
  <c r="M33" i="6"/>
  <c r="L31" i="6"/>
  <c r="K31" i="6"/>
  <c r="J31" i="6"/>
  <c r="I31" i="6"/>
  <c r="H31" i="6"/>
  <c r="G31" i="6"/>
  <c r="F31" i="6"/>
  <c r="E31" i="6"/>
  <c r="D31" i="6"/>
  <c r="R22" i="6"/>
  <c r="R19" i="6" s="1"/>
  <c r="Q19" i="6"/>
  <c r="P19" i="6"/>
  <c r="P17" i="6" s="1"/>
  <c r="P192" i="6" s="1"/>
  <c r="O19" i="6"/>
  <c r="O17" i="6" s="1"/>
  <c r="O192" i="6" s="1"/>
  <c r="N19" i="6"/>
  <c r="N17" i="6" s="1"/>
  <c r="N192" i="6" s="1"/>
  <c r="M19" i="6"/>
  <c r="M17" i="6" s="1"/>
  <c r="M192" i="6" s="1"/>
  <c r="L19" i="6"/>
  <c r="L17" i="6" s="1"/>
  <c r="L192" i="6" s="1"/>
  <c r="K19" i="6"/>
  <c r="K17" i="6" s="1"/>
  <c r="K192" i="6" s="1"/>
  <c r="J19" i="6"/>
  <c r="J17" i="6" s="1"/>
  <c r="J192" i="6" s="1"/>
  <c r="I19" i="6"/>
  <c r="H19" i="6"/>
  <c r="H17" i="6" s="1"/>
  <c r="H192" i="6" s="1"/>
  <c r="G19" i="6"/>
  <c r="G17" i="6" s="1"/>
  <c r="G192" i="6" s="1"/>
  <c r="F19" i="6"/>
  <c r="F17" i="6" s="1"/>
  <c r="F192" i="6" s="1"/>
  <c r="E19" i="6"/>
  <c r="E17" i="6" s="1"/>
  <c r="E192" i="6" s="1"/>
  <c r="D19" i="6"/>
  <c r="D17" i="6" s="1"/>
  <c r="D192" i="6" s="1"/>
  <c r="Q18" i="6"/>
  <c r="Q17" i="6" s="1"/>
  <c r="Q192" i="6" s="1"/>
  <c r="I17" i="6"/>
  <c r="I192" i="6" s="1"/>
  <c r="H56" i="23"/>
  <c r="H54" i="23"/>
  <c r="G54" i="23"/>
  <c r="F54" i="23"/>
  <c r="F56" i="23" s="1"/>
  <c r="E54" i="23"/>
  <c r="I52" i="23"/>
  <c r="I51" i="23"/>
  <c r="I50" i="23"/>
  <c r="I49" i="23"/>
  <c r="I48" i="23"/>
  <c r="I47" i="23"/>
  <c r="I46" i="23"/>
  <c r="I45" i="23"/>
  <c r="H37" i="23"/>
  <c r="G37" i="23"/>
  <c r="F37" i="23"/>
  <c r="I36" i="23"/>
  <c r="E35" i="23"/>
  <c r="E37" i="23" s="1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0" i="23"/>
  <c r="I19" i="23"/>
  <c r="I18" i="23"/>
  <c r="I17" i="23"/>
  <c r="I16" i="23"/>
  <c r="I15" i="23"/>
  <c r="I14" i="23"/>
  <c r="I13" i="23"/>
  <c r="I12" i="23"/>
  <c r="I11" i="23"/>
  <c r="H54" i="22"/>
  <c r="H56" i="22" s="1"/>
  <c r="G54" i="22"/>
  <c r="G56" i="22" s="1"/>
  <c r="F54" i="22"/>
  <c r="I52" i="22"/>
  <c r="I51" i="22"/>
  <c r="I50" i="22"/>
  <c r="I49" i="22"/>
  <c r="E48" i="22"/>
  <c r="E54" i="22" s="1"/>
  <c r="I47" i="22"/>
  <c r="I46" i="22"/>
  <c r="I45" i="22"/>
  <c r="H37" i="22"/>
  <c r="G37" i="22"/>
  <c r="F37" i="22"/>
  <c r="I36" i="22"/>
  <c r="E35" i="22"/>
  <c r="I35" i="22" s="1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E20" i="22"/>
  <c r="I20" i="22" s="1"/>
  <c r="I19" i="22"/>
  <c r="I18" i="22"/>
  <c r="I17" i="22"/>
  <c r="I16" i="22"/>
  <c r="I15" i="22"/>
  <c r="I14" i="22"/>
  <c r="E13" i="22"/>
  <c r="E37" i="22" s="1"/>
  <c r="I12" i="22"/>
  <c r="I11" i="22"/>
  <c r="J18" i="11"/>
  <c r="J17" i="11"/>
  <c r="J15" i="11"/>
  <c r="J12" i="11"/>
  <c r="J11" i="11"/>
  <c r="J10" i="11"/>
  <c r="J9" i="11"/>
  <c r="J8" i="11"/>
  <c r="J7" i="11"/>
  <c r="J4" i="11"/>
  <c r="J3" i="11"/>
  <c r="J2" i="11"/>
  <c r="H54" i="19"/>
  <c r="H56" i="19" s="1"/>
  <c r="G54" i="19"/>
  <c r="F54" i="19"/>
  <c r="E54" i="19"/>
  <c r="E56" i="19" s="1"/>
  <c r="I52" i="19"/>
  <c r="I51" i="19"/>
  <c r="I50" i="19"/>
  <c r="I49" i="19"/>
  <c r="I48" i="19"/>
  <c r="I47" i="19"/>
  <c r="I46" i="19"/>
  <c r="I45" i="19"/>
  <c r="H37" i="19"/>
  <c r="F37" i="19"/>
  <c r="E37" i="19"/>
  <c r="I36" i="19"/>
  <c r="G35" i="19"/>
  <c r="I35" i="19" s="1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G20" i="19"/>
  <c r="I20" i="19" s="1"/>
  <c r="I19" i="19"/>
  <c r="I18" i="19"/>
  <c r="I17" i="19"/>
  <c r="I16" i="19"/>
  <c r="I15" i="19"/>
  <c r="I14" i="19"/>
  <c r="G13" i="19"/>
  <c r="G37" i="19" s="1"/>
  <c r="I12" i="19"/>
  <c r="I11" i="19"/>
  <c r="A2171" i="9"/>
  <c r="A2170" i="9"/>
  <c r="A2169" i="9"/>
  <c r="A2168" i="9"/>
  <c r="A2167" i="9"/>
  <c r="A2166" i="9"/>
  <c r="A2165" i="9"/>
  <c r="A2164" i="9"/>
  <c r="A2163" i="9"/>
  <c r="A2162" i="9"/>
  <c r="A2161" i="9"/>
  <c r="A2160" i="9"/>
  <c r="A2159" i="9"/>
  <c r="A2158" i="9"/>
  <c r="A2157" i="9"/>
  <c r="A2156" i="9"/>
  <c r="A2155" i="9"/>
  <c r="A2154" i="9"/>
  <c r="A2153" i="9"/>
  <c r="A2152" i="9"/>
  <c r="A2151" i="9"/>
  <c r="A2150" i="9"/>
  <c r="A2149" i="9"/>
  <c r="A2148" i="9"/>
  <c r="A2147" i="9"/>
  <c r="A2146" i="9"/>
  <c r="A2145" i="9"/>
  <c r="A2144" i="9"/>
  <c r="A2143" i="9"/>
  <c r="A2142" i="9"/>
  <c r="A2141" i="9"/>
  <c r="A2140" i="9"/>
  <c r="A2139" i="9"/>
  <c r="A2138" i="9"/>
  <c r="A2137" i="9"/>
  <c r="A2136" i="9"/>
  <c r="A2135" i="9"/>
  <c r="A2134" i="9"/>
  <c r="A2133" i="9"/>
  <c r="A2132" i="9"/>
  <c r="A2131" i="9"/>
  <c r="A2130" i="9"/>
  <c r="A2129" i="9"/>
  <c r="A2128" i="9"/>
  <c r="A2127" i="9"/>
  <c r="A2126" i="9"/>
  <c r="A2125" i="9"/>
  <c r="A2124" i="9"/>
  <c r="A2123" i="9"/>
  <c r="A2122" i="9"/>
  <c r="A2121" i="9"/>
  <c r="A2120" i="9"/>
  <c r="A2119" i="9"/>
  <c r="A2118" i="9"/>
  <c r="A2117" i="9"/>
  <c r="A2116" i="9"/>
  <c r="A2115" i="9"/>
  <c r="A2114" i="9"/>
  <c r="A2113" i="9"/>
  <c r="A2112" i="9"/>
  <c r="A2111" i="9"/>
  <c r="A2110" i="9"/>
  <c r="A2109" i="9"/>
  <c r="A2108" i="9"/>
  <c r="A2107" i="9"/>
  <c r="A2106" i="9"/>
  <c r="A2105" i="9"/>
  <c r="A2104" i="9"/>
  <c r="A2103" i="9"/>
  <c r="A2102" i="9"/>
  <c r="A2101" i="9"/>
  <c r="A2100" i="9"/>
  <c r="A2099" i="9"/>
  <c r="A2098" i="9"/>
  <c r="A2097" i="9"/>
  <c r="A2096" i="9"/>
  <c r="A2095" i="9"/>
  <c r="A2094" i="9"/>
  <c r="A2093" i="9"/>
  <c r="A2092" i="9"/>
  <c r="A2091" i="9"/>
  <c r="A2090" i="9"/>
  <c r="A2089" i="9"/>
  <c r="A2088" i="9"/>
  <c r="A2087" i="9"/>
  <c r="A2086" i="9"/>
  <c r="A2085" i="9"/>
  <c r="A2084" i="9"/>
  <c r="A2083" i="9"/>
  <c r="A2082" i="9"/>
  <c r="A2081" i="9"/>
  <c r="A2080" i="9"/>
  <c r="A2079" i="9"/>
  <c r="A2078" i="9"/>
  <c r="A2077" i="9"/>
  <c r="A2076" i="9"/>
  <c r="A2075" i="9"/>
  <c r="A2074" i="9"/>
  <c r="A2073" i="9"/>
  <c r="A2072" i="9"/>
  <c r="A2071" i="9"/>
  <c r="A2070" i="9"/>
  <c r="A2069" i="9"/>
  <c r="A2068" i="9"/>
  <c r="A2067" i="9"/>
  <c r="A2066" i="9"/>
  <c r="A2065" i="9"/>
  <c r="A2064" i="9"/>
  <c r="A2063" i="9"/>
  <c r="A2062" i="9"/>
  <c r="A2061" i="9"/>
  <c r="A2060" i="9"/>
  <c r="A2059" i="9"/>
  <c r="A2058" i="9"/>
  <c r="A2057" i="9"/>
  <c r="A2056" i="9"/>
  <c r="A2055" i="9"/>
  <c r="A2054" i="9"/>
  <c r="A2053" i="9"/>
  <c r="A2052" i="9"/>
  <c r="A2051" i="9"/>
  <c r="A2050" i="9"/>
  <c r="A2049" i="9"/>
  <c r="A2048" i="9"/>
  <c r="A2047" i="9"/>
  <c r="A2046" i="9"/>
  <c r="A2045" i="9"/>
  <c r="A2044" i="9"/>
  <c r="A2043" i="9"/>
  <c r="A2042" i="9"/>
  <c r="A2041" i="9"/>
  <c r="A2040" i="9"/>
  <c r="A2039" i="9"/>
  <c r="A2038" i="9"/>
  <c r="A2037" i="9"/>
  <c r="A2036" i="9"/>
  <c r="A2035" i="9"/>
  <c r="A2034" i="9"/>
  <c r="A2033" i="9"/>
  <c r="A2032" i="9"/>
  <c r="A2031" i="9"/>
  <c r="A2030" i="9"/>
  <c r="A2029" i="9"/>
  <c r="A2028" i="9"/>
  <c r="A2027" i="9"/>
  <c r="A2026" i="9"/>
  <c r="A2025" i="9"/>
  <c r="A2024" i="9"/>
  <c r="A2023" i="9"/>
  <c r="A2022" i="9"/>
  <c r="A2021" i="9"/>
  <c r="A2020" i="9"/>
  <c r="A2019" i="9"/>
  <c r="A2018" i="9"/>
  <c r="A2017" i="9"/>
  <c r="A2016" i="9"/>
  <c r="A2015" i="9"/>
  <c r="A2014" i="9"/>
  <c r="A2013" i="9"/>
  <c r="A2012" i="9"/>
  <c r="A2011" i="9"/>
  <c r="A2010" i="9"/>
  <c r="A2009" i="9"/>
  <c r="A2008" i="9"/>
  <c r="A2007" i="9"/>
  <c r="A2006" i="9"/>
  <c r="A2005" i="9"/>
  <c r="A2004" i="9"/>
  <c r="A2003" i="9"/>
  <c r="A2002" i="9"/>
  <c r="A2001" i="9"/>
  <c r="A2000" i="9"/>
  <c r="A1999" i="9"/>
  <c r="A1998" i="9"/>
  <c r="A1997" i="9"/>
  <c r="A1996" i="9"/>
  <c r="A1995" i="9"/>
  <c r="A1994" i="9"/>
  <c r="A1993" i="9"/>
  <c r="A1992" i="9"/>
  <c r="A1991" i="9"/>
  <c r="A1990" i="9"/>
  <c r="A1989" i="9"/>
  <c r="A1988" i="9"/>
  <c r="A1987" i="9"/>
  <c r="A1986" i="9"/>
  <c r="A1985" i="9"/>
  <c r="A1984" i="9"/>
  <c r="A1983" i="9"/>
  <c r="A1982" i="9"/>
  <c r="A1981" i="9"/>
  <c r="A1980" i="9"/>
  <c r="A1979" i="9"/>
  <c r="A1978" i="9"/>
  <c r="A1977" i="9"/>
  <c r="A1976" i="9"/>
  <c r="A1975" i="9"/>
  <c r="A1974" i="9"/>
  <c r="A1973" i="9"/>
  <c r="A1972" i="9"/>
  <c r="A1971" i="9"/>
  <c r="A1970" i="9"/>
  <c r="A1969" i="9"/>
  <c r="A1968" i="9"/>
  <c r="A1967" i="9"/>
  <c r="A1966" i="9"/>
  <c r="A1965" i="9"/>
  <c r="A1964" i="9"/>
  <c r="A1963" i="9"/>
  <c r="A1962" i="9"/>
  <c r="A1961" i="9"/>
  <c r="A1960" i="9"/>
  <c r="A1959" i="9"/>
  <c r="A1958" i="9"/>
  <c r="A1957" i="9"/>
  <c r="A1956" i="9"/>
  <c r="A1955" i="9"/>
  <c r="A1954" i="9"/>
  <c r="A1953" i="9"/>
  <c r="A1952" i="9"/>
  <c r="A1951" i="9"/>
  <c r="A1950" i="9"/>
  <c r="A1949" i="9"/>
  <c r="A1948" i="9"/>
  <c r="A1947" i="9"/>
  <c r="A1946" i="9"/>
  <c r="A1945" i="9"/>
  <c r="A1944" i="9"/>
  <c r="A1943" i="9"/>
  <c r="A1942" i="9"/>
  <c r="A1941" i="9"/>
  <c r="A1940" i="9"/>
  <c r="A1939" i="9"/>
  <c r="A1938" i="9"/>
  <c r="A1937" i="9"/>
  <c r="A1936" i="9"/>
  <c r="A1935" i="9"/>
  <c r="A1934" i="9"/>
  <c r="A1933" i="9"/>
  <c r="A1932" i="9"/>
  <c r="A1931" i="9"/>
  <c r="A1930" i="9"/>
  <c r="A1929" i="9"/>
  <c r="A1928" i="9"/>
  <c r="A1927" i="9"/>
  <c r="A1926" i="9"/>
  <c r="A1925" i="9"/>
  <c r="A1924" i="9"/>
  <c r="A1923" i="9"/>
  <c r="A1922" i="9"/>
  <c r="A1921" i="9"/>
  <c r="A1920" i="9"/>
  <c r="A1919" i="9"/>
  <c r="A1918" i="9"/>
  <c r="A1917" i="9"/>
  <c r="A1916" i="9"/>
  <c r="A1915" i="9"/>
  <c r="A1914" i="9"/>
  <c r="A1913" i="9"/>
  <c r="A1912" i="9"/>
  <c r="A1911" i="9"/>
  <c r="A1910" i="9"/>
  <c r="A1909" i="9"/>
  <c r="A1908" i="9"/>
  <c r="A1907" i="9"/>
  <c r="A1906" i="9"/>
  <c r="A1905" i="9"/>
  <c r="A1904" i="9"/>
  <c r="A1903" i="9"/>
  <c r="A1902" i="9"/>
  <c r="A1901" i="9"/>
  <c r="A1900" i="9"/>
  <c r="A1899" i="9"/>
  <c r="A1898" i="9"/>
  <c r="A1897" i="9"/>
  <c r="A1896" i="9"/>
  <c r="A1895" i="9"/>
  <c r="A1894" i="9"/>
  <c r="A1893" i="9"/>
  <c r="A1892" i="9"/>
  <c r="A1891" i="9"/>
  <c r="A1890" i="9"/>
  <c r="A1889" i="9"/>
  <c r="A1888" i="9"/>
  <c r="A1887" i="9"/>
  <c r="A1886" i="9"/>
  <c r="A1885" i="9"/>
  <c r="A1884" i="9"/>
  <c r="A1883" i="9"/>
  <c r="A1882" i="9"/>
  <c r="A1881" i="9"/>
  <c r="A1880" i="9"/>
  <c r="A1879" i="9"/>
  <c r="A1878" i="9"/>
  <c r="A1877" i="9"/>
  <c r="A1876" i="9"/>
  <c r="A1875" i="9"/>
  <c r="A1874" i="9"/>
  <c r="A1873" i="9"/>
  <c r="A1872" i="9"/>
  <c r="A1871" i="9"/>
  <c r="A1870" i="9"/>
  <c r="A1869" i="9"/>
  <c r="A1868" i="9"/>
  <c r="A1867" i="9"/>
  <c r="A1866" i="9"/>
  <c r="A1865" i="9"/>
  <c r="A1864" i="9"/>
  <c r="A1863" i="9"/>
  <c r="A1862" i="9"/>
  <c r="A1861" i="9"/>
  <c r="A1860" i="9"/>
  <c r="A1859" i="9"/>
  <c r="A1858" i="9"/>
  <c r="A1857" i="9"/>
  <c r="A1856" i="9"/>
  <c r="A1855" i="9"/>
  <c r="A1854" i="9"/>
  <c r="A1853" i="9"/>
  <c r="A1852" i="9"/>
  <c r="A1851" i="9"/>
  <c r="A1850" i="9"/>
  <c r="A1849" i="9"/>
  <c r="A1848" i="9"/>
  <c r="A1847" i="9"/>
  <c r="A1846" i="9"/>
  <c r="A1845" i="9"/>
  <c r="A1844" i="9"/>
  <c r="A1843" i="9"/>
  <c r="A1842" i="9"/>
  <c r="A1841" i="9"/>
  <c r="A1840" i="9"/>
  <c r="A1839" i="9"/>
  <c r="A1838" i="9"/>
  <c r="A1837" i="9"/>
  <c r="A1836" i="9"/>
  <c r="A1835" i="9"/>
  <c r="A1834" i="9"/>
  <c r="A1833" i="9"/>
  <c r="A1832" i="9"/>
  <c r="A1831" i="9"/>
  <c r="A1830" i="9"/>
  <c r="A1829" i="9"/>
  <c r="A1828" i="9"/>
  <c r="A1827" i="9"/>
  <c r="A1826" i="9"/>
  <c r="A1825" i="9"/>
  <c r="A1824" i="9"/>
  <c r="A1823" i="9"/>
  <c r="A1822" i="9"/>
  <c r="A1821" i="9"/>
  <c r="A1820" i="9"/>
  <c r="A1819" i="9"/>
  <c r="A1818" i="9"/>
  <c r="A1817" i="9"/>
  <c r="A1816" i="9"/>
  <c r="A1815" i="9"/>
  <c r="A1814" i="9"/>
  <c r="A1813" i="9"/>
  <c r="A1812" i="9"/>
  <c r="A1811" i="9"/>
  <c r="A1810" i="9"/>
  <c r="A1809" i="9"/>
  <c r="A1808" i="9"/>
  <c r="A1807" i="9"/>
  <c r="A1806" i="9"/>
  <c r="A1805" i="9"/>
  <c r="A1804" i="9"/>
  <c r="A1803" i="9"/>
  <c r="A1802" i="9"/>
  <c r="A1801" i="9"/>
  <c r="A1800" i="9"/>
  <c r="A1799" i="9"/>
  <c r="A1798" i="9"/>
  <c r="A1797" i="9"/>
  <c r="A1796" i="9"/>
  <c r="A1795" i="9"/>
  <c r="A1794" i="9"/>
  <c r="A1793" i="9"/>
  <c r="A1792" i="9"/>
  <c r="A1791" i="9"/>
  <c r="A1790" i="9"/>
  <c r="A1789" i="9"/>
  <c r="A1788" i="9"/>
  <c r="A1787" i="9"/>
  <c r="A1786" i="9"/>
  <c r="A1785" i="9"/>
  <c r="A1784" i="9"/>
  <c r="A1783" i="9"/>
  <c r="A1782" i="9"/>
  <c r="A1781" i="9"/>
  <c r="A1780" i="9"/>
  <c r="A1779" i="9"/>
  <c r="A1778" i="9"/>
  <c r="A1777" i="9"/>
  <c r="A1776" i="9"/>
  <c r="A1775" i="9"/>
  <c r="A1774" i="9"/>
  <c r="A1773" i="9"/>
  <c r="A1772" i="9"/>
  <c r="A1771" i="9"/>
  <c r="A1770" i="9"/>
  <c r="A1769" i="9"/>
  <c r="A1768" i="9"/>
  <c r="A1767" i="9"/>
  <c r="A1766" i="9"/>
  <c r="A1765" i="9"/>
  <c r="A1764" i="9"/>
  <c r="A1763" i="9"/>
  <c r="A1762" i="9"/>
  <c r="A1761" i="9"/>
  <c r="A1760" i="9"/>
  <c r="A1759" i="9"/>
  <c r="A1758" i="9"/>
  <c r="A1757" i="9"/>
  <c r="A1756" i="9"/>
  <c r="A1755" i="9"/>
  <c r="A1754" i="9"/>
  <c r="A1753" i="9"/>
  <c r="A1752" i="9"/>
  <c r="A1751" i="9"/>
  <c r="A1750" i="9"/>
  <c r="A1749" i="9"/>
  <c r="A1748" i="9"/>
  <c r="A1747" i="9"/>
  <c r="A1746" i="9"/>
  <c r="A1745" i="9"/>
  <c r="A1744" i="9"/>
  <c r="A1743" i="9"/>
  <c r="A1742" i="9"/>
  <c r="A1741" i="9"/>
  <c r="A1740" i="9"/>
  <c r="A1739" i="9"/>
  <c r="A1738" i="9"/>
  <c r="A1737" i="9"/>
  <c r="A1736" i="9"/>
  <c r="A1735" i="9"/>
  <c r="A1734" i="9"/>
  <c r="A1733" i="9"/>
  <c r="A1732" i="9"/>
  <c r="A1731" i="9"/>
  <c r="A1730" i="9"/>
  <c r="A1729" i="9"/>
  <c r="A1728" i="9"/>
  <c r="A1727" i="9"/>
  <c r="A1726" i="9"/>
  <c r="A1725" i="9"/>
  <c r="A1724" i="9"/>
  <c r="A1723" i="9"/>
  <c r="A1722" i="9"/>
  <c r="A1721" i="9"/>
  <c r="A1720" i="9"/>
  <c r="A1719" i="9"/>
  <c r="A1718" i="9"/>
  <c r="A1717" i="9"/>
  <c r="A1716" i="9"/>
  <c r="A1715" i="9"/>
  <c r="A1714" i="9"/>
  <c r="A1713" i="9"/>
  <c r="A1712" i="9"/>
  <c r="A1711" i="9"/>
  <c r="A1710" i="9"/>
  <c r="A1709" i="9"/>
  <c r="A1708" i="9"/>
  <c r="A1707" i="9"/>
  <c r="A1706" i="9"/>
  <c r="A1705" i="9"/>
  <c r="A1704" i="9"/>
  <c r="A1703" i="9"/>
  <c r="A1702" i="9"/>
  <c r="A1701" i="9"/>
  <c r="A1700" i="9"/>
  <c r="A1699" i="9"/>
  <c r="A1698" i="9"/>
  <c r="A1697" i="9"/>
  <c r="A1696" i="9"/>
  <c r="A1695" i="9"/>
  <c r="A1694" i="9"/>
  <c r="A1693" i="9"/>
  <c r="A1692" i="9"/>
  <c r="A1691" i="9"/>
  <c r="A1690" i="9"/>
  <c r="A1689" i="9"/>
  <c r="A1688" i="9"/>
  <c r="A1687" i="9"/>
  <c r="A1686" i="9"/>
  <c r="A1685" i="9"/>
  <c r="A1684" i="9"/>
  <c r="A1683" i="9"/>
  <c r="A1682" i="9"/>
  <c r="A1681" i="9"/>
  <c r="A1680" i="9"/>
  <c r="A1679" i="9"/>
  <c r="A1678" i="9"/>
  <c r="A1677" i="9"/>
  <c r="A1676" i="9"/>
  <c r="A1675" i="9"/>
  <c r="A1674" i="9"/>
  <c r="A1673" i="9"/>
  <c r="A1672" i="9"/>
  <c r="A1671" i="9"/>
  <c r="A1670" i="9"/>
  <c r="A1669" i="9"/>
  <c r="A1668" i="9"/>
  <c r="A1667" i="9"/>
  <c r="A1666" i="9"/>
  <c r="A1665" i="9"/>
  <c r="A1664" i="9"/>
  <c r="A1663" i="9"/>
  <c r="A1662" i="9"/>
  <c r="A1661" i="9"/>
  <c r="A1660" i="9"/>
  <c r="A1659" i="9"/>
  <c r="A1658" i="9"/>
  <c r="A1657" i="9"/>
  <c r="A1656" i="9"/>
  <c r="A1655" i="9"/>
  <c r="A1654" i="9"/>
  <c r="A1653" i="9"/>
  <c r="A1652" i="9"/>
  <c r="A1651" i="9"/>
  <c r="A1650" i="9"/>
  <c r="A1649" i="9"/>
  <c r="A1648" i="9"/>
  <c r="A1647" i="9"/>
  <c r="A1646" i="9"/>
  <c r="A1645" i="9"/>
  <c r="A1644" i="9"/>
  <c r="A1643" i="9"/>
  <c r="A1642" i="9"/>
  <c r="A1641" i="9"/>
  <c r="A1640" i="9"/>
  <c r="A1639" i="9"/>
  <c r="A1638" i="9"/>
  <c r="A1637" i="9"/>
  <c r="A1636" i="9"/>
  <c r="A1635" i="9"/>
  <c r="A1634" i="9"/>
  <c r="A1633" i="9"/>
  <c r="A1632" i="9"/>
  <c r="A1631" i="9"/>
  <c r="A1630" i="9"/>
  <c r="A1629" i="9"/>
  <c r="A1628" i="9"/>
  <c r="A1627" i="9"/>
  <c r="A1626" i="9"/>
  <c r="A1625" i="9"/>
  <c r="A1624" i="9"/>
  <c r="A1623" i="9"/>
  <c r="A1622" i="9"/>
  <c r="A1621" i="9"/>
  <c r="A1620" i="9"/>
  <c r="A1619" i="9"/>
  <c r="A1618" i="9"/>
  <c r="A1617" i="9"/>
  <c r="A1616" i="9"/>
  <c r="A1615" i="9"/>
  <c r="A1614" i="9"/>
  <c r="A1613" i="9"/>
  <c r="A1612" i="9"/>
  <c r="A1611" i="9"/>
  <c r="A1610" i="9"/>
  <c r="A1609" i="9"/>
  <c r="A1608" i="9"/>
  <c r="A1607" i="9"/>
  <c r="A1606" i="9"/>
  <c r="A1605" i="9"/>
  <c r="A1604" i="9"/>
  <c r="A1603" i="9"/>
  <c r="A1602" i="9"/>
  <c r="A1601" i="9"/>
  <c r="A1600" i="9"/>
  <c r="A1599" i="9"/>
  <c r="A1598" i="9"/>
  <c r="A1597" i="9"/>
  <c r="A1596" i="9"/>
  <c r="A1595" i="9"/>
  <c r="A1594" i="9"/>
  <c r="A1593" i="9"/>
  <c r="A1592" i="9"/>
  <c r="A1591" i="9"/>
  <c r="A1590" i="9"/>
  <c r="A1589" i="9"/>
  <c r="A1588" i="9"/>
  <c r="A1587" i="9"/>
  <c r="A1586" i="9"/>
  <c r="A1585" i="9"/>
  <c r="A1584" i="9"/>
  <c r="A1583" i="9"/>
  <c r="A1582" i="9"/>
  <c r="A1581" i="9"/>
  <c r="A1580" i="9"/>
  <c r="A1579" i="9"/>
  <c r="A1578" i="9"/>
  <c r="A1577" i="9"/>
  <c r="A1576" i="9"/>
  <c r="A1575" i="9"/>
  <c r="A1574" i="9"/>
  <c r="A1573" i="9"/>
  <c r="A1572" i="9"/>
  <c r="A1571" i="9"/>
  <c r="A1570" i="9"/>
  <c r="A1569" i="9"/>
  <c r="A1568" i="9"/>
  <c r="A1567" i="9"/>
  <c r="A1566" i="9"/>
  <c r="A1565" i="9"/>
  <c r="A1564" i="9"/>
  <c r="A1563" i="9"/>
  <c r="A1562" i="9"/>
  <c r="A1561" i="9"/>
  <c r="A1560" i="9"/>
  <c r="A1559" i="9"/>
  <c r="A1558" i="9"/>
  <c r="A1557" i="9"/>
  <c r="A1556" i="9"/>
  <c r="A1555" i="9"/>
  <c r="A1554" i="9"/>
  <c r="A1553" i="9"/>
  <c r="A1552" i="9"/>
  <c r="A1551" i="9"/>
  <c r="A1550" i="9"/>
  <c r="A1549" i="9"/>
  <c r="A1548" i="9"/>
  <c r="A1547" i="9"/>
  <c r="A1546" i="9"/>
  <c r="A1545" i="9"/>
  <c r="A1544" i="9"/>
  <c r="A1543" i="9"/>
  <c r="A1542" i="9"/>
  <c r="A1541" i="9"/>
  <c r="A1540" i="9"/>
  <c r="A1539" i="9"/>
  <c r="A1538" i="9"/>
  <c r="A1537" i="9"/>
  <c r="A1536" i="9"/>
  <c r="A1535" i="9"/>
  <c r="A1534" i="9"/>
  <c r="A1533" i="9"/>
  <c r="A1532" i="9"/>
  <c r="A1531" i="9"/>
  <c r="A1530" i="9"/>
  <c r="A1529" i="9"/>
  <c r="A1528" i="9"/>
  <c r="A1527" i="9"/>
  <c r="A1526" i="9"/>
  <c r="A1525" i="9"/>
  <c r="A1524" i="9"/>
  <c r="A1523" i="9"/>
  <c r="A1522" i="9"/>
  <c r="A1521" i="9"/>
  <c r="A1520" i="9"/>
  <c r="A1519" i="9"/>
  <c r="A1518" i="9"/>
  <c r="A1517" i="9"/>
  <c r="A1516" i="9"/>
  <c r="A1515" i="9"/>
  <c r="A1514" i="9"/>
  <c r="A1513" i="9"/>
  <c r="A1512" i="9"/>
  <c r="A1511" i="9"/>
  <c r="A1510" i="9"/>
  <c r="A1509" i="9"/>
  <c r="A1508" i="9"/>
  <c r="A1507" i="9"/>
  <c r="A1506" i="9"/>
  <c r="A1505" i="9"/>
  <c r="A1504" i="9"/>
  <c r="A1503" i="9"/>
  <c r="A1502" i="9"/>
  <c r="A1501" i="9"/>
  <c r="A1500" i="9"/>
  <c r="A1499" i="9"/>
  <c r="A1498" i="9"/>
  <c r="A1497" i="9"/>
  <c r="A1496" i="9"/>
  <c r="A1495" i="9"/>
  <c r="A1494" i="9"/>
  <c r="A1493" i="9"/>
  <c r="A1492" i="9"/>
  <c r="A1491" i="9"/>
  <c r="A1490" i="9"/>
  <c r="A1489" i="9"/>
  <c r="A1488" i="9"/>
  <c r="A1487" i="9"/>
  <c r="A1486" i="9"/>
  <c r="A1485" i="9"/>
  <c r="A1484" i="9"/>
  <c r="A1483" i="9"/>
  <c r="A1482" i="9"/>
  <c r="A1481" i="9"/>
  <c r="A1480" i="9"/>
  <c r="A1479" i="9"/>
  <c r="A1478" i="9"/>
  <c r="A1477" i="9"/>
  <c r="A1476" i="9"/>
  <c r="A1475" i="9"/>
  <c r="A1474" i="9"/>
  <c r="A1473" i="9"/>
  <c r="A1472" i="9"/>
  <c r="A1471" i="9"/>
  <c r="A1470" i="9"/>
  <c r="A1469" i="9"/>
  <c r="A1468" i="9"/>
  <c r="A1467" i="9"/>
  <c r="A1466" i="9"/>
  <c r="A1465" i="9"/>
  <c r="A1464" i="9"/>
  <c r="A1463" i="9"/>
  <c r="A1462" i="9"/>
  <c r="A1461" i="9"/>
  <c r="A1460" i="9"/>
  <c r="A1459" i="9"/>
  <c r="A1458" i="9"/>
  <c r="A1457" i="9"/>
  <c r="A1456" i="9"/>
  <c r="A1455" i="9"/>
  <c r="A1454" i="9"/>
  <c r="A1453" i="9"/>
  <c r="A1452" i="9"/>
  <c r="A1451" i="9"/>
  <c r="A1450" i="9"/>
  <c r="A1449" i="9"/>
  <c r="A1448" i="9"/>
  <c r="A1447" i="9"/>
  <c r="A1446" i="9"/>
  <c r="A1445" i="9"/>
  <c r="A1444" i="9"/>
  <c r="A1443" i="9"/>
  <c r="A1442" i="9"/>
  <c r="A1441" i="9"/>
  <c r="A1440" i="9"/>
  <c r="A1439" i="9"/>
  <c r="A1438" i="9"/>
  <c r="A1437" i="9"/>
  <c r="A1436" i="9"/>
  <c r="A1435" i="9"/>
  <c r="A1434" i="9"/>
  <c r="A1433" i="9"/>
  <c r="A1432" i="9"/>
  <c r="A1431" i="9"/>
  <c r="A1430" i="9"/>
  <c r="A1429" i="9"/>
  <c r="A1428" i="9"/>
  <c r="A1427" i="9"/>
  <c r="A1426" i="9"/>
  <c r="A1425" i="9"/>
  <c r="A1424" i="9"/>
  <c r="A1423" i="9"/>
  <c r="A1422" i="9"/>
  <c r="A1421" i="9"/>
  <c r="A1420" i="9"/>
  <c r="A1419" i="9"/>
  <c r="A1418" i="9"/>
  <c r="A1417" i="9"/>
  <c r="A1416" i="9"/>
  <c r="A1415" i="9"/>
  <c r="A1414" i="9"/>
  <c r="A1413" i="9"/>
  <c r="A1412" i="9"/>
  <c r="A1411" i="9"/>
  <c r="A1410" i="9"/>
  <c r="A1409" i="9"/>
  <c r="A1408" i="9"/>
  <c r="A1407" i="9"/>
  <c r="A1406" i="9"/>
  <c r="A1405" i="9"/>
  <c r="A1404" i="9"/>
  <c r="A1403" i="9"/>
  <c r="A1402" i="9"/>
  <c r="A1401" i="9"/>
  <c r="A1400" i="9"/>
  <c r="A1399" i="9"/>
  <c r="A1398" i="9"/>
  <c r="A1397" i="9"/>
  <c r="A1396" i="9"/>
  <c r="A1395" i="9"/>
  <c r="A1394" i="9"/>
  <c r="A1393" i="9"/>
  <c r="A1392" i="9"/>
  <c r="A1391" i="9"/>
  <c r="A1390" i="9"/>
  <c r="A1389" i="9"/>
  <c r="A1388" i="9"/>
  <c r="A1387" i="9"/>
  <c r="A1386" i="9"/>
  <c r="A1385" i="9"/>
  <c r="A1384" i="9"/>
  <c r="A1383" i="9"/>
  <c r="A1382" i="9"/>
  <c r="A1381" i="9"/>
  <c r="A1380" i="9"/>
  <c r="A1379" i="9"/>
  <c r="A1378" i="9"/>
  <c r="A1377" i="9"/>
  <c r="A1376" i="9"/>
  <c r="A1375" i="9"/>
  <c r="A1374" i="9"/>
  <c r="A1373" i="9"/>
  <c r="A1372" i="9"/>
  <c r="A1371" i="9"/>
  <c r="A1370" i="9"/>
  <c r="A1369" i="9"/>
  <c r="A1368" i="9"/>
  <c r="A1367" i="9"/>
  <c r="A1366" i="9"/>
  <c r="A1365" i="9"/>
  <c r="A1364" i="9"/>
  <c r="A1363" i="9"/>
  <c r="A1362" i="9"/>
  <c r="A1361" i="9"/>
  <c r="A1360" i="9"/>
  <c r="A1359" i="9"/>
  <c r="A1358" i="9"/>
  <c r="A1357" i="9"/>
  <c r="A1356" i="9"/>
  <c r="A1355" i="9"/>
  <c r="A1354" i="9"/>
  <c r="A1353" i="9"/>
  <c r="A1352" i="9"/>
  <c r="A1351" i="9"/>
  <c r="A1350" i="9"/>
  <c r="A1349" i="9"/>
  <c r="A1348" i="9"/>
  <c r="A1347" i="9"/>
  <c r="A1346" i="9"/>
  <c r="A1345" i="9"/>
  <c r="A1344" i="9"/>
  <c r="A1343" i="9"/>
  <c r="A1342" i="9"/>
  <c r="A1341" i="9"/>
  <c r="A1340" i="9"/>
  <c r="A1339" i="9"/>
  <c r="A1338" i="9"/>
  <c r="A1337" i="9"/>
  <c r="A1336" i="9"/>
  <c r="A1335" i="9"/>
  <c r="A1334" i="9"/>
  <c r="A1333" i="9"/>
  <c r="A1332" i="9"/>
  <c r="A1331" i="9"/>
  <c r="A1330" i="9"/>
  <c r="A1329" i="9"/>
  <c r="A1328" i="9"/>
  <c r="A1327" i="9"/>
  <c r="A1326" i="9"/>
  <c r="A1325" i="9"/>
  <c r="A1324" i="9"/>
  <c r="A1323" i="9"/>
  <c r="A1322" i="9"/>
  <c r="A1321" i="9"/>
  <c r="A1320" i="9"/>
  <c r="A1319" i="9"/>
  <c r="A1318" i="9"/>
  <c r="A1317" i="9"/>
  <c r="A1316" i="9"/>
  <c r="A1315" i="9"/>
  <c r="A1314" i="9"/>
  <c r="A1313" i="9"/>
  <c r="A1312" i="9"/>
  <c r="A1311" i="9"/>
  <c r="A1310" i="9"/>
  <c r="A1309" i="9"/>
  <c r="A1308" i="9"/>
  <c r="A1307" i="9"/>
  <c r="A1306" i="9"/>
  <c r="A1305" i="9"/>
  <c r="A1304" i="9"/>
  <c r="A1303" i="9"/>
  <c r="A1302" i="9"/>
  <c r="A1301" i="9"/>
  <c r="A1300" i="9"/>
  <c r="A1299" i="9"/>
  <c r="A1298" i="9"/>
  <c r="A1297" i="9"/>
  <c r="A1296" i="9"/>
  <c r="A1295" i="9"/>
  <c r="A1294" i="9"/>
  <c r="A1293" i="9"/>
  <c r="A1292" i="9"/>
  <c r="A1291" i="9"/>
  <c r="A1290" i="9"/>
  <c r="A1289" i="9"/>
  <c r="A1288" i="9"/>
  <c r="A1287" i="9"/>
  <c r="A1286" i="9"/>
  <c r="A1285" i="9"/>
  <c r="A1284" i="9"/>
  <c r="A1283" i="9"/>
  <c r="A1282" i="9"/>
  <c r="A1281" i="9"/>
  <c r="A1280" i="9"/>
  <c r="A1279" i="9"/>
  <c r="A1278" i="9"/>
  <c r="A1277" i="9"/>
  <c r="A1276" i="9"/>
  <c r="A1275" i="9"/>
  <c r="A1274" i="9"/>
  <c r="A1273" i="9"/>
  <c r="A1272" i="9"/>
  <c r="A1271" i="9"/>
  <c r="A1270" i="9"/>
  <c r="A1269" i="9"/>
  <c r="A1268" i="9"/>
  <c r="A1267" i="9"/>
  <c r="A1266" i="9"/>
  <c r="A1265" i="9"/>
  <c r="A1264" i="9"/>
  <c r="A1263" i="9"/>
  <c r="A1262" i="9"/>
  <c r="A1261" i="9"/>
  <c r="A1260" i="9"/>
  <c r="A1259" i="9"/>
  <c r="A1258" i="9"/>
  <c r="A1257" i="9"/>
  <c r="A1256" i="9"/>
  <c r="A1255" i="9"/>
  <c r="A1254" i="9"/>
  <c r="A1253" i="9"/>
  <c r="A1252" i="9"/>
  <c r="A1251" i="9"/>
  <c r="A1250" i="9"/>
  <c r="A1249" i="9"/>
  <c r="A1248" i="9"/>
  <c r="A1247" i="9"/>
  <c r="A1246" i="9"/>
  <c r="A1245" i="9"/>
  <c r="A1244" i="9"/>
  <c r="A1243" i="9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842" i="9"/>
  <c r="A841" i="9"/>
  <c r="A840" i="9"/>
  <c r="A839" i="9"/>
  <c r="A838" i="9"/>
  <c r="A837" i="9"/>
  <c r="A836" i="9"/>
  <c r="A835" i="9"/>
  <c r="A834" i="9"/>
  <c r="A833" i="9"/>
  <c r="A832" i="9"/>
  <c r="A831" i="9"/>
  <c r="A830" i="9"/>
  <c r="A829" i="9"/>
  <c r="A828" i="9"/>
  <c r="A827" i="9"/>
  <c r="A826" i="9"/>
  <c r="A825" i="9"/>
  <c r="A824" i="9"/>
  <c r="A823" i="9"/>
  <c r="A822" i="9"/>
  <c r="A821" i="9"/>
  <c r="A820" i="9"/>
  <c r="A819" i="9"/>
  <c r="A818" i="9"/>
  <c r="A817" i="9"/>
  <c r="A816" i="9"/>
  <c r="A815" i="9"/>
  <c r="A814" i="9"/>
  <c r="A813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800" i="9"/>
  <c r="A799" i="9"/>
  <c r="A798" i="9"/>
  <c r="A797" i="9"/>
  <c r="A796" i="9"/>
  <c r="A795" i="9"/>
  <c r="A794" i="9"/>
  <c r="A793" i="9"/>
  <c r="A792" i="9"/>
  <c r="A791" i="9"/>
  <c r="A790" i="9"/>
  <c r="A789" i="9"/>
  <c r="A788" i="9"/>
  <c r="A787" i="9"/>
  <c r="A786" i="9"/>
  <c r="A785" i="9"/>
  <c r="A784" i="9"/>
  <c r="A783" i="9"/>
  <c r="A782" i="9"/>
  <c r="A781" i="9"/>
  <c r="A780" i="9"/>
  <c r="A779" i="9"/>
  <c r="A778" i="9"/>
  <c r="A777" i="9"/>
  <c r="A776" i="9"/>
  <c r="A775" i="9"/>
  <c r="A774" i="9"/>
  <c r="A773" i="9"/>
  <c r="A772" i="9"/>
  <c r="A771" i="9"/>
  <c r="A770" i="9"/>
  <c r="A769" i="9"/>
  <c r="A768" i="9"/>
  <c r="A767" i="9"/>
  <c r="A766" i="9"/>
  <c r="A765" i="9"/>
  <c r="A764" i="9"/>
  <c r="A763" i="9"/>
  <c r="A762" i="9"/>
  <c r="A761" i="9"/>
  <c r="A760" i="9"/>
  <c r="A759" i="9"/>
  <c r="A758" i="9"/>
  <c r="A757" i="9"/>
  <c r="A756" i="9"/>
  <c r="A755" i="9"/>
  <c r="A754" i="9"/>
  <c r="A753" i="9"/>
  <c r="A752" i="9"/>
  <c r="A751" i="9"/>
  <c r="A750" i="9"/>
  <c r="A749" i="9"/>
  <c r="A748" i="9"/>
  <c r="A747" i="9"/>
  <c r="A746" i="9"/>
  <c r="A745" i="9"/>
  <c r="A744" i="9"/>
  <c r="A743" i="9"/>
  <c r="A742" i="9"/>
  <c r="A741" i="9"/>
  <c r="A740" i="9"/>
  <c r="A739" i="9"/>
  <c r="A738" i="9"/>
  <c r="A737" i="9"/>
  <c r="A736" i="9"/>
  <c r="A735" i="9"/>
  <c r="A734" i="9"/>
  <c r="A733" i="9"/>
  <c r="A732" i="9"/>
  <c r="A731" i="9"/>
  <c r="A730" i="9"/>
  <c r="A729" i="9"/>
  <c r="A728" i="9"/>
  <c r="A727" i="9"/>
  <c r="A726" i="9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700" i="9"/>
  <c r="A699" i="9"/>
  <c r="A698" i="9"/>
  <c r="A697" i="9"/>
  <c r="A696" i="9"/>
  <c r="A695" i="9"/>
  <c r="A694" i="9"/>
  <c r="A693" i="9"/>
  <c r="A692" i="9"/>
  <c r="A691" i="9"/>
  <c r="A690" i="9"/>
  <c r="A689" i="9"/>
  <c r="A688" i="9"/>
  <c r="A687" i="9"/>
  <c r="A686" i="9"/>
  <c r="A685" i="9"/>
  <c r="A684" i="9"/>
  <c r="A683" i="9"/>
  <c r="A682" i="9"/>
  <c r="A681" i="9"/>
  <c r="A680" i="9"/>
  <c r="A679" i="9"/>
  <c r="A678" i="9"/>
  <c r="A677" i="9"/>
  <c r="A676" i="9"/>
  <c r="A675" i="9"/>
  <c r="A674" i="9"/>
  <c r="A673" i="9"/>
  <c r="A672" i="9"/>
  <c r="A671" i="9"/>
  <c r="A670" i="9"/>
  <c r="A669" i="9"/>
  <c r="A668" i="9"/>
  <c r="A667" i="9"/>
  <c r="A666" i="9"/>
  <c r="A665" i="9"/>
  <c r="A664" i="9"/>
  <c r="A663" i="9"/>
  <c r="A662" i="9"/>
  <c r="A661" i="9"/>
  <c r="A660" i="9"/>
  <c r="A659" i="9"/>
  <c r="A658" i="9"/>
  <c r="A657" i="9"/>
  <c r="A656" i="9"/>
  <c r="A655" i="9"/>
  <c r="A654" i="9"/>
  <c r="A653" i="9"/>
  <c r="A652" i="9"/>
  <c r="A651" i="9"/>
  <c r="A650" i="9"/>
  <c r="A649" i="9"/>
  <c r="A648" i="9"/>
  <c r="A647" i="9"/>
  <c r="A646" i="9"/>
  <c r="A645" i="9"/>
  <c r="A644" i="9"/>
  <c r="A643" i="9"/>
  <c r="A642" i="9"/>
  <c r="A641" i="9"/>
  <c r="A640" i="9"/>
  <c r="A639" i="9"/>
  <c r="A638" i="9"/>
  <c r="A637" i="9"/>
  <c r="A636" i="9"/>
  <c r="A635" i="9"/>
  <c r="A634" i="9"/>
  <c r="A633" i="9"/>
  <c r="A632" i="9"/>
  <c r="A631" i="9"/>
  <c r="A630" i="9"/>
  <c r="A629" i="9"/>
  <c r="A628" i="9"/>
  <c r="A627" i="9"/>
  <c r="A626" i="9"/>
  <c r="A625" i="9"/>
  <c r="A624" i="9"/>
  <c r="A623" i="9"/>
  <c r="A622" i="9"/>
  <c r="A621" i="9"/>
  <c r="A620" i="9"/>
  <c r="A619" i="9"/>
  <c r="A618" i="9"/>
  <c r="A617" i="9"/>
  <c r="A616" i="9"/>
  <c r="A615" i="9"/>
  <c r="A614" i="9"/>
  <c r="A613" i="9"/>
  <c r="A612" i="9"/>
  <c r="A611" i="9"/>
  <c r="A610" i="9"/>
  <c r="A609" i="9"/>
  <c r="A608" i="9"/>
  <c r="A607" i="9"/>
  <c r="A606" i="9"/>
  <c r="A605" i="9"/>
  <c r="A604" i="9"/>
  <c r="A603" i="9"/>
  <c r="A602" i="9"/>
  <c r="A601" i="9"/>
  <c r="A600" i="9"/>
  <c r="A599" i="9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I130" i="25" l="1"/>
  <c r="Q130" i="25"/>
  <c r="Q100" i="25" s="1"/>
  <c r="M130" i="25"/>
  <c r="M100" i="25" s="1"/>
  <c r="K130" i="25"/>
  <c r="F130" i="25"/>
  <c r="F100" i="25" s="1"/>
  <c r="F51" i="25" s="1"/>
  <c r="N130" i="25"/>
  <c r="N100" i="25" s="1"/>
  <c r="N51" i="25" s="1"/>
  <c r="L130" i="25"/>
  <c r="L100" i="25" s="1"/>
  <c r="L150" i="25" s="1"/>
  <c r="L157" i="25" s="1"/>
  <c r="L159" i="25" s="1"/>
  <c r="K102" i="6"/>
  <c r="G54" i="6"/>
  <c r="Q31" i="6"/>
  <c r="Q132" i="6"/>
  <c r="Q102" i="6" s="1"/>
  <c r="E102" i="6"/>
  <c r="P34" i="6"/>
  <c r="P31" i="6" s="1"/>
  <c r="L102" i="6"/>
  <c r="D100" i="25"/>
  <c r="D51" i="25" s="1"/>
  <c r="M53" i="26"/>
  <c r="G53" i="40"/>
  <c r="O53" i="40"/>
  <c r="O52" i="40" s="1"/>
  <c r="O98" i="40"/>
  <c r="R140" i="40"/>
  <c r="F56" i="19"/>
  <c r="R151" i="26"/>
  <c r="H53" i="40"/>
  <c r="Q127" i="40"/>
  <c r="I100" i="24"/>
  <c r="Q100" i="24"/>
  <c r="H130" i="25"/>
  <c r="H100" i="25" s="1"/>
  <c r="G102" i="6"/>
  <c r="O100" i="26"/>
  <c r="K53" i="40"/>
  <c r="D98" i="40"/>
  <c r="L98" i="40"/>
  <c r="F56" i="22"/>
  <c r="S64" i="24"/>
  <c r="R63" i="24"/>
  <c r="S63" i="24" s="1"/>
  <c r="K100" i="24"/>
  <c r="G100" i="25"/>
  <c r="G150" i="25" s="1"/>
  <c r="G157" i="25" s="1"/>
  <c r="G159" i="25" s="1"/>
  <c r="O100" i="25"/>
  <c r="O51" i="25" s="1"/>
  <c r="E130" i="25"/>
  <c r="E100" i="25" s="1"/>
  <c r="R163" i="25"/>
  <c r="S163" i="25" s="1"/>
  <c r="I100" i="26"/>
  <c r="Q100" i="26"/>
  <c r="Q52" i="26" s="1"/>
  <c r="L53" i="40"/>
  <c r="L52" i="40" s="1"/>
  <c r="G56" i="23"/>
  <c r="R180" i="6"/>
  <c r="R152" i="25"/>
  <c r="R134" i="26"/>
  <c r="S134" i="26" s="1"/>
  <c r="H54" i="6"/>
  <c r="F54" i="6"/>
  <c r="O54" i="6"/>
  <c r="Q54" i="6"/>
  <c r="R172" i="6"/>
  <c r="E54" i="6"/>
  <c r="I54" i="6"/>
  <c r="J54" i="6"/>
  <c r="L54" i="6"/>
  <c r="K54" i="6"/>
  <c r="K53" i="6" s="1"/>
  <c r="K100" i="26"/>
  <c r="K149" i="26" s="1"/>
  <c r="K156" i="26" s="1"/>
  <c r="K158" i="26" s="1"/>
  <c r="F53" i="40"/>
  <c r="F52" i="40" s="1"/>
  <c r="J53" i="26"/>
  <c r="E56" i="23"/>
  <c r="E56" i="22"/>
  <c r="I54" i="22"/>
  <c r="I37" i="22"/>
  <c r="I37" i="23"/>
  <c r="G56" i="19"/>
  <c r="I13" i="22"/>
  <c r="K100" i="25"/>
  <c r="K150" i="25" s="1"/>
  <c r="K157" i="25" s="1"/>
  <c r="K159" i="25" s="1"/>
  <c r="D52" i="26"/>
  <c r="D149" i="26"/>
  <c r="D156" i="26" s="1"/>
  <c r="D158" i="26" s="1"/>
  <c r="S102" i="26"/>
  <c r="R101" i="26"/>
  <c r="S101" i="26" s="1"/>
  <c r="I13" i="19"/>
  <c r="I37" i="19" s="1"/>
  <c r="I35" i="23"/>
  <c r="H102" i="6"/>
  <c r="D100" i="24"/>
  <c r="D51" i="24" s="1"/>
  <c r="L100" i="24"/>
  <c r="L51" i="24" s="1"/>
  <c r="L52" i="26"/>
  <c r="P100" i="26"/>
  <c r="P52" i="26" s="1"/>
  <c r="I48" i="22"/>
  <c r="I102" i="6"/>
  <c r="E100" i="24"/>
  <c r="M100" i="24"/>
  <c r="R123" i="25"/>
  <c r="S123" i="25" s="1"/>
  <c r="I53" i="26"/>
  <c r="I52" i="26" s="1"/>
  <c r="E100" i="26"/>
  <c r="E52" i="26" s="1"/>
  <c r="R122" i="26"/>
  <c r="S122" i="26" s="1"/>
  <c r="I54" i="19"/>
  <c r="J102" i="6"/>
  <c r="F100" i="24"/>
  <c r="I52" i="25"/>
  <c r="Q52" i="25"/>
  <c r="F100" i="26"/>
  <c r="S130" i="26"/>
  <c r="R129" i="26"/>
  <c r="S129" i="26" s="1"/>
  <c r="R164" i="26"/>
  <c r="S164" i="26" s="1"/>
  <c r="I54" i="23"/>
  <c r="S19" i="6"/>
  <c r="G100" i="24"/>
  <c r="N100" i="24"/>
  <c r="N51" i="24" s="1"/>
  <c r="L149" i="26"/>
  <c r="L156" i="26" s="1"/>
  <c r="L158" i="26" s="1"/>
  <c r="G100" i="26"/>
  <c r="G52" i="26" s="1"/>
  <c r="J53" i="40"/>
  <c r="J52" i="40" s="1"/>
  <c r="R149" i="40"/>
  <c r="H100" i="24"/>
  <c r="H51" i="24" s="1"/>
  <c r="P100" i="25"/>
  <c r="P51" i="25" s="1"/>
  <c r="R143" i="25"/>
  <c r="S143" i="25" s="1"/>
  <c r="R63" i="26"/>
  <c r="N53" i="26"/>
  <c r="H100" i="26"/>
  <c r="H52" i="26" s="1"/>
  <c r="P100" i="24"/>
  <c r="P149" i="24" s="1"/>
  <c r="P156" i="24" s="1"/>
  <c r="P158" i="24" s="1"/>
  <c r="I100" i="25"/>
  <c r="E149" i="26"/>
  <c r="E156" i="26" s="1"/>
  <c r="E158" i="26" s="1"/>
  <c r="R60" i="26"/>
  <c r="S60" i="26" s="1"/>
  <c r="M100" i="26"/>
  <c r="M52" i="26" s="1"/>
  <c r="N54" i="6"/>
  <c r="F102" i="6"/>
  <c r="J100" i="24"/>
  <c r="E52" i="25"/>
  <c r="J100" i="25"/>
  <c r="J51" i="25" s="1"/>
  <c r="S101" i="25"/>
  <c r="R135" i="25"/>
  <c r="S135" i="25" s="1"/>
  <c r="J100" i="26"/>
  <c r="J52" i="26" s="1"/>
  <c r="H52" i="40"/>
  <c r="H147" i="40"/>
  <c r="D52" i="40"/>
  <c r="D147" i="40"/>
  <c r="P52" i="40"/>
  <c r="Q53" i="40"/>
  <c r="E98" i="40"/>
  <c r="G98" i="40"/>
  <c r="G52" i="40" s="1"/>
  <c r="I98" i="40"/>
  <c r="K98" i="40"/>
  <c r="K52" i="40" s="1"/>
  <c r="M98" i="40"/>
  <c r="Q98" i="40"/>
  <c r="N98" i="40"/>
  <c r="R153" i="6"/>
  <c r="P54" i="6"/>
  <c r="S167" i="6"/>
  <c r="G51" i="25"/>
  <c r="R65" i="6"/>
  <c r="S65" i="6" s="1"/>
  <c r="P147" i="40"/>
  <c r="P154" i="40" s="1"/>
  <c r="P156" i="40" s="1"/>
  <c r="N53" i="40"/>
  <c r="N52" i="40" s="1"/>
  <c r="N100" i="26"/>
  <c r="S92" i="26"/>
  <c r="R91" i="26"/>
  <c r="S91" i="26" s="1"/>
  <c r="O52" i="26"/>
  <c r="O149" i="26"/>
  <c r="O156" i="26" s="1"/>
  <c r="O158" i="26" s="1"/>
  <c r="R99" i="6"/>
  <c r="S99" i="6" s="1"/>
  <c r="S92" i="25"/>
  <c r="R91" i="25"/>
  <c r="S91" i="25" s="1"/>
  <c r="O100" i="24"/>
  <c r="S92" i="24"/>
  <c r="R91" i="24"/>
  <c r="S91" i="24" s="1"/>
  <c r="D93" i="6"/>
  <c r="P93" i="6"/>
  <c r="M93" i="6"/>
  <c r="N93" i="6"/>
  <c r="O93" i="6"/>
  <c r="R194" i="6"/>
  <c r="M31" i="6"/>
  <c r="D58" i="6"/>
  <c r="D54" i="6" s="1"/>
  <c r="N31" i="6"/>
  <c r="O31" i="6"/>
  <c r="S119" i="24"/>
  <c r="O145" i="6"/>
  <c r="R111" i="40"/>
  <c r="R120" i="40"/>
  <c r="R162" i="40"/>
  <c r="S162" i="40" s="1"/>
  <c r="E53" i="40"/>
  <c r="I53" i="40"/>
  <c r="R57" i="40"/>
  <c r="D154" i="40"/>
  <c r="D156" i="40" s="1"/>
  <c r="R132" i="40"/>
  <c r="R77" i="40"/>
  <c r="R75" i="40" s="1"/>
  <c r="R91" i="40"/>
  <c r="R62" i="6"/>
  <c r="R60" i="40"/>
  <c r="R63" i="40"/>
  <c r="R66" i="40"/>
  <c r="R57" i="26"/>
  <c r="S57" i="26" s="1"/>
  <c r="R113" i="26"/>
  <c r="F53" i="26"/>
  <c r="R66" i="26"/>
  <c r="S66" i="26" s="1"/>
  <c r="R142" i="26"/>
  <c r="S142" i="26" s="1"/>
  <c r="S130" i="25"/>
  <c r="R59" i="25"/>
  <c r="S59" i="25" s="1"/>
  <c r="S102" i="25"/>
  <c r="S144" i="25"/>
  <c r="R66" i="25"/>
  <c r="R56" i="25"/>
  <c r="R52" i="25" s="1"/>
  <c r="M132" i="6"/>
  <c r="P132" i="6"/>
  <c r="R42" i="6"/>
  <c r="S42" i="6" s="1"/>
  <c r="N115" i="6"/>
  <c r="M125" i="6"/>
  <c r="P125" i="6"/>
  <c r="O103" i="6"/>
  <c r="R108" i="6"/>
  <c r="S108" i="6" s="1"/>
  <c r="R143" i="24"/>
  <c r="S143" i="24" s="1"/>
  <c r="D68" i="6"/>
  <c r="R151" i="24"/>
  <c r="R18" i="6"/>
  <c r="R98" i="6"/>
  <c r="S98" i="6" s="1"/>
  <c r="R111" i="6"/>
  <c r="S111" i="6" s="1"/>
  <c r="P115" i="6"/>
  <c r="D137" i="6"/>
  <c r="S59" i="6"/>
  <c r="R104" i="6"/>
  <c r="N103" i="6"/>
  <c r="O125" i="6"/>
  <c r="R129" i="6"/>
  <c r="S129" i="6" s="1"/>
  <c r="O132" i="6"/>
  <c r="D132" i="6"/>
  <c r="N145" i="6"/>
  <c r="D164" i="6"/>
  <c r="D195" i="6" s="1"/>
  <c r="I52" i="24"/>
  <c r="Q52" i="24"/>
  <c r="R130" i="24"/>
  <c r="S130" i="24" s="1"/>
  <c r="R128" i="6"/>
  <c r="N132" i="6"/>
  <c r="R146" i="6"/>
  <c r="S146" i="6" s="1"/>
  <c r="P41" i="6"/>
  <c r="O68" i="6"/>
  <c r="N68" i="6"/>
  <c r="R71" i="6"/>
  <c r="S71" i="6" s="1"/>
  <c r="R75" i="6"/>
  <c r="P79" i="6"/>
  <c r="P77" i="6" s="1"/>
  <c r="O79" i="6"/>
  <c r="O77" i="6" s="1"/>
  <c r="N79" i="6"/>
  <c r="N77" i="6" s="1"/>
  <c r="R83" i="6"/>
  <c r="S83" i="6" s="1"/>
  <c r="R91" i="6"/>
  <c r="S91" i="6" s="1"/>
  <c r="R107" i="6"/>
  <c r="S107" i="6" s="1"/>
  <c r="D115" i="6"/>
  <c r="R130" i="6"/>
  <c r="S130" i="6" s="1"/>
  <c r="D125" i="6"/>
  <c r="R133" i="6"/>
  <c r="S133" i="6" s="1"/>
  <c r="D145" i="6"/>
  <c r="P145" i="6"/>
  <c r="G52" i="24"/>
  <c r="K52" i="24"/>
  <c r="O52" i="24"/>
  <c r="F52" i="24"/>
  <c r="J52" i="24"/>
  <c r="D79" i="6"/>
  <c r="D77" i="6" s="1"/>
  <c r="R59" i="24"/>
  <c r="E52" i="24"/>
  <c r="R135" i="24"/>
  <c r="S135" i="24" s="1"/>
  <c r="R33" i="6"/>
  <c r="S33" i="6" s="1"/>
  <c r="O41" i="6"/>
  <c r="R95" i="6"/>
  <c r="S95" i="6" s="1"/>
  <c r="D103" i="6"/>
  <c r="P103" i="6"/>
  <c r="R127" i="6"/>
  <c r="R131" i="6"/>
  <c r="S131" i="6" s="1"/>
  <c r="M145" i="6"/>
  <c r="J75" i="24"/>
  <c r="R88" i="24"/>
  <c r="S88" i="24" s="1"/>
  <c r="P68" i="6"/>
  <c r="R72" i="6"/>
  <c r="S72" i="6" s="1"/>
  <c r="R76" i="6"/>
  <c r="S76" i="6" s="1"/>
  <c r="R84" i="6"/>
  <c r="S84" i="6" s="1"/>
  <c r="R88" i="6"/>
  <c r="S88" i="6" s="1"/>
  <c r="R92" i="6"/>
  <c r="S92" i="6" s="1"/>
  <c r="O115" i="6"/>
  <c r="R134" i="6"/>
  <c r="S134" i="6" s="1"/>
  <c r="S166" i="6"/>
  <c r="R116" i="6"/>
  <c r="S116" i="6" s="1"/>
  <c r="R122" i="6"/>
  <c r="S122" i="6" s="1"/>
  <c r="N125" i="6"/>
  <c r="R141" i="6"/>
  <c r="S141" i="6" s="1"/>
  <c r="S125" i="24"/>
  <c r="R123" i="24"/>
  <c r="S123" i="24" s="1"/>
  <c r="R162" i="24"/>
  <c r="S162" i="24" s="1"/>
  <c r="R69" i="6"/>
  <c r="S69" i="6" s="1"/>
  <c r="R73" i="6"/>
  <c r="S73" i="6" s="1"/>
  <c r="R81" i="6"/>
  <c r="S81" i="6" s="1"/>
  <c r="R56" i="24"/>
  <c r="S131" i="24"/>
  <c r="R89" i="6"/>
  <c r="S89" i="6" s="1"/>
  <c r="R192" i="6"/>
  <c r="S192" i="6" s="1"/>
  <c r="S60" i="6"/>
  <c r="R74" i="6"/>
  <c r="S74" i="6" s="1"/>
  <c r="R78" i="6"/>
  <c r="S78" i="6" s="1"/>
  <c r="R82" i="6"/>
  <c r="S82" i="6" s="1"/>
  <c r="R86" i="6"/>
  <c r="S86" i="6" s="1"/>
  <c r="R90" i="6"/>
  <c r="S90" i="6" s="1"/>
  <c r="R94" i="6"/>
  <c r="R118" i="6"/>
  <c r="S118" i="6" s="1"/>
  <c r="S165" i="6"/>
  <c r="R66" i="24"/>
  <c r="K75" i="24"/>
  <c r="S22" i="6"/>
  <c r="R164" i="6"/>
  <c r="M195" i="6"/>
  <c r="R195" i="6" s="1"/>
  <c r="R77" i="24"/>
  <c r="S77" i="24" s="1"/>
  <c r="R64" i="6"/>
  <c r="R66" i="6"/>
  <c r="M53" i="40"/>
  <c r="S145" i="26"/>
  <c r="S119" i="26"/>
  <c r="R77" i="26"/>
  <c r="S77" i="26" s="1"/>
  <c r="S82" i="26"/>
  <c r="R113" i="25"/>
  <c r="R77" i="25"/>
  <c r="S77" i="25" s="1"/>
  <c r="S78" i="25"/>
  <c r="S76" i="25"/>
  <c r="M58" i="6"/>
  <c r="R58" i="6" s="1"/>
  <c r="M52" i="25"/>
  <c r="R148" i="6"/>
  <c r="S146" i="24"/>
  <c r="M115" i="6"/>
  <c r="R113" i="24"/>
  <c r="S101" i="24"/>
  <c r="M103" i="6"/>
  <c r="S102" i="24"/>
  <c r="M79" i="6"/>
  <c r="M77" i="6" s="1"/>
  <c r="S78" i="24"/>
  <c r="R80" i="6"/>
  <c r="M68" i="6"/>
  <c r="R70" i="6"/>
  <c r="S70" i="6" s="1"/>
  <c r="M52" i="24"/>
  <c r="F151" i="6"/>
  <c r="L151" i="6"/>
  <c r="D150" i="25" l="1"/>
  <c r="D157" i="25" s="1"/>
  <c r="D159" i="25" s="1"/>
  <c r="P150" i="25"/>
  <c r="P157" i="25" s="1"/>
  <c r="P159" i="25" s="1"/>
  <c r="O150" i="25"/>
  <c r="O157" i="25" s="1"/>
  <c r="O159" i="25" s="1"/>
  <c r="L51" i="25"/>
  <c r="K51" i="25"/>
  <c r="F150" i="25"/>
  <c r="F157" i="25" s="1"/>
  <c r="F159" i="25" s="1"/>
  <c r="I149" i="24"/>
  <c r="I156" i="24" s="1"/>
  <c r="I158" i="24" s="1"/>
  <c r="F51" i="24"/>
  <c r="D149" i="24"/>
  <c r="D156" i="24" s="1"/>
  <c r="D158" i="24" s="1"/>
  <c r="N149" i="24"/>
  <c r="N156" i="24" s="1"/>
  <c r="N158" i="24" s="1"/>
  <c r="M51" i="24"/>
  <c r="H149" i="24"/>
  <c r="H156" i="24" s="1"/>
  <c r="H158" i="24" s="1"/>
  <c r="O51" i="24"/>
  <c r="G51" i="24"/>
  <c r="E51" i="24"/>
  <c r="L52" i="6"/>
  <c r="G151" i="6"/>
  <c r="G52" i="6"/>
  <c r="E53" i="6"/>
  <c r="G53" i="6"/>
  <c r="I53" i="6"/>
  <c r="J53" i="6"/>
  <c r="E52" i="6"/>
  <c r="R34" i="6"/>
  <c r="S34" i="6" s="1"/>
  <c r="L53" i="6"/>
  <c r="E151" i="6"/>
  <c r="E158" i="6" s="1"/>
  <c r="F53" i="6"/>
  <c r="Q151" i="6"/>
  <c r="Q158" i="6" s="1"/>
  <c r="S18" i="6"/>
  <c r="R17" i="6"/>
  <c r="S17" i="6" s="1"/>
  <c r="H51" i="25"/>
  <c r="H150" i="25"/>
  <c r="H157" i="25" s="1"/>
  <c r="H159" i="25" s="1"/>
  <c r="F147" i="40"/>
  <c r="J151" i="6"/>
  <c r="J40" i="6" s="1"/>
  <c r="J193" i="6" s="1"/>
  <c r="J197" i="6" s="1"/>
  <c r="I51" i="24"/>
  <c r="K52" i="26"/>
  <c r="Q51" i="24"/>
  <c r="O147" i="40"/>
  <c r="L147" i="40"/>
  <c r="L154" i="40" s="1"/>
  <c r="L156" i="40" s="1"/>
  <c r="Q52" i="6"/>
  <c r="Q149" i="26"/>
  <c r="Q156" i="26" s="1"/>
  <c r="Q158" i="26" s="1"/>
  <c r="I56" i="23"/>
  <c r="K52" i="6"/>
  <c r="R52" i="24"/>
  <c r="K151" i="6"/>
  <c r="K40" i="6" s="1"/>
  <c r="I149" i="26"/>
  <c r="I156" i="26" s="1"/>
  <c r="I158" i="26" s="1"/>
  <c r="H151" i="6"/>
  <c r="H158" i="6" s="1"/>
  <c r="F52" i="6"/>
  <c r="R31" i="6"/>
  <c r="S31" i="6" s="1"/>
  <c r="I52" i="6"/>
  <c r="S66" i="6"/>
  <c r="S64" i="6"/>
  <c r="S62" i="6"/>
  <c r="S58" i="6"/>
  <c r="F149" i="26"/>
  <c r="F156" i="26" s="1"/>
  <c r="F158" i="26" s="1"/>
  <c r="N149" i="26"/>
  <c r="N156" i="26" s="1"/>
  <c r="N158" i="26" s="1"/>
  <c r="N147" i="40"/>
  <c r="N154" i="40" s="1"/>
  <c r="N156" i="40" s="1"/>
  <c r="J147" i="40"/>
  <c r="J154" i="40" s="1"/>
  <c r="J156" i="40" s="1"/>
  <c r="G149" i="24"/>
  <c r="G156" i="24" s="1"/>
  <c r="G158" i="24" s="1"/>
  <c r="E149" i="24"/>
  <c r="E156" i="24" s="1"/>
  <c r="E158" i="24" s="1"/>
  <c r="J51" i="24"/>
  <c r="P149" i="26"/>
  <c r="P156" i="26" s="1"/>
  <c r="P158" i="26" s="1"/>
  <c r="P51" i="24"/>
  <c r="H53" i="6"/>
  <c r="G149" i="26"/>
  <c r="G156" i="26" s="1"/>
  <c r="G158" i="26" s="1"/>
  <c r="H52" i="6"/>
  <c r="J150" i="25"/>
  <c r="J157" i="25" s="1"/>
  <c r="J159" i="25" s="1"/>
  <c r="H149" i="26"/>
  <c r="H156" i="26" s="1"/>
  <c r="H158" i="26" s="1"/>
  <c r="E51" i="25"/>
  <c r="E150" i="25"/>
  <c r="E157" i="25" s="1"/>
  <c r="E159" i="25" s="1"/>
  <c r="F52" i="26"/>
  <c r="I56" i="19"/>
  <c r="J149" i="26"/>
  <c r="J156" i="26" s="1"/>
  <c r="J158" i="26" s="1"/>
  <c r="I56" i="22"/>
  <c r="M51" i="25"/>
  <c r="M150" i="25"/>
  <c r="M157" i="25" s="1"/>
  <c r="M159" i="25" s="1"/>
  <c r="K51" i="24"/>
  <c r="N150" i="25"/>
  <c r="N157" i="25" s="1"/>
  <c r="N159" i="25" s="1"/>
  <c r="M149" i="26"/>
  <c r="M156" i="26" s="1"/>
  <c r="M158" i="26" s="1"/>
  <c r="Q51" i="25"/>
  <c r="Q150" i="25"/>
  <c r="Q157" i="25" s="1"/>
  <c r="Q159" i="25" s="1"/>
  <c r="Q53" i="6"/>
  <c r="J52" i="6"/>
  <c r="R100" i="24"/>
  <c r="N52" i="26"/>
  <c r="I51" i="25"/>
  <c r="I150" i="25"/>
  <c r="I157" i="25" s="1"/>
  <c r="I159" i="25" s="1"/>
  <c r="E52" i="40"/>
  <c r="E147" i="40"/>
  <c r="E154" i="40" s="1"/>
  <c r="E156" i="40" s="1"/>
  <c r="Q52" i="40"/>
  <c r="Q147" i="40"/>
  <c r="Q154" i="40" s="1"/>
  <c r="Q156" i="40" s="1"/>
  <c r="K147" i="40"/>
  <c r="K154" i="40" s="1"/>
  <c r="K156" i="40" s="1"/>
  <c r="G147" i="40"/>
  <c r="G154" i="40" s="1"/>
  <c r="G156" i="40" s="1"/>
  <c r="M52" i="40"/>
  <c r="M147" i="40"/>
  <c r="M154" i="40" s="1"/>
  <c r="M156" i="40" s="1"/>
  <c r="S104" i="6"/>
  <c r="R103" i="6"/>
  <c r="S103" i="6" s="1"/>
  <c r="I52" i="40"/>
  <c r="I147" i="40"/>
  <c r="I154" i="40" s="1"/>
  <c r="I156" i="40" s="1"/>
  <c r="R98" i="40"/>
  <c r="R100" i="25"/>
  <c r="S100" i="25" s="1"/>
  <c r="R53" i="40"/>
  <c r="S113" i="26"/>
  <c r="R100" i="26"/>
  <c r="S100" i="26" s="1"/>
  <c r="R53" i="26"/>
  <c r="S53" i="26" s="1"/>
  <c r="R75" i="25"/>
  <c r="S75" i="25" s="1"/>
  <c r="S56" i="25"/>
  <c r="S66" i="25"/>
  <c r="R41" i="6"/>
  <c r="S41" i="6" s="1"/>
  <c r="S66" i="24"/>
  <c r="S94" i="6"/>
  <c r="R93" i="6"/>
  <c r="S93" i="6" s="1"/>
  <c r="N102" i="6"/>
  <c r="N52" i="6" s="1"/>
  <c r="D102" i="6"/>
  <c r="D52" i="6" s="1"/>
  <c r="D53" i="6" s="1"/>
  <c r="O102" i="6"/>
  <c r="O52" i="6" s="1"/>
  <c r="P102" i="6"/>
  <c r="P53" i="6" s="1"/>
  <c r="M102" i="6"/>
  <c r="F158" i="6"/>
  <c r="I151" i="6"/>
  <c r="S113" i="24"/>
  <c r="F40" i="6"/>
  <c r="F193" i="6" s="1"/>
  <c r="H154" i="40"/>
  <c r="H156" i="40" s="1"/>
  <c r="O154" i="40"/>
  <c r="O156" i="40" s="1"/>
  <c r="F154" i="40"/>
  <c r="F156" i="40" s="1"/>
  <c r="R137" i="6"/>
  <c r="S137" i="6" s="1"/>
  <c r="R68" i="6"/>
  <c r="S68" i="6" s="1"/>
  <c r="R75" i="24"/>
  <c r="S75" i="24" s="1"/>
  <c r="L149" i="24"/>
  <c r="L156" i="24" s="1"/>
  <c r="L158" i="24" s="1"/>
  <c r="Q149" i="24"/>
  <c r="Q156" i="24" s="1"/>
  <c r="Q158" i="24" s="1"/>
  <c r="K149" i="24"/>
  <c r="K156" i="24" s="1"/>
  <c r="K158" i="24" s="1"/>
  <c r="F149" i="24"/>
  <c r="F156" i="24" s="1"/>
  <c r="F158" i="24" s="1"/>
  <c r="S52" i="24"/>
  <c r="S195" i="6"/>
  <c r="S164" i="6"/>
  <c r="R115" i="6"/>
  <c r="O149" i="24"/>
  <c r="O156" i="24" s="1"/>
  <c r="O158" i="24" s="1"/>
  <c r="S56" i="24"/>
  <c r="R125" i="6"/>
  <c r="S125" i="6" s="1"/>
  <c r="S127" i="6"/>
  <c r="J149" i="24"/>
  <c r="J156" i="24" s="1"/>
  <c r="J158" i="24" s="1"/>
  <c r="R132" i="6"/>
  <c r="S132" i="6" s="1"/>
  <c r="S59" i="24"/>
  <c r="R75" i="26"/>
  <c r="M54" i="6"/>
  <c r="R54" i="6"/>
  <c r="S113" i="25"/>
  <c r="S52" i="25"/>
  <c r="S148" i="6"/>
  <c r="R145" i="6"/>
  <c r="S145" i="6" s="1"/>
  <c r="S80" i="6"/>
  <c r="R79" i="6"/>
  <c r="M149" i="24"/>
  <c r="M156" i="24" s="1"/>
  <c r="G158" i="6"/>
  <c r="G40" i="6"/>
  <c r="L40" i="6"/>
  <c r="L158" i="6"/>
  <c r="H40" i="6" l="1"/>
  <c r="H193" i="6" s="1"/>
  <c r="H197" i="6" s="1"/>
  <c r="K158" i="6"/>
  <c r="J158" i="6"/>
  <c r="E40" i="6"/>
  <c r="E193" i="6" s="1"/>
  <c r="E197" i="6" s="1"/>
  <c r="Q40" i="6"/>
  <c r="R159" i="25"/>
  <c r="S159" i="25" s="1"/>
  <c r="D151" i="6"/>
  <c r="D158" i="6" s="1"/>
  <c r="R52" i="40"/>
  <c r="R147" i="40"/>
  <c r="R154" i="40" s="1"/>
  <c r="R156" i="40" s="1"/>
  <c r="N151" i="6"/>
  <c r="R150" i="25"/>
  <c r="R51" i="25"/>
  <c r="S51" i="25" s="1"/>
  <c r="S75" i="26"/>
  <c r="R52" i="26"/>
  <c r="R149" i="26"/>
  <c r="R51" i="24"/>
  <c r="S51" i="24" s="1"/>
  <c r="J46" i="6"/>
  <c r="O151" i="6"/>
  <c r="N53" i="6"/>
  <c r="M53" i="6"/>
  <c r="M52" i="6"/>
  <c r="P151" i="6"/>
  <c r="O53" i="6"/>
  <c r="P52" i="6"/>
  <c r="R102" i="6"/>
  <c r="S102" i="6" s="1"/>
  <c r="S54" i="6"/>
  <c r="F46" i="6"/>
  <c r="F160" i="6" s="1"/>
  <c r="I158" i="6"/>
  <c r="I40" i="6"/>
  <c r="S100" i="24"/>
  <c r="S115" i="6"/>
  <c r="M151" i="6"/>
  <c r="R149" i="24"/>
  <c r="S149" i="24" s="1"/>
  <c r="S79" i="6"/>
  <c r="R77" i="6"/>
  <c r="S77" i="6" s="1"/>
  <c r="M158" i="24"/>
  <c r="R156" i="24"/>
  <c r="K193" i="6"/>
  <c r="K197" i="6" s="1"/>
  <c r="K46" i="6"/>
  <c r="K160" i="6" s="1"/>
  <c r="H46" i="6"/>
  <c r="H160" i="6" s="1"/>
  <c r="G193" i="6"/>
  <c r="G197" i="6" s="1"/>
  <c r="G46" i="6"/>
  <c r="G160" i="6" s="1"/>
  <c r="L193" i="6"/>
  <c r="L197" i="6" s="1"/>
  <c r="L46" i="6"/>
  <c r="L160" i="6" s="1"/>
  <c r="F197" i="6"/>
  <c r="J160" i="6" l="1"/>
  <c r="E46" i="6"/>
  <c r="E160" i="6" s="1"/>
  <c r="Q193" i="6"/>
  <c r="Q197" i="6" s="1"/>
  <c r="Q46" i="6"/>
  <c r="Q160" i="6" s="1"/>
  <c r="D40" i="6"/>
  <c r="D193" i="6" s="1"/>
  <c r="D197" i="6" s="1"/>
  <c r="D199" i="6" s="1"/>
  <c r="E191" i="6" s="1"/>
  <c r="E199" i="6" s="1"/>
  <c r="F191" i="6" s="1"/>
  <c r="F199" i="6" s="1"/>
  <c r="G191" i="6" s="1"/>
  <c r="G199" i="6" s="1"/>
  <c r="H191" i="6" s="1"/>
  <c r="H199" i="6" s="1"/>
  <c r="I191" i="6" s="1"/>
  <c r="S52" i="26"/>
  <c r="O158" i="6"/>
  <c r="N40" i="6"/>
  <c r="N193" i="6" s="1"/>
  <c r="N197" i="6" s="1"/>
  <c r="P40" i="6"/>
  <c r="P46" i="6" s="1"/>
  <c r="P158" i="6"/>
  <c r="N158" i="6"/>
  <c r="O40" i="6"/>
  <c r="R52" i="6"/>
  <c r="S52" i="6" s="1"/>
  <c r="R53" i="6"/>
  <c r="I193" i="6"/>
  <c r="I197" i="6" s="1"/>
  <c r="I46" i="6"/>
  <c r="I160" i="6" s="1"/>
  <c r="M40" i="6"/>
  <c r="M193" i="6" s="1"/>
  <c r="M197" i="6" s="1"/>
  <c r="M158" i="6"/>
  <c r="R156" i="26"/>
  <c r="R158" i="26" s="1"/>
  <c r="S149" i="26"/>
  <c r="S156" i="26" s="1"/>
  <c r="S158" i="26" s="1"/>
  <c r="R151" i="6"/>
  <c r="R157" i="25"/>
  <c r="S157" i="25" s="1"/>
  <c r="S150" i="25"/>
  <c r="R158" i="24"/>
  <c r="S158" i="24" s="1"/>
  <c r="S156" i="24"/>
  <c r="N46" i="6" l="1"/>
  <c r="N160" i="6" s="1"/>
  <c r="D46" i="6"/>
  <c r="D160" i="6" s="1"/>
  <c r="P193" i="6"/>
  <c r="P197" i="6" s="1"/>
  <c r="R158" i="6"/>
  <c r="S151" i="6"/>
  <c r="P160" i="6"/>
  <c r="S53" i="6"/>
  <c r="O46" i="6"/>
  <c r="O160" i="6" s="1"/>
  <c r="O193" i="6"/>
  <c r="O197" i="6" s="1"/>
  <c r="R40" i="6"/>
  <c r="S40" i="6" s="1"/>
  <c r="I199" i="6"/>
  <c r="J191" i="6" s="1"/>
  <c r="J199" i="6" s="1"/>
  <c r="K191" i="6" s="1"/>
  <c r="K199" i="6" s="1"/>
  <c r="L191" i="6" s="1"/>
  <c r="L199" i="6" s="1"/>
  <c r="M191" i="6" s="1"/>
  <c r="M199" i="6" s="1"/>
  <c r="M46" i="6"/>
  <c r="M160" i="6" s="1"/>
  <c r="S158" i="6" l="1"/>
  <c r="R193" i="6"/>
  <c r="R197" i="6" s="1"/>
  <c r="R199" i="6" s="1"/>
  <c r="R46" i="6"/>
  <c r="S46" i="6" s="1"/>
  <c r="N191" i="6"/>
  <c r="N199" i="6" s="1"/>
  <c r="R160" i="6" l="1"/>
  <c r="O191" i="6"/>
  <c r="O199" i="6" s="1"/>
  <c r="S193" i="6"/>
  <c r="P191" i="6" l="1"/>
  <c r="P199" i="6" s="1"/>
  <c r="Q191" i="6" l="1"/>
  <c r="Q199" i="6" s="1"/>
</calcChain>
</file>

<file path=xl/sharedStrings.xml><?xml version="1.0" encoding="utf-8"?>
<sst xmlns="http://schemas.openxmlformats.org/spreadsheetml/2006/main" count="17108" uniqueCount="1772">
  <si>
    <t>Exercício:</t>
  </si>
  <si>
    <t>Contrato de Gestão nº:</t>
  </si>
  <si>
    <t>Orçamento
Anual</t>
  </si>
  <si>
    <t>4º Tri</t>
  </si>
  <si>
    <t>Realizado</t>
  </si>
  <si>
    <t>2.1</t>
  </si>
  <si>
    <t>2.2</t>
  </si>
  <si>
    <t>2.3</t>
  </si>
  <si>
    <t>Trabalho Voluntário e Parcerias</t>
  </si>
  <si>
    <t>TOTAL DE RECEITAS VINCULADAS AO PLANO DE TRABALHO</t>
  </si>
  <si>
    <t>1.1</t>
  </si>
  <si>
    <t>Diretoria</t>
  </si>
  <si>
    <t>Área Meio</t>
  </si>
  <si>
    <t>Área Fim</t>
  </si>
  <si>
    <t>Demais Funcionários</t>
  </si>
  <si>
    <t>Estagiários</t>
  </si>
  <si>
    <t>Aprendizes</t>
  </si>
  <si>
    <t>Prestadores de serviços (Consultorias/Assessorias/Pessoas Jurídicas) - Área Meio</t>
  </si>
  <si>
    <t>Limpeza</t>
  </si>
  <si>
    <t>Vigilância / portaria / segurança</t>
  </si>
  <si>
    <t>Jurídica</t>
  </si>
  <si>
    <t>2.4</t>
  </si>
  <si>
    <t>Informática</t>
  </si>
  <si>
    <t>2.5</t>
  </si>
  <si>
    <t>Administrativa / RH</t>
  </si>
  <si>
    <t>2.6</t>
  </si>
  <si>
    <t>Contábil</t>
  </si>
  <si>
    <t>2.7</t>
  </si>
  <si>
    <t>Auditoria</t>
  </si>
  <si>
    <t>2.8</t>
  </si>
  <si>
    <t>Outras Despesas</t>
  </si>
  <si>
    <t>Custos Administrativos e Institucionais</t>
  </si>
  <si>
    <t>3.1</t>
  </si>
  <si>
    <t>Locação de imóveis</t>
  </si>
  <si>
    <t>3.2</t>
  </si>
  <si>
    <t>Uniformes e EPIs</t>
  </si>
  <si>
    <t>Viagens e Estadias</t>
  </si>
  <si>
    <t>3.4</t>
  </si>
  <si>
    <t>Material de consumo, escritório e limpeza</t>
  </si>
  <si>
    <t>3.5</t>
  </si>
  <si>
    <t>Despesas tributárias e financeiras</t>
  </si>
  <si>
    <t>3.6</t>
  </si>
  <si>
    <t>Despesas diversas (correio, xerox, motoboy, etc.)</t>
  </si>
  <si>
    <t>Treinamento de Funcionários</t>
  </si>
  <si>
    <t>Programa de Edificações: Conservação, Manutenção e Segurança</t>
  </si>
  <si>
    <t>4.1</t>
  </si>
  <si>
    <t>4.2</t>
  </si>
  <si>
    <t>Sistema de Monitoramento de Segurança e AVCB</t>
  </si>
  <si>
    <t>4.3</t>
  </si>
  <si>
    <t>Equipamentos / Implementos</t>
  </si>
  <si>
    <t>Seguros (predial, incêndio, etc.)</t>
  </si>
  <si>
    <t>Programas de Trabalho da Área Fim</t>
  </si>
  <si>
    <t>5.1</t>
  </si>
  <si>
    <t>5.2</t>
  </si>
  <si>
    <t>Exposições Temporárias</t>
  </si>
  <si>
    <t>Programação Cultural</t>
  </si>
  <si>
    <t>Implantação de projeto museográfico</t>
  </si>
  <si>
    <t>5.3</t>
  </si>
  <si>
    <t>Serviço educativo e projetos especiais</t>
  </si>
  <si>
    <t>5.4</t>
  </si>
  <si>
    <t>5.5</t>
  </si>
  <si>
    <t>TOTAL GERAL</t>
  </si>
  <si>
    <t>SUPERÁVIT OU DÉFICIT DO EXERCÍCIO  (RECEITA-DESPESA)</t>
  </si>
  <si>
    <t>EQUIPAMENTOS DE INFORMÁTICA</t>
  </si>
  <si>
    <t>1.2</t>
  </si>
  <si>
    <t>1.3</t>
  </si>
  <si>
    <t>MAQUINAS E EQUIPAMENTOS</t>
  </si>
  <si>
    <t>1.4</t>
  </si>
  <si>
    <t>SOFTWARE</t>
  </si>
  <si>
    <t>BENFEITORIAS</t>
  </si>
  <si>
    <t>AQUISIÇÃO DE ACERVO</t>
  </si>
  <si>
    <t>INVESTIMENTOS ATRAVÉS DE RECURSOS INCENTIVADOS</t>
  </si>
  <si>
    <t>I - REPASSES PÚBLICOS</t>
  </si>
  <si>
    <t>DESPESAS TOTAIS</t>
  </si>
  <si>
    <t>III - INVESTIMENTOS/IMOBILIZADO</t>
  </si>
  <si>
    <t>DESPESAS DO CONTRATO DE GESTÃO</t>
  </si>
  <si>
    <t>PROJETOS A EXECUTAR</t>
  </si>
  <si>
    <t>Projetos Incentivados</t>
  </si>
  <si>
    <t>4.2.1</t>
  </si>
  <si>
    <t>4.2.2</t>
  </si>
  <si>
    <t>4.2.3</t>
  </si>
  <si>
    <t>Depreciação/Amortização/Exaustão/Baixa de Imobilizado</t>
  </si>
  <si>
    <t>RESTITUIÇÃO DE RECURSOS A SEC</t>
  </si>
  <si>
    <t>SALDO PROJETOS A EXECUTAR</t>
  </si>
  <si>
    <t>RECURSOS PÚBLICOS VINCULADOS AO CONTRATO DE GESTÃO</t>
  </si>
  <si>
    <t>Objeto Contratual:</t>
  </si>
  <si>
    <t>5</t>
  </si>
  <si>
    <t>8.1</t>
  </si>
  <si>
    <t>8.2</t>
  </si>
  <si>
    <t>8.3</t>
  </si>
  <si>
    <t>8.5</t>
  </si>
  <si>
    <t>9.1</t>
  </si>
  <si>
    <t>9.2</t>
  </si>
  <si>
    <t>TOTAL DE RECEITAS PARA METAS CONDICIONADAS</t>
  </si>
  <si>
    <t>INVESTIMENTOS COM RECURSOS VINCULADOS AO CONTRATOS DE GESTÃO</t>
  </si>
  <si>
    <t>INVESTIMENTOS COM RECURSOS INCENTIVADOS</t>
  </si>
  <si>
    <t>Demais Saldos (especificar)</t>
  </si>
  <si>
    <t>OUTRAS RESERVAS: SALDOS</t>
  </si>
  <si>
    <t>VARIAÇÃO NO PERÍODO</t>
  </si>
  <si>
    <t>RECEITAS DE REPASSE APROPRIADAS</t>
  </si>
  <si>
    <t>INVESTIMENTOS COM RECURSOS VINCULADOS AO CG</t>
  </si>
  <si>
    <t>Receita de Captação Apropriada</t>
  </si>
  <si>
    <t>MÓVEIS E UTENSÍLIOS</t>
  </si>
  <si>
    <t>MÁQUINAS E EQUIPAMENTOS</t>
  </si>
  <si>
    <t>SALDO INÍCIO EXERCÍCIO</t>
  </si>
  <si>
    <t>Total das Receitas Financeiras</t>
  </si>
  <si>
    <t>II - DEMONSTRAÇÃO DE RESULTADO</t>
  </si>
  <si>
    <t>SUBTOTAL DESPESAS</t>
  </si>
  <si>
    <t>Conservação e manutenção de edificações (reparos, pinturas,  limpeza  de  caixa  de  água,  limpeza  de calhas, etc.)</t>
  </si>
  <si>
    <t>REPASSES LÍQUIDOS DISPONÍVEIS</t>
  </si>
  <si>
    <t>Repasse Contrato de Gestão</t>
  </si>
  <si>
    <t xml:space="preserve">Constituição Recursos de Reserva </t>
  </si>
  <si>
    <t>Constituição Recursos de Contingência</t>
  </si>
  <si>
    <t>Movimentação de Recursos Reservados</t>
  </si>
  <si>
    <t>UGE:</t>
  </si>
  <si>
    <t>IV - PROJETOS A EXECUTAR E SALDOS DE RECURSOS VINCULADOS AO CONTRATO DE GESTÃO</t>
  </si>
  <si>
    <t>Recurso de Reserva</t>
  </si>
  <si>
    <t>Recurso de Contingência</t>
  </si>
  <si>
    <t>RECEITAS FINANCEIRAS DOS RECURSOS DE RESERVAS E CONTINGÊNCIA</t>
  </si>
  <si>
    <t>1. RELATÓRIO GERENCIAL DE ORÇAMENTO PREVISTO x REALIZADO</t>
  </si>
  <si>
    <t>Organização Social:   Poiesis Organização Social de Cultura</t>
  </si>
  <si>
    <t>1.2.1</t>
  </si>
  <si>
    <t>1.2.2</t>
  </si>
  <si>
    <t>1.2.3</t>
  </si>
  <si>
    <t>Investimentos</t>
  </si>
  <si>
    <t>UPPM</t>
  </si>
  <si>
    <t>Aquisição de acervo</t>
  </si>
  <si>
    <t>Outras despesas</t>
  </si>
  <si>
    <t>Clovis Carvalho</t>
  </si>
  <si>
    <t>Plinio Correa</t>
  </si>
  <si>
    <t>Diretor Executivo</t>
  </si>
  <si>
    <t>Diretor Administrativo Financeiro</t>
  </si>
  <si>
    <t>%</t>
  </si>
  <si>
    <t xml:space="preserve">Receita de Repasse Apropriada                                        </t>
  </si>
  <si>
    <t>RECURSOS PÚBLICOS ESPECÍFICOS PARA INVESTIMENTO NO CONTRATO DE GESTÃO</t>
  </si>
  <si>
    <t>RECEITAS APROPRIADAS VINCULADAS AO CONTRATO DE GESTÃO</t>
  </si>
  <si>
    <t xml:space="preserve">Orçamento
Anual </t>
  </si>
  <si>
    <r>
      <t>Captação de Recursos Operacionais</t>
    </r>
    <r>
      <rPr>
        <sz val="10"/>
        <rFont val="Calibri"/>
        <family val="2"/>
        <scheme val="minor"/>
      </rPr>
      <t xml:space="preserve"> (bilheteria, cessão onerosa de espaço, loja, café, doações, estacionamento, etc)</t>
    </r>
  </si>
  <si>
    <t>Saldo</t>
  </si>
  <si>
    <t>________________________________________</t>
  </si>
  <si>
    <t>_________________________________________</t>
  </si>
  <si>
    <t>01/2017</t>
  </si>
  <si>
    <t>CONTRATOS DE GESTÃO</t>
  </si>
  <si>
    <t>APROP MES</t>
  </si>
  <si>
    <t>-</t>
  </si>
  <si>
    <t>CG   VALOR REFERENTE - / APROPRIACAO DO MES</t>
  </si>
  <si>
    <t>2.2.01.0101.200050</t>
  </si>
  <si>
    <t>/</t>
  </si>
  <si>
    <t>ALUGUEIS CONTRATO</t>
  </si>
  <si>
    <t>ESTORNO PROVISAO RECEITA</t>
  </si>
  <si>
    <t>CG   VALOR REFERENTE - / ESTORNO PROVISAO DIF RECEITA ALUGUEL REF 06/2013, 07/2013 E 08/2013</t>
  </si>
  <si>
    <t>1.1.02.0101.100061</t>
  </si>
  <si>
    <t>DEPOSITO</t>
  </si>
  <si>
    <t>BC   VALOR REFERENTE - / AUGUEL IL PASTAIO</t>
  </si>
  <si>
    <t>PROVISAO 02-2014</t>
  </si>
  <si>
    <t>CG   VALOR REFERENTE - / PROVISAO RECEITA ALUGUEL</t>
  </si>
  <si>
    <t>SALÁRIOS E ORDENADOS</t>
  </si>
  <si>
    <t>FOLHA01/2014</t>
  </si>
  <si>
    <t xml:space="preserve">CG   MOVIMENTO DA FOLHA REF. SALÁRIOS - MÊS / </t>
  </si>
  <si>
    <t>RECLASSIF. 01-2014</t>
  </si>
  <si>
    <t>CG   VALOR REFERENTE - / RATEIO FUNC 452 CENTRO DE CUSTO MÊS 01-2014</t>
  </si>
  <si>
    <t>CG   VALOR REFERENTE - / RATEIO FUNC 5299 CENTRO DE CUSTO MÊS 01-2014</t>
  </si>
  <si>
    <t>AJUDA DE CUSTO</t>
  </si>
  <si>
    <t xml:space="preserve">CG   MOVIMENTO DA FOLHA REF. AJUDA DE CUSTO - MÊS / </t>
  </si>
  <si>
    <t>ASSISTÊNCIA MÉDICA</t>
  </si>
  <si>
    <t>001308779</t>
  </si>
  <si>
    <t>ET   NOTAS FISCAIS DE ENTRADA / CFOP : 1.949-A -   EM.:13/01/2014 VC.:13/01/2014  29.309.127/0001-79 - AMIL ASSISTENCIA MEDICA INTERNACIONAL S.A.</t>
  </si>
  <si>
    <t>001311036</t>
  </si>
  <si>
    <t>001333912</t>
  </si>
  <si>
    <t>ET   NOTAS FISCAIS DE ENTRADA / CFOP : 1.949-A -   EM.:31/01/2014 VC.:10/02/2014  29.309.127/0001-79 - AMIL ASSISTENCIA MEDICA INTERNACIONAL S.A.</t>
  </si>
  <si>
    <t xml:space="preserve">CG   MOVIMENTO DA FOLHA REF. ASSISTÊNCIA MÉDICA - MÊS / </t>
  </si>
  <si>
    <t>ASSISTÊNCIA ODONTOLÓGICA</t>
  </si>
  <si>
    <t>NF 939969</t>
  </si>
  <si>
    <t>CG   TRANSFERENCIAS ENTRE CONTRATOS DE GESTAO / ODONTOPREV S.A - PAGTO LANC NO FABRICAS (09)</t>
  </si>
  <si>
    <t>2.1.01.0103.200075</t>
  </si>
  <si>
    <t>FAT. 951456</t>
  </si>
  <si>
    <t>CG   TRANSFERENCIAS ENTRE CONTRATOS DE GESTAO / ODONTOPREV S.A - VENC. 10/02/2014 - PAGTO LANC. NO FABRICAS (09)</t>
  </si>
  <si>
    <t>VALE REFEICAO</t>
  </si>
  <si>
    <t xml:space="preserve">CG   MOVIMENTO DA FOLHA REF. VALE REFEIÇÃO - MÊS / </t>
  </si>
  <si>
    <t>NF 618967</t>
  </si>
  <si>
    <t>CG   TRANSFERENCIAS ENTRE CONTRATOS DE GESTAO / COMP. BRAS. DE SOL. - VENC. ADIANTAMENTO ACP 17190 - PAGTO LANC. NO FABRICAS (09)</t>
  </si>
  <si>
    <t>NF 629127</t>
  </si>
  <si>
    <t>CG   TRANSFERENCIAS ENTRE CONTRATOS DE GESTAO / COMP. BRAS. DE SOL. - VENC. ADIANTAMENTO ACP 17186 - PAGTO LANC. NO FABRICAS (09)</t>
  </si>
  <si>
    <t>VALE TRANSPORTE</t>
  </si>
  <si>
    <t>AD 18/19</t>
  </si>
  <si>
    <t>CG   TRANSFERENCIAS ENTRE CONTRATOS DE GESTAO / SODEXO PASS - ADIATNAMENTOS LANCADOS NO UPPM (02)</t>
  </si>
  <si>
    <t>2.1.01.0103.200069</t>
  </si>
  <si>
    <t xml:space="preserve">CG   MOVIMENTO DA FOLHA REF. VALE TRANSPORTE - MÊS / </t>
  </si>
  <si>
    <t>PROVISÃO MÊS 01-2014</t>
  </si>
  <si>
    <t>CG   VALOR REFERENTE - / COMP. BRAS. DE SOLUÇÕES</t>
  </si>
  <si>
    <t>2.1.01.0101.200080</t>
  </si>
  <si>
    <t>INSS</t>
  </si>
  <si>
    <t xml:space="preserve">CG   MOVIMENTO DA FOLHA REF. INSS - MÊS / </t>
  </si>
  <si>
    <t xml:space="preserve">CG   MOVIMENTO DA FOLHA REF. PROVISÃO INSS DE FÉRIAS - MÊS / </t>
  </si>
  <si>
    <t>RECLASSIFICACAO</t>
  </si>
  <si>
    <t>CG   VALOR REFERENTE - / RECLASSIFICACAO DE INSS 12-2013</t>
  </si>
  <si>
    <t>2.1.02.0101.200012</t>
  </si>
  <si>
    <t>FGTS</t>
  </si>
  <si>
    <t xml:space="preserve">CG   MOVIMENTO DA FOLHA REF. FGTS - MÊS / </t>
  </si>
  <si>
    <t xml:space="preserve">CG   MOVIMENTO DA FOLHA REF. PROVISÃO FGTS DE FÉRIAS - MÊS / </t>
  </si>
  <si>
    <t>PIS SOBRE FOLHA DE PAGAMENTO</t>
  </si>
  <si>
    <t xml:space="preserve">CG   MOVIMENTO DA FOLHA REF. PIS S/ FOLHA / </t>
  </si>
  <si>
    <t>INSS SOBRE AUTONOMOS</t>
  </si>
  <si>
    <t>INSS EMPRESA 01-2014</t>
  </si>
  <si>
    <t>CG   VALOR REFERENTE - / RPA ANA MARIA CICCACIO NOGUEIRA</t>
  </si>
  <si>
    <t>2.1.02.0102.200018</t>
  </si>
  <si>
    <t>CG   VALOR REFERENTE - / RPA AURORA FORNONI BERNARDINI</t>
  </si>
  <si>
    <t>CG   VALOR REFERENTE - / RPA CASSIA MARIA RITA VIANNA BITENS</t>
  </si>
  <si>
    <t>CG   VALOR REFERENTE - / RPA DANILO BOLONHINI CITA</t>
  </si>
  <si>
    <t>CG   VALOR REFERENTE - / RPA DOUGLAS AZEVEDO BARBOSA DOS SANTOS</t>
  </si>
  <si>
    <t>CG   VALOR REFERENTE - / RPA ERIKA LOPES TEIXEIRA</t>
  </si>
  <si>
    <t>CG   VALOR REFERENTE - / RPA GUILHERME GONTIJO FLORES</t>
  </si>
  <si>
    <t>CG   VALOR REFERENTE - / RPA GUILHERME MANSUR BARBOSA</t>
  </si>
  <si>
    <t>CG   VALOR REFERENTE - / RPA JOSE HORACIO DE ALMEIDA NASCIMENTO COSTA</t>
  </si>
  <si>
    <t>CG   VALOR REFERENTE - / RPA JULIO CESAR EUGENIO MANOEL</t>
  </si>
  <si>
    <t>CG   VALOR REFERENTE - / RPA LEDA TENORIO DA MOTTA</t>
  </si>
  <si>
    <t>CG   VALOR REFERENTE - / RPA LEONARDO MATIAS DE FARIA</t>
  </si>
  <si>
    <t>CG   VALOR REFERENTE - / RPA LUIZ DE FRANCA COSTA LIMA FILHO</t>
  </si>
  <si>
    <t>CG   VALOR REFERENTE - / RPA LUIZ MARCELO BRANDAO CARNEIRO</t>
  </si>
  <si>
    <t>CG   VALOR REFERENTE - / RPA MARCIO ORLANDO SELIGMANN</t>
  </si>
  <si>
    <t>CG   VALOR REFERENTE - / RPA MARCO ANTONIO IADOCICCO</t>
  </si>
  <si>
    <t>CG   VALOR REFERENTE - / RPA MARIA LUCIA SANTAELLA BRAGA</t>
  </si>
  <si>
    <t>CG   VALOR REFERENTE - / RPA SERGIO MOLINA</t>
  </si>
  <si>
    <t>CG   VALOR REFERENTE - / RPA SUSANA RAMOS VENTURA</t>
  </si>
  <si>
    <t>CONTRIBUICAO SINDICAL/ ASSISTENCIAL/ CONFEDERATIVA</t>
  </si>
  <si>
    <t>BOLETO</t>
  </si>
  <si>
    <t>CP   LANÇAMENTO DE ACP / Acp: 17182      - N: 1  - 58.122.466/0001-40 - SINDELIVRE SIND ENT CULT RECR ASS SOC OR E FORM PROF SP</t>
  </si>
  <si>
    <t>CP   LANÇAMENTO DE ACP / Acp: 17262      - N: 1 CONTRIBUICAO SINDICAL PATRONAL - 58.122.466/0001-40 - SINDELIVRE SIND ENT CULT RECR ASS SOC OR E</t>
  </si>
  <si>
    <t>DESPESA - FÉRIAS</t>
  </si>
  <si>
    <t xml:space="preserve">CG   MOVIMENTO DA FOLHA REF. PROVISÃO DE FÉRIAS - MÊS / </t>
  </si>
  <si>
    <t>DESPESA - INSS S/ FÉRIAS</t>
  </si>
  <si>
    <t>DESPESA - FGTS S/ FÉRIAS</t>
  </si>
  <si>
    <t>DESPESA - 13° SALÁRIO</t>
  </si>
  <si>
    <t xml:space="preserve">CG   MOVIMENTO DA FOLHA REF. PROVISÃO 13 SALÁRIO - MÊS / </t>
  </si>
  <si>
    <t>DESPESA - INSS S/ 13°</t>
  </si>
  <si>
    <t xml:space="preserve">CG   MOVIMENTO DA FOLHA REF. PROVISÃO INSS DE 13 SALÁRIO - MÊS / </t>
  </si>
  <si>
    <t>DESPESA - FGTS S/ 13°</t>
  </si>
  <si>
    <t xml:space="preserve">CG   MOVIMENTO DA FOLHA REF. PROVISÃO FGTS DE 13 SALÁRIO - MÊS / </t>
  </si>
  <si>
    <t>ESTAGIARIOS E APRENDIZES</t>
  </si>
  <si>
    <t>000059167</t>
  </si>
  <si>
    <t>ET   NOTAS FISCAIS DE ENTRADA / CFOP : 1.949-A -   EM.:17/01/2014 VC.:03/02/2014  51.549.301/0001-00 - ASSOCIACAO DE ENSINO SOCIAL PROFISSIONALIZANTE</t>
  </si>
  <si>
    <t>NF 59166</t>
  </si>
  <si>
    <t>CG   TRANSFERENCIAS ENTRE CONTRATOS DE GESTAO / ESPRO - PAGTO LANC. NO FABRICAS (09)</t>
  </si>
  <si>
    <t>OUTRAS DESPESAS COM PESSOAL</t>
  </si>
  <si>
    <t>NF 47104</t>
  </si>
  <si>
    <t>CG   TRANSFERENCIAS ENTRE CONTRATOS DE GESTAO / LIDER SAUDE - PAGTO LANC NO FABRICAS (09)</t>
  </si>
  <si>
    <t>NF 47105</t>
  </si>
  <si>
    <t>000001537</t>
  </si>
  <si>
    <t>ET   NOTAS FISCAIS DE ENTRADA / CFOP : 1.949-A -   EM.:31/01/2014 VC.:15/02/2014  13.592.372/0001-04 - WIABILIZA CONSULTORIA EMPRESARIAL LTDA</t>
  </si>
  <si>
    <t>NF 49372</t>
  </si>
  <si>
    <t>CG   TRANSFERENCIAS ENTRE CONTRATOS DE GESTAO / LIDER SAUDE - VENC. 10/02/2014 - PAGTO LANC. NO FABRICAS (09)</t>
  </si>
  <si>
    <t>NF 49373</t>
  </si>
  <si>
    <t>TELEFONE</t>
  </si>
  <si>
    <t>ESTORNO PROVISAO 12-2013</t>
  </si>
  <si>
    <t>CG   VALOR REFERENTE - / VIVO</t>
  </si>
  <si>
    <t>CG   VALOR REFERENTE - / TELEFONICA</t>
  </si>
  <si>
    <t>147324412</t>
  </si>
  <si>
    <t>ET   NOTAS FISCAIS DE ENTRADA / CFOP : 1.556-A -   EM.:03/01/2014 VC.:06/01/2014  02.558.157/0001-62 - TELEFONICA BRASIL S.A.</t>
  </si>
  <si>
    <t>148265112</t>
  </si>
  <si>
    <t>ET   NOTAS FISCAIS DE ENTRADA / CFOP : 1.556-A -   EM.:06/01/2014 VC.:06/01/2014  02.558.157/0001-62 - TELEFONICA BRASIL S.A.</t>
  </si>
  <si>
    <t>150628212</t>
  </si>
  <si>
    <t>150628612</t>
  </si>
  <si>
    <t>151467412</t>
  </si>
  <si>
    <t>151532712</t>
  </si>
  <si>
    <t>163084112</t>
  </si>
  <si>
    <t>163084212</t>
  </si>
  <si>
    <t>000082578</t>
  </si>
  <si>
    <t>ET   NOTAS FISCAIS DE ENTRADA / CFOP : 1.556-A -   EM.:07/01/2014 VC.:06/01/2014  33.530.486/0001-29 - EMPRESA BRASILEIRA DE TELECOMUNICACOES S/A</t>
  </si>
  <si>
    <t>PROT. 15260</t>
  </si>
  <si>
    <t>CG   TRANSFERENCIAS ENTRE CONTRATOS DE GESTAO / VIVO S.A - PAGTO LANC NO FABRICAS (09)</t>
  </si>
  <si>
    <t>107850601</t>
  </si>
  <si>
    <t>ET   NOTAS FISCAIS DE ENTRADA / CFOP : 1.556-A -   EM.:22/01/2014 VC.:27/01/2014  02.558.157/0001-62 - TELEFONICA BRASIL S.A.</t>
  </si>
  <si>
    <t>113822801</t>
  </si>
  <si>
    <t>021076654</t>
  </si>
  <si>
    <t>ET   NOTAS FISCAIS DE ENTRADA / CFOP : 1.303-A -   EM.:30/01/2014 VC.:06/02/2014  33.530.486/0001-29 - EMPRESA BRASILEIRA DE TELECOMUNICACOES S/A</t>
  </si>
  <si>
    <t>ENERGIA ELÉTRICA</t>
  </si>
  <si>
    <t>CG   VALOR REFERENTE - / ELETROPAULO</t>
  </si>
  <si>
    <t>000484733</t>
  </si>
  <si>
    <t>ET   NOTAS FISCAIS DE ENTRADA / CFOP : 1.556-A -   EM.:07/01/2014 VC.:27/01/2014  61.695.227/0001-93 - ELETROPAULO METROPOLITANA ELETRICIDADE DE SAO PAU</t>
  </si>
  <si>
    <t>538503390</t>
  </si>
  <si>
    <t>ET   NOTAS FISCAIS DE ENTRADA / CFOP : 1.556-A -   EM.:07/01/2014 VC.:27/12/2013  61.695.227/0001-93 - ELETROPAULO METROPOLITANA ELETRICIDADE DE SAO PAU</t>
  </si>
  <si>
    <t>ND 45</t>
  </si>
  <si>
    <t>BC   VALOR REFERENTE - / REEMBOLSO DE DESPESAS IL PASTAIO - ENERGIA ELETRICA</t>
  </si>
  <si>
    <t>622103296</t>
  </si>
  <si>
    <t>ET   NOTAS FISCAIS DE ENTRADA / CFOP : 1.556-A -   EM.:20/01/2014 VC.:27/01/2014  61.695.227/0001-93 - ELETROPAULO METROPOLITANA ELETRICIDADE DE SAO PAU</t>
  </si>
  <si>
    <t>ÁGUA E ESGOTO</t>
  </si>
  <si>
    <t>140700794</t>
  </si>
  <si>
    <t>ET   NOTAS FISCAIS DE ENTRADA / CFOP : 1.556-A -   EM.:02/01/2014 VC.:01/01/2014  43.776.517/0001-80 - SABESP - COMPANHIA DE SANEAMENTO BASICO DE SP</t>
  </si>
  <si>
    <t>CG   VALOR REFERENTE - / SABESP</t>
  </si>
  <si>
    <t>BC   VALOR REFERENTE - / REEMBOLSO DE DESPESAS IL PASTAIO - SANEAMENTO BASICO</t>
  </si>
  <si>
    <t>140701067</t>
  </si>
  <si>
    <t>ET   NOTAS FISCAIS DE ENTRADA / CFOP : 1.556-A -   EM.:20/01/2014 VC.:23/01/2014  43.776.517/0001-80 - SABESP - COMPANHIA DE SANEAMENTO BASICO DE SP</t>
  </si>
  <si>
    <t>140800794</t>
  </si>
  <si>
    <t>ET   NOTAS FISCAIS DE ENTRADA / CFOP : 1.556-A -   EM.:28/01/2014 VC.:01/02/2014  43.776.517/0001-80 - SABESP - COMPANHIA DE SANEAMENTO BASICO DE SP</t>
  </si>
  <si>
    <t>GÁS</t>
  </si>
  <si>
    <t>CG   VALOR REFERENTE - / COMGAS</t>
  </si>
  <si>
    <t>000727235</t>
  </si>
  <si>
    <t>ET   NOTAS FISCAIS DE ENTRADA / CFOP : 1.556-A -   EM.:06/01/2014 VC.:07/01/2014  61.856.571/0006-21 - COMPANHIA DE GAS DE SAO PAULO</t>
  </si>
  <si>
    <t>000701825</t>
  </si>
  <si>
    <t>ET   NOTAS FISCAIS DE ENTRADA / CFOP : 1.556-A -   EM.:28/01/2014 VC.:02/02/2014  61.856.571/0006-21 - COMPANHIA DE GAS DE SAO PAULO</t>
  </si>
  <si>
    <t>INTERNET</t>
  </si>
  <si>
    <t>CG   VALOR REFERENTE - / LOCAWEB</t>
  </si>
  <si>
    <t>CG   VALOR REFERENTE - / NET</t>
  </si>
  <si>
    <t>322945735</t>
  </si>
  <si>
    <t>ET   NOTAS FISCAIS DE ENTRADA / CFOP : 1.556-A -   EM.:06/01/2014 VC.:06/01/2014  65.697.161/0001-21 - NET SAO PAULO LTDA</t>
  </si>
  <si>
    <t>000008467</t>
  </si>
  <si>
    <t>ET   NOTAS FISCAIS DE ENTRADA / CFOP : 1.556-A -   EM.:07/01/2014 VC.:16/01/2014  65.697.161/0001-21 - NET SAO PAULO LTDA</t>
  </si>
  <si>
    <t>PROT. 15268</t>
  </si>
  <si>
    <t>CG   TRANSFERENCIAS ENTRE CONTRATOS DE GESTAO / LOCAWEB SERV. PAGTO LANC NO FABRICAS (09)</t>
  </si>
  <si>
    <t>210781435</t>
  </si>
  <si>
    <t>ET   NOTAS FISCAIS DE ENTRADA / CFOP : 1.303-A -   EM.:29/01/2014 VC.:01/02/2014  02.558.157/0001-62 - TELEFONICA BRASIL S.A.</t>
  </si>
  <si>
    <t>SEGURANÇA E VIGILÂNCIA PREDIAL</t>
  </si>
  <si>
    <t>CG   VALOR REFERENTE - / ALSA FORT SEGURANCA LTDA NF</t>
  </si>
  <si>
    <t>000005868</t>
  </si>
  <si>
    <t>ET   NOTAS FISCAIS DE ENTRADA / CFOP : 1.949-A -   EM.:07/01/2014 VC.:10/01/2014  00.496.402/0001-29 - WHITENESS CONSULTORIA E SERVICOS LTDA</t>
  </si>
  <si>
    <t>000011975</t>
  </si>
  <si>
    <t>ET   NOTAS FISCAIS DE ENTRADA / CFOP : 1.949-A -   EM.:07/01/2014 VC.:10/01/2014  69.130.300/0001-91 - ALSA FORT SEGURANCA LTDA</t>
  </si>
  <si>
    <t>LIMPEZA E HIGIENE</t>
  </si>
  <si>
    <t>CG   VALOR REFERENTE - / Quanta Serviços Terceirizados Ltda</t>
  </si>
  <si>
    <t>CG   VALOR REFERENTE - / WHITENESS CONSULTORIA E SERVICOS NF</t>
  </si>
  <si>
    <t>000005869</t>
  </si>
  <si>
    <t>000001018</t>
  </si>
  <si>
    <t>ET   NOTAS FISCAIS DE ENTRADA / CFOP : 1.949-A -   EM.:09/01/2014 VC.:13/01/2014  03.000.901/0001-71 - QUANTA SERVICOS TERCEIRIZADOS LTDA</t>
  </si>
  <si>
    <t>CG   VALOR REFERENTE - / QUANTA SERVICOS</t>
  </si>
  <si>
    <t>CONSERVAÇÃO E MANUTENÇÃO PREDIAL</t>
  </si>
  <si>
    <t>CG   VALOR REFERENTE - / Montele Elevadores</t>
  </si>
  <si>
    <t>CG   VALOR REFERENTE - / OTIS</t>
  </si>
  <si>
    <t>CG   VALOR REFERENTE - / Cold Express Comércio</t>
  </si>
  <si>
    <t>000000031</t>
  </si>
  <si>
    <t>ET   NOTAS FISCAIS DE ENTRADA / CFOP : 1.949-A -   EM.:30/01/2014 VC.:05/02/2014  03.607.212/0001-20 - SAO PAULO QUIOSQUES LTDA.</t>
  </si>
  <si>
    <t>CG   VALOR REFERENTE - / MONTELE ELEVADORES</t>
  </si>
  <si>
    <t>CG   VALOR REFERENTE - / COLD EXPRESS SERVIÇOS</t>
  </si>
  <si>
    <t>RECEPÇÃO E PORTARIA</t>
  </si>
  <si>
    <t>SERVIÇOS DIVERSOS DE MANUTENÇÃO</t>
  </si>
  <si>
    <t>CG   VALOR REFERENTE - / Tec Prado/F.D.PRADO SOLUÇÕES</t>
  </si>
  <si>
    <t>000000006</t>
  </si>
  <si>
    <t>ET   NOTAS FISCAIS DE ENTRADA / CFOP : 1.949-A -   EM.:10/01/2014 VC.:14/01/2014  15.640.731/0001-79 - CELSO DO PRADO RESTAURACOES ME</t>
  </si>
  <si>
    <t>000143347</t>
  </si>
  <si>
    <t>ET   NOTAS FISCAIS DE ENTRADA / CFOP : 1.949-A -   EM.:21/01/2014 VC.:27/01/2014  29.739.737/0046-04 - ELEVADORES OTIS LTDA</t>
  </si>
  <si>
    <t>000000057</t>
  </si>
  <si>
    <t>ET   NOTAS FISCAIS DE ENTRADA / CFOP : 1.949-A -   EM.:31/01/2014 VC.:06/02/2014  06.969.624/0001-06 - SOLUMETRIC SERVICOS ELETRICOS ELETRONICOS LTDA ME</t>
  </si>
  <si>
    <t>000000172</t>
  </si>
  <si>
    <t>ET   NOTAS FISCAIS DE ENTRADA / CFOP : 1.949-A -   EM.:31/01/2014 VC.:05/02/2014  02.815.873/0001-88 - ORSI TRANSPORTES LTDA ME</t>
  </si>
  <si>
    <t>000000173</t>
  </si>
  <si>
    <t>CG   VALOR REFERENTE - / F.D.PRADO SOLUÇÕES</t>
  </si>
  <si>
    <t>MATERIAIS DIVERSOS DE MANUTENÇÃO</t>
  </si>
  <si>
    <t>000000952</t>
  </si>
  <si>
    <t>ET   NOTAS FISCAIS DE ENTRADA / CFOP : 1.556-A -   EM.:24/01/2014 VC.:28/01/2014  02.506.664/0001-52 - PARAISO DA CONST. COM. DE MAT. LTDA. - EPP</t>
  </si>
  <si>
    <t>000007641</t>
  </si>
  <si>
    <t>ET   NOTAS FISCAIS DE ENTRADA / CFOP : 1.556-A -   EM.:24/01/2014 VC.:05/02/2014  05.235.702/0001-78 - COM E MAN DE MATERIAIS CONTRA INCENDIO LTDA EPP</t>
  </si>
  <si>
    <t>000702102</t>
  </si>
  <si>
    <t>ET   NOTAS FISCAIS DE ENTRADA / CFOP : 1.556-A -   EM.:24/01/2014 VC.:27/01/2014  29.739.737/0046-04 - ELEVADORES OTIS LTDA</t>
  </si>
  <si>
    <t>SERVIÇOS DE INFORMÁTICA</t>
  </si>
  <si>
    <t>CG   VALOR REFERENTE - / Qube Informática Ltda</t>
  </si>
  <si>
    <t>CG   VALOR REFERENTE - / PHL - INFOARTE ELYSIO</t>
  </si>
  <si>
    <t>CG   VALOR REFERENTE - / Maxpress</t>
  </si>
  <si>
    <t>CG   VALOR REFERENTE - / Tech For Part &amp;Sistemas em TI</t>
  </si>
  <si>
    <t>NF 450</t>
  </si>
  <si>
    <t>CG   TRANSFERENCIAS ENTRE CONTRATOS DE GESTAO / QUBE INFORMATICA - PAGTO LANC NO OFICINAS (03)</t>
  </si>
  <si>
    <t>2.1.01.0103.200074</t>
  </si>
  <si>
    <t>000000194</t>
  </si>
  <si>
    <t>ET   NOTAS FISCAIS DE ENTRADA / CFOP : 1.949-A -   EM.:10/01/2014 VC.:17/01/2014  11.757.787/0001-57 - F.D. PRADO SOLUCOES EM SEGURANCA ELETRONICA ME</t>
  </si>
  <si>
    <t>000102784</t>
  </si>
  <si>
    <t>ET   NOTAS FISCAIS DE ENTRADA / CFOP : 1.949-A -   EM.:10/01/2014 VC.:20/01/2014  04.022.946/0001-00 - ELYSIO MIRA SOARES DE OLIVEIRA</t>
  </si>
  <si>
    <t>000102798</t>
  </si>
  <si>
    <t>NF 3055</t>
  </si>
  <si>
    <t>CG   TRANSFERENCIAS ENTRE CONTRATOS DE GESTAO / TECH FOR PART - PAGTO LANC NO FABRICAS (09)</t>
  </si>
  <si>
    <t>NF 2948</t>
  </si>
  <si>
    <t>NF 4610</t>
  </si>
  <si>
    <t>CG   TRANSFERENCIAS ENTRE CONTRATOS DE GESTAO / OTK SISTEMAS - PAGTO LANC. NO OFICINAS (03)</t>
  </si>
  <si>
    <t>NF 456</t>
  </si>
  <si>
    <t>CG   TRANSFERENCIAS ENTRE CONTRATOS DE GESTAO / QUBE INFORMATICA - VENC. 30/01/2014 - PAGTO LANC NO FABRICAS (09)</t>
  </si>
  <si>
    <t>NF 459</t>
  </si>
  <si>
    <t>CG   TRANSFERENCIAS ENTRE CONTRATOS DE GESTAO / QUBE INFORMATICA - VENC. 30/01/2014 - PAGTO LANC. NO OFICINAS (13)</t>
  </si>
  <si>
    <t>2.1.01.0103.200083</t>
  </si>
  <si>
    <t>000000463</t>
  </si>
  <si>
    <t>ET   NOTAS FISCAIS DE ENTRADA / CFOP : 1.949-A -   EM.:31/01/2014 VC.:08/02/2014  09.445.225/0001-26 - QUBE INFORMATICA LTDA. - ME</t>
  </si>
  <si>
    <t>CG   VALOR REFERENTE - / MAXPRESS</t>
  </si>
  <si>
    <t>CG   VALOR REFERENTE - / QUBE INFORMATICA LTDA.</t>
  </si>
  <si>
    <t>CG   VALOR REFERENTE - / TECH FOR PART</t>
  </si>
  <si>
    <t>ASSESSORIA CONTÁBIL</t>
  </si>
  <si>
    <t>000006143</t>
  </si>
  <si>
    <t>ET   NOTAS FISCAIS DE ENTRADA / CFOP : 1.949-A -   EM.:21/01/2014 VC.:27/01/2014  05.430.532/0001-82 - MAZARS CABRERA CONSULTORIA CONTABIL E TRIBUTARIA</t>
  </si>
  <si>
    <t>CONSULTORIA E AUDITORIA INDEPENDENTE</t>
  </si>
  <si>
    <t>CG   VALOR REFERENTE - / KPMG</t>
  </si>
  <si>
    <t>NF 20816</t>
  </si>
  <si>
    <t>CG   TRANSFERENCIAS ENTRE CONTRATOS DE GESTAO / KPMG AUDITORES - PAGTO LANC. NO FABRICAS (09)</t>
  </si>
  <si>
    <t>ACP 17311</t>
  </si>
  <si>
    <t>CG   TRANSFERENCIAS ENTRE CONTRATOS DE GESTAO / KPMG AUDITORES - VENC. 08/02/2014 - PAGTO LANC. NO FABRICAS (09)</t>
  </si>
  <si>
    <t>CONSULTORIA E ASSESSORIA EM ELABORAÇÃO DE PROJETOS</t>
  </si>
  <si>
    <t>CG   VALOR REFERENTE - / PLANO CONSULTORIA</t>
  </si>
  <si>
    <t>NF 66</t>
  </si>
  <si>
    <t>CG   TRANSFERENCIAS ENTRE CONTRATOS DE GESTAO / PLANO CONSULT. - PAGTO LANC. NO FABRICAS (09)</t>
  </si>
  <si>
    <t>MATERIAL DE EXPEDIENTE E AUXILIARES</t>
  </si>
  <si>
    <t>000000279</t>
  </si>
  <si>
    <t>ET   NOTAS FISCAIS DE ENTRADA / CFOP : 1.556-A -   EM.:24/01/2014 VC.:13/02/2014  17.917.393/0001-03 - PAPELARIA VELOX LTDA - ME</t>
  </si>
  <si>
    <t>000334115</t>
  </si>
  <si>
    <t>ET   NOTAS FISCAIS DE ENTRADA / CFOP : 1.556-A -   EM.:24/01/2014 VC.:06/02/2014  04.479.137/0001-21 - DATASUPRI DISTRIBUIDORA LTDA</t>
  </si>
  <si>
    <t>REEMBOLSO</t>
  </si>
  <si>
    <t>CP   LANÇAMENTO DE ACP / Acp: 17306      - N: 1 PRESTACAO DE CONTAS - MARINA FUTINO - 176.522.568-01     - MARINA FUTINO</t>
  </si>
  <si>
    <t>000007681</t>
  </si>
  <si>
    <t>ET   NOTAS FISCAIS DE ENTRADA / CFOP : 1.556-A -   EM.:31/01/2014 VC.:28/02/2014  04.622.793/0001-31 - NETCONECT CABOS E ACESSORIOS LTDA EPP</t>
  </si>
  <si>
    <t>MATERIAL DE COPA, COZINHA E LIMPEZA</t>
  </si>
  <si>
    <t>CG   VALOR REFERENTE - / GLOBALGA</t>
  </si>
  <si>
    <t>000006134</t>
  </si>
  <si>
    <t>ET   NOTAS FISCAIS DE ENTRADA / CFOP : 1.556-A -   EM.:09/01/2014 VC.:13/01/2014  04.762.356/0001-13 - GLOBAGUA COMERCIO LTDA ME</t>
  </si>
  <si>
    <t>CÓPIAS, REPRODUÇÕES E SERVIÇOS GRÁFICOS</t>
  </si>
  <si>
    <t>NF 2103</t>
  </si>
  <si>
    <t>CG   TRANSFERENCIAS ENTRE CONTRATOS DE GESTAO / CETRA COPIADORA - PAGTO LANC NO OFICINAS (03)</t>
  </si>
  <si>
    <t>CORREIOS, MENSAGEIROS E SERVIÇOS POSTAIS</t>
  </si>
  <si>
    <t>000133312</t>
  </si>
  <si>
    <t>ET   NOTAS FISCAIS DE ENTRADA / CFOP : 1.556-A -   EM.:07/01/2014 VC.:13/01/2014  34.028.316/0031-29 - EMPRESA BRASILEIRA DE CORREIOS E TELEGRAFOS</t>
  </si>
  <si>
    <t>PROT. 15614</t>
  </si>
  <si>
    <t>CG   TRANSFERENCIAS ENTRE CONTRATOS DE GESTAO / CORREIOS - VENC. 11/02/2014 - PAGTO LANC. NO OFICINAS (13)</t>
  </si>
  <si>
    <t>LOCAÇÃO DE EQUIPAMENTOS</t>
  </si>
  <si>
    <t>CG   VALOR REFERENTE - / GOMAQ</t>
  </si>
  <si>
    <t>NF 27710</t>
  </si>
  <si>
    <t>CG   TRANSFERENCIAS ENTRE CONTRATOS DE GESTAO / GOMAC SOL. - VENC. 31/01/2014 - PAGTO LANC. NO FABRICAS (09)</t>
  </si>
  <si>
    <t>NF 27711</t>
  </si>
  <si>
    <t>CG   TRANSFERENCIAS ENTRE CONTRATOS DE GESTAO / GOMAC SOL. - VENC. 20/02/2014 - PAGTO LANC. NO FABRICAS (09)</t>
  </si>
  <si>
    <t>CG   VALOR REFERENTE - / GOMAC SOL. INTELIGENTES</t>
  </si>
  <si>
    <t>TÁXI, CONDUÇÕES, COMBUSTÍVEIS E ESTACIONAMENTOS</t>
  </si>
  <si>
    <t>CG   VALOR REFERENTE - / ATAG TAXI</t>
  </si>
  <si>
    <t>000055098</t>
  </si>
  <si>
    <t>ET   NOTAS FISCAIS DE ENTRADA / CFOP : 1.949-A -   EM.:09/01/2014 VC.:13/01/2014  57.856.247/0001-21 - ASSOCIACAO DOS TAXISTAS GAIVOTA DE SP</t>
  </si>
  <si>
    <t>FRETES, CARRETOS E TRANSPORTES GERAIS</t>
  </si>
  <si>
    <t>CG   VALOR REFERENTE - / TRANSMARQUES TRANSPORTES NF</t>
  </si>
  <si>
    <t>000000091</t>
  </si>
  <si>
    <t>ET   NOTAS FISCAIS DE ENTRADA / CFOP : 1.949-A -   EM.:10/01/2014 VC.:14/01/2014  11.745.110/0001-07 - RIDE TRANSP. E MUDANCAS LTDA. - ME</t>
  </si>
  <si>
    <t>000001553</t>
  </si>
  <si>
    <t>ET   NOTAS FISCAIS DE ENTRADA / CFOP : 1.949-A -   EM.:10/01/2014 VC.:14/01/2014  56.078.389/0001-42 - TRANSMARQUES TRANSPORTES DE ARTES E MUDANCAS LTDA</t>
  </si>
  <si>
    <t>000000095</t>
  </si>
  <si>
    <t>ET   NOTAS FISCAIS DE ENTRADA / CFOP : 1.949-A -   EM.:24/01/2014 VC.:30/01/2014  11.745.110/0001-07 - RIDE TRANSP. E MUDANCAS LTDA. - ME</t>
  </si>
  <si>
    <t>000000096</t>
  </si>
  <si>
    <t>SEGUROS GERAIS</t>
  </si>
  <si>
    <t>APROPRIACAO 12-2013</t>
  </si>
  <si>
    <t>CG   VALOR REFERENTE - / APROPRIACAO APOLICE MARITIMA SEGUROS 10.563432 REF 12-2013</t>
  </si>
  <si>
    <t>1.1.06.0101.100078</t>
  </si>
  <si>
    <t>CG   VALOR REFERENTE - / APROPRIACAO APOLICE MARITIMA SEGUROS 10.563432</t>
  </si>
  <si>
    <t>CG   VALOR REFERENTE - / RECLASSIFICACAO DO PAGTO DA APOLICE PORTO SEGURO ACP 16748 DO DIA 18/12/2013</t>
  </si>
  <si>
    <t>ALUGUÉIS E CONDOMÍNIOS</t>
  </si>
  <si>
    <t>CG   VALOR REFERENTE - / Cond. Parque Cultural Paulista</t>
  </si>
  <si>
    <t>BC   VALOR REFERENTE - / REEMBOLSO DE DESPESAS IL PASTAIO - CONDOMINIO</t>
  </si>
  <si>
    <t>000137329</t>
  </si>
  <si>
    <t>ET   NOTAS FISCAIS DE ENTRADA / CFOP : 1.556-A -   EM.:13/01/2014 VC.:17/01/2014  38.889.986/0001-75 - CONDOMINIO EDIFICIO PARQUE CULTURAL PAULISTA</t>
  </si>
  <si>
    <t>000012014</t>
  </si>
  <si>
    <t>ET   NOTAS FISCAIS DE ENTRADA / CFOP : 1.949-C -   EM.:14/01/2014 VC.:14/01/2014  954.119.418-49     - ALICE SABBAGH HUBAIKA</t>
  </si>
  <si>
    <t>000137531</t>
  </si>
  <si>
    <t>ET   NOTAS FISCAIS DE ENTRADA / CFOP : 1.556-A -   EM.:31/01/2014 VC.:10/02/2014  38.889.986/0001-75 - CONDOMINIO EDIFICIO PARQUE CULTURAL PAULISTA</t>
  </si>
  <si>
    <t>CG   VALOR REFERENTE - / COND. PQ CULTURLA PAULISTA</t>
  </si>
  <si>
    <t>DESPESA COM PROVISAO TRABALHISTA</t>
  </si>
  <si>
    <t>PROVISAO FÉRIAS</t>
  </si>
  <si>
    <t>CG   VALOR REFERENTE - / AJUSTE DE SALDO PROVISAO DE FÉRIAS 01-2014</t>
  </si>
  <si>
    <t>2.1.05.0101.200038</t>
  </si>
  <si>
    <t>PROVISAO DE ENCARGOS FÉRI</t>
  </si>
  <si>
    <t>CG   VALOR REFERENTE - / AJUSTE PROVISAO DE ENCARGOS DE FÉRIAS 01-2014</t>
  </si>
  <si>
    <t>2.1.05.0101.200039</t>
  </si>
  <si>
    <t>CG   VALOR REFERENTE - / PROVISAO FÉRIAS REF TRANSF. DO FUNC. 5401 DO CTR 11 PARA O CTR 09</t>
  </si>
  <si>
    <t>CG   VALOR REFERENTE - / PROVISAO DE ENCARGOS FÉRIAS REF TRANSF. DO FUNC. 5401 DO CTR 11 PARA O CTR 09</t>
  </si>
  <si>
    <t>SERVIÇOS DE MÚSICOS E MAESTROS</t>
  </si>
  <si>
    <t>000000030</t>
  </si>
  <si>
    <t>ET   NOTAS FISCAIS DE ENTRADA / CFOP : 1.949-A -   EM.:08/01/2014 VC.:15/01/2014  17.332.801/0001-57 - ADILSON DOS SANTOS RODRIGUES</t>
  </si>
  <si>
    <t>ET   NOTAS FISCAIS DE ENTRADA / CFOP : 1.949-A -   EM.:08/01/2014 VC.:15/01/2014  07.819.183/0001-10 - BELUGA PROGRAMACAO, PROD E EVENTOS LTDA ME</t>
  </si>
  <si>
    <t>000000075</t>
  </si>
  <si>
    <t>ET   NOTAS FISCAIS DE ENTRADA / CFOP : 1.949-A -   EM.:10/01/2014 VC.:15/01/2014  13.267.411/0001-90 - CHAMA POETICA PRODUCOES ARTISTICAS E CULTURAIS LT</t>
  </si>
  <si>
    <t>SERVIÇOS DE PROFESSORES E PALESTRANTES</t>
  </si>
  <si>
    <t>000000588</t>
  </si>
  <si>
    <t>ET   NOTAS FISCAIS DE ENTRADA / CFOP : 1.949-A -   EM.:30/01/2014 VC.:15/02/2014  08.674.340/0001-00 - LIVRE EDITORIAL S/S LTDA</t>
  </si>
  <si>
    <t>SERVIÇOS DE COORDENAÇÃO PEDAGÓGICA</t>
  </si>
  <si>
    <t>CG   VALOR REFERENTE - / Anny C da S Lima ME</t>
  </si>
  <si>
    <t>NF 59</t>
  </si>
  <si>
    <t>CG   TRANSFERENCIAS ENTRE CONTRATOS DE GESTAO / ANNY C DA SILVA - PAGTO LANC NO FABRICAS (09)</t>
  </si>
  <si>
    <t>CG   VALOR REFERENTE - / ANNY C DA S LIMA ME</t>
  </si>
  <si>
    <t>SERVIÇOS ARTÍSTICOS AUTONOMOS</t>
  </si>
  <si>
    <t>RPA:00000013</t>
  </si>
  <si>
    <t>CP   LANCAMENTO DE RPA / Acp: 16987      - N: 1 ASSESSORIA JURIDICA DEZ/2013 - 294.227.158-22     - DANILO BOLONHINI CITA</t>
  </si>
  <si>
    <t>RPA:00000002</t>
  </si>
  <si>
    <t>CP   LANCAMENTO DE RPA / Acp: 17029      - N: 1 CR PESQUISA PARA LEVANTAMENTO SOBRE A HISTORIA DA CASA DAS ROSAS PARCELA 3/3 - 667.189.458-20</t>
  </si>
  <si>
    <t>RPA:00000007</t>
  </si>
  <si>
    <t>CP   LANCAMENTO DE RPA / Acp: 17191      - N: 1 CR REVISTA TRANSLUMINURA 02/01/2014 - 524.023.988-68     - AURORA FORNONI BERNARDINI</t>
  </si>
  <si>
    <t>RPA:00000005</t>
  </si>
  <si>
    <t>CP   LANCAMENTO DE RPA / Acp: 17208      - N: 1 CGA GAMES DA ROSA 11 E 18/01 E 1,8,15 E 22/02/2014 PARCELA 1/2 - 004.123.836-24     - LUIZ MARCEL</t>
  </si>
  <si>
    <t>RPA:00000006</t>
  </si>
  <si>
    <t>CP   LANCAMENTO DE RPA / Acp: 17209      - N: 1 CGA CROSSROADS MARILIA DE DIRCEU FRANKENSTEIN E ASIMOV 08,15,22 E 29/01/2014 - 004.123.836-24</t>
  </si>
  <si>
    <t>RPA:00000001</t>
  </si>
  <si>
    <t>CP   LANCAMENTO DE RPA / Acp: 17210      - N: 1 CGA GUILHERME DE ALMEIDA E A MEDIACAO DO CINEMA COMO HABITO CULTURAL 15/01/2014 - 154.325.968-57</t>
  </si>
  <si>
    <t>CP   LANCAMENTO DE RPA / Acp: 17187      - N: 1 MAO DE OBRA DE PINTURA NO PERIODO DE 10 DIAS PARA A NOVA UNIDADE DA CGA - 405.860.848-00     - LE</t>
  </si>
  <si>
    <t>CP   LANCAMENTO DE RPA / Acp: 17188      - N: 1 MAO DE OBRA DE PINTURA NO PERIODO DE 10 DIAS PARA A NOVA UNIDADE DA CGA - 423.156.228-83     - DO</t>
  </si>
  <si>
    <t>CP   LANCAMENTO DE RPA / Acp: 17192      - N: 1 CR REVISTA TRANSLUMINURA 02/01/2014 - 279.997.186-53     - GUILHERME MANSUR BARBOSA</t>
  </si>
  <si>
    <t>RPA:00000009</t>
  </si>
  <si>
    <t>CP   LANCAMENTO DE RPA / Acp: 17193      - N: 1 CR REVISTA TRANSLUMINURA 02/01/2014 - 676.981.158-87     - JOSE HORACIO DE ALMEIDA NASCIMENTO COS</t>
  </si>
  <si>
    <t>CP   LANCAMENTO DE RPA / Acp: 17194      - N: 1 CR REVISTA TRANSLUMINURA 02/01/2014 - 761.642.768-53     - LEDA TENORIO DA MOTTA</t>
  </si>
  <si>
    <t>CP   LANCAMENTO DE RPA / Acp: 17196      - N: 1 CR REVISTA TRANSLUMINURA 02/01/2014 - 040.358.878-20     - MARIA LUCIA SANTAELLA BRAGA</t>
  </si>
  <si>
    <t>CP   LANCAMENTO DE RPA / Acp: 17197      - N: 1 CR REVISTA TRANSLUMINURA 02/01/2014 - 027.760.657-87     - LUIZ DE FRANCA COSTA LIMA FILHO</t>
  </si>
  <si>
    <t>CP   LANCAMENTO DE RPA / Acp: 17198      - N: 1 CR REVISTA TRANSLUMINURA 02/01/2014 - 089.807.158-54     - MARCIO ORLANDO SELIGMANN</t>
  </si>
  <si>
    <t>CP   LANCAMENTO DE RPA / Acp: 17199      - N: 1 CR REVISTA TRANSLUMINURA 02/01/2014 - 089.961.388-86     - SERGIO MOLINA</t>
  </si>
  <si>
    <t>RPA:00000003</t>
  </si>
  <si>
    <t>CP   LANCAMENTO DE RPA / Acp: 17200      - N: 1 CR LITERATURA DE BERCO 15/01 E 12/02 PARCELA 1/2 - 268.402.218-65     - CASSIA MARIA RITA VIANNA</t>
  </si>
  <si>
    <t>CP   LANCAMENTO DE RPA / Acp: 17201      - N: 1 CR LITERATURA DE BERCO 15/01 - 126.160.888-78     - SUSANA RAMOS VENTURA</t>
  </si>
  <si>
    <t>RPA:00000026</t>
  </si>
  <si>
    <t>CP   LANCAMENTO DE RPA / Acp: 17202      - N: 1 CR SARAU A PLENOS PULMOES DE JAN A JUNHO/2014 PARCELA 1/6 - 993.894.608-91     - MARCO ANTONIO IA</t>
  </si>
  <si>
    <t>CP   LANCAMENTO DE RPA / Acp: 17204      - N: 1 CR REVISTA ONLINE GRAFIAS 20/01/2014 - 097.865.857-47     - GUILHERME GONTIJO FLORES</t>
  </si>
  <si>
    <t>CP   LANCAMENTO DE RPA / Acp: 17207      - N: 1 CR SARAU A PALAVRA E RUA 26/01/2014 - 351.659.578-70     - JULIO CESAR EUGENIO MANOEL</t>
  </si>
  <si>
    <t>MATERIAIS AUXILIARES</t>
  </si>
  <si>
    <t>000000270</t>
  </si>
  <si>
    <t>ET   NOTAS FISCAIS DE ENTRADA / CFOP : 1.556-A -   EM.:24/01/2014 VC.:06/02/2014  17.917.393/0001-03 - PAPELARIA VELOX LTDA - ME</t>
  </si>
  <si>
    <t>LANCHES E REFEIÇÕES</t>
  </si>
  <si>
    <t>000000648</t>
  </si>
  <si>
    <t>ET   NOTAS FISCAIS DE ENTRADA / CFOP : 1.949-A -   EM.:10/01/2014 VC.:14/01/2014  07.467.551/0001-09 - SNACKS FESTAS E EVENTOS LTDA</t>
  </si>
  <si>
    <t>PASSAGENS</t>
  </si>
  <si>
    <t>CP   LANÇAMENTO DE ACP / Acp: 17011      - N: 1 PASSAGENS - 038.676.238-48     - ANTONIO DONIZETI PIRES</t>
  </si>
  <si>
    <t>000153303</t>
  </si>
  <si>
    <t>ET   NOTAS FISCAIS DE ENTRADA / CFOP : 1.556-A -   EM.:28/01/2014 VC.:30/01/2014  03.127.926/0001-30 - LOGI VIAGENS E TURISMO LTDA</t>
  </si>
  <si>
    <t>ESTADIAS E HOSPEDAGENS</t>
  </si>
  <si>
    <t>000003540</t>
  </si>
  <si>
    <t>ET   NOTAS FISCAIS DE ENTRADA / CFOP : 1.556-A -   EM.:13/01/2014 VC.:16/01/2014  14.174.168/0001-28 - DUCATO TURISMO</t>
  </si>
  <si>
    <t>000152897</t>
  </si>
  <si>
    <t>ET   NOTAS FISCAIS DE ENTRADA / CFOP : 1.556-A -   EM.:17/01/2014 VC.:10/02/2014  03.127.926/0001-30 - LOGI VIAGENS E TURISMO LTDA</t>
  </si>
  <si>
    <t>000153311</t>
  </si>
  <si>
    <t>ET   NOTAS FISCAIS DE ENTRADA / CFOP : 1.949-A -   EM.:31/01/2014 VC.:15/02/2014  03.127.926/0001-30 - LOGI VIAGENS E TURISMO LTDA</t>
  </si>
  <si>
    <t>000153320</t>
  </si>
  <si>
    <t>ET   NOTAS FISCAIS DE ENTRADA / CFOP : 1.949-A -   EM.:31/01/2014 VC.:15/03/2014  03.127.926/0001-30 - LOGI VIAGENS E TURISMO LTDA</t>
  </si>
  <si>
    <t>000154156</t>
  </si>
  <si>
    <t>ET   NOTAS FISCAIS DE ENTRADA / CFOP : 1.949-A -   EM.:31/01/2014 VC.:10/03/2014  03.127.926/0001-30 - LOGI VIAGENS E TURISMO LTDA</t>
  </si>
  <si>
    <t>DIREITOS AUTORAIS E DE USO DE OBRAS</t>
  </si>
  <si>
    <t>CP   LANÇAMENTO DE ACP / Acp: 17064      - N: 1  - 08.633.140/0001-09 - ANUARIO DE MARCAS E PATENTES</t>
  </si>
  <si>
    <t>CP   LANÇAMENTO DE ACP / Acp: 17128      - N: 1  - 00.474.973/0001-62 - ESCRITORIO CENTRAL DE ARRECADACAO E DISTRIBUICAO</t>
  </si>
  <si>
    <t>SERVIÇOS DE GRÁFICA E EDITORA</t>
  </si>
  <si>
    <t>000007730</t>
  </si>
  <si>
    <t>ET   NOTAS FISCAIS DE ENTRADA / CFOP : 1.556-A -   EM.:10/01/2014 VC.:30/01/2014  02.480.534/0001-98 - PREMIER SPELL GRAFICA FOTOLITO E EDITORA LTDA</t>
  </si>
  <si>
    <t>SERVIÇOS DE REVISÃO DE TEXTO</t>
  </si>
  <si>
    <t>000004951</t>
  </si>
  <si>
    <t>ET   NOTAS FISCAIS DE ENTRADA / CFOP : 1.949-A -   EM.:10/01/2014 VC.:14/01/2014  08.758.144/0001-13 - AMK TRADUCOES LTDA</t>
  </si>
  <si>
    <t>SERVIÇOS DE CLIPPING</t>
  </si>
  <si>
    <t>CG   VALOR REFERENTE - / Leitor Recortes</t>
  </si>
  <si>
    <t>NF 59004</t>
  </si>
  <si>
    <t>CG   TRANSFERENCIAS ENTRE CONTRATOS DE GESTAO / LEITOR RECORTES - PAGTO LANC NO FABRICAS (09)</t>
  </si>
  <si>
    <t>CG   VALOR REFERENTE - / LEITOR RECORTES</t>
  </si>
  <si>
    <t>DEPRECIAÇÃO DE MÓVEIS E UTENSÍLIOS</t>
  </si>
  <si>
    <t>2187</t>
  </si>
  <si>
    <t>AF   DEPRECIAÇÃO E AMORTIZAÇÃO / Mês 1 /2014- NF:000001047-1-01.170.016/0001-05-BERTELLI &amp; ZAMBOTTI MOVEIS PARA ESCRITOR-ERIKA MOVEIS ESCRITORIO 100 POLT</t>
  </si>
  <si>
    <t>2201</t>
  </si>
  <si>
    <t>AF   DEPRECIAÇÃO E AMORTIZAÇÃO / Mês 1 /2014- NF:000078239-1-43.708.379/0064-85-FAST SHOP COML S.A.-FORNO MONDAS 23 L PICCOLO</t>
  </si>
  <si>
    <t>4887</t>
  </si>
  <si>
    <t>AF   DEPRECIAÇÃO E AMORTIZAÇÃO / Mês 1 /2014- NF:000000014-1-00.731.101/0002-13-ATMOSFERA MODULADOS-ARMARIO MDF</t>
  </si>
  <si>
    <t>4912</t>
  </si>
  <si>
    <t>AF   DEPRECIAÇÃO E AMORTIZAÇÃO / Mês 1 /2014- NF:000002591-1-58.585.936/0001-01-ALBER FORT MOVEIS ESCRITORIO LTDA-CADEIRA FIXA UNIVERSITÁRIA ESTOFADA CM</t>
  </si>
  <si>
    <t>4978</t>
  </si>
  <si>
    <t xml:space="preserve">AF   DEPRECIAÇÃO E AMORTIZAÇÃO / Mês 1 /2014- NF:000000565-1-11.411.833/0001-61-CRISTINA DE SOUZA PACHECO-DESUMIDIFICADOR DE AR KD25 KOMERO 110V  </t>
  </si>
  <si>
    <t>4979</t>
  </si>
  <si>
    <t>AF   DEPRECIAÇÃO E AMORTIZAÇÃO / Mês 1 /2014- NF:000004507-1-04.721.842/0001-93-THERMOMATIC DO BRASIL LTDA-DESUMIDIFICADOR DESIDRAT EXCLUSIVE III COR PRE</t>
  </si>
  <si>
    <t>4986</t>
  </si>
  <si>
    <t>AF   DEPRECIAÇÃO E AMORTIZAÇÃO / Mês 1 /2014- NF:000153246-1-45.603.529/0002-19-LUSTRES YAMAMURA LTDA-VENTILADOR ALISEU TERRAL COR CRISTAL  110V COM CONT</t>
  </si>
  <si>
    <t>4987</t>
  </si>
  <si>
    <t>AF   DEPRECIAÇÃO E AMORTIZAÇÃO / Mês 1 /2014- NF:000004627-1-04.721.842/0001-93-THERMOMATIC DO BRASIL LTDA-DESUMIDIFICADOR DE AR DESIDRAT EXCLUSIVE 3 COR</t>
  </si>
  <si>
    <t>4998</t>
  </si>
  <si>
    <t>AF   DEPRECIAÇÃO E AMORTIZAÇÃO / Mês 1 /2014- NF:000001995-1-08.841.615/0001-52-VEC SOLUTIONS COM. E SERV. DE AR COND. E-RELOGIO REGISTRADOR DE TEMPERATU</t>
  </si>
  <si>
    <t>5092</t>
  </si>
  <si>
    <t>AF   DEPRECIAÇÃO E AMORTIZAÇÃO / Mês 1 /2014- NF:000057216-1-05.045.200/0001-84-RR COMERCIO DE EQUIP INDUSTRIAS-LAVADORA</t>
  </si>
  <si>
    <t>5146</t>
  </si>
  <si>
    <t>AF   DEPRECIAÇÃO E AMORTIZAÇÃO / Mês 1 /2014- NF:000000351---16.585.624/0001-58-PRATICE TENDS LTDA-TENDA ESTRUTURA SIMPLES 3X3X MTS COBERTURA 3X3 NYLON 6</t>
  </si>
  <si>
    <t>5354</t>
  </si>
  <si>
    <t>AF   DEPRECIAÇÃO E AMORTIZAÇÃO / Mês 1 /2014- NF:000002326-1-09.468.411/0001-80-ART FUSION COMERCIO DE PRODUTOS PARA TAT-MESA DE LUZ PARA DESENHOS A3 LED</t>
  </si>
  <si>
    <t>5397</t>
  </si>
  <si>
    <t>AF   DEPRECIAÇÃO E AMORTIZAÇÃO / Mês 1 /2014- NF:000002998-1-02.253.296/0001-88-VERA LUCIA FLORINDA MOREIRA ME-ESTANTES</t>
  </si>
  <si>
    <t>DEPRECIAÇÃO INSTALAÇÕES</t>
  </si>
  <si>
    <t>4852</t>
  </si>
  <si>
    <t>AF   DEPRECIAÇÃO E AMORTIZAÇÃO / Mês 1 /2014- NF:000155900-1-66.110.404/0001-46-STR COMERCIAL LTDA-AR CONDICIONADO</t>
  </si>
  <si>
    <t>5269</t>
  </si>
  <si>
    <t>AF   DEPRECIAÇÃO E AMORTIZAÇÃO / Mês 1 /2014- NF:000000059---10.825.647/0001-06-VK ARQUITETURA E RESTAURO LTDA-RAMPA METALICA DE ACESSIBILIDADE  RAMPA ME</t>
  </si>
  <si>
    <t>DEPRECIAÇÃO DE EQUIPAMENTOS</t>
  </si>
  <si>
    <t>2204</t>
  </si>
  <si>
    <t>AF   DEPRECIAÇÃO E AMORTIZAÇÃO / Mês 1 /2014- NF:000000155-1-10.394.040/0001-19-PAULO JOSE DA SILVA ESQUADRIA-ESCADA MARINHEIRO</t>
  </si>
  <si>
    <t>4859</t>
  </si>
  <si>
    <t>AF   DEPRECIAÇÃO E AMORTIZAÇÃO / Mês 1 /2014- NF:000020705---60.872.124/0001-99-DE MEO COMERCIAL IMPORTADORA LTDA-BERRA T.TICO INDL/LAM SER TIT</t>
  </si>
  <si>
    <t>DEPRECIACAO DE COMPUTADORES E PERIFERICOS</t>
  </si>
  <si>
    <t>2202</t>
  </si>
  <si>
    <t>AF   DEPRECIAÇÃO E AMORTIZAÇÃO / Mês 1 /2014- NF:000036180-1-43.708.379/0015-05-FAST SHOP S.A-COMPRA DE IMOBILIZADO/INTANGÍVELCOMPRA DE IMOBILIZADO/INTAN</t>
  </si>
  <si>
    <t>4645</t>
  </si>
  <si>
    <t>AF   DEPRECIAÇÃO E AMORTIZAÇÃO / Mês 1 /2014- NF:000696586-1-71.702.716/0007-74-OFFICER DISTRIB. DE PRODUTOS DE INFORM.S-HP NOT</t>
  </si>
  <si>
    <t>4646</t>
  </si>
  <si>
    <t>4860</t>
  </si>
  <si>
    <t>AF   DEPRECIAÇÃO E AMORTIZAÇÃO / Mês 1 /2014- NF:000212765---01.771.935/0002-15-INGRAM MICRO BRASIL LTDA-DESK EDGE 72/MOUSE/TECLAT2</t>
  </si>
  <si>
    <t>4864</t>
  </si>
  <si>
    <t>AF   DEPRECIAÇÃO E AMORTIZAÇÃO / Mês 1 /2014- NF:000000014-1-00.731.101/0002-13-ATMOSFERA MODULADOS-ROTEADOR CISCO RV042</t>
  </si>
  <si>
    <t>4865</t>
  </si>
  <si>
    <t>AF   DEPRECIAÇÃO E AMORTIZAÇÃO / Mês 1 /2014- NF:000000014-1-00.731.101/0002-13-ATMOSFERA MODULADOS-SWITCH 24X 10/100</t>
  </si>
  <si>
    <t>4876</t>
  </si>
  <si>
    <t>AF   DEPRECIAÇÃO E AMORTIZAÇÃO / Mês 1 /2014- NF:000222902-1-01.771.935/0002-15-INGRAM MICRO BRASIL LTDA-PN CIC 36 LA/PN MW02GN1339SB</t>
  </si>
  <si>
    <t>4906</t>
  </si>
  <si>
    <t>AF   DEPRECIAÇÃO E AMORTIZAÇÃO / Mês 1 /2014- NF:000000647-1-15.211.013/0001-87-WGG PRIME COM DE SUPR DE INFO LTDA-MONITOR</t>
  </si>
  <si>
    <t>4907</t>
  </si>
  <si>
    <t>4908</t>
  </si>
  <si>
    <t>AF   DEPRECIAÇÃO E AMORTIZAÇÃO / Mês 1 /2014- NF:000771298-1-71.702.716/0007-74-OFFICER DISTRIB. DE PRODUTOS DE INFORM.S-DT/MOUSE/LGMON</t>
  </si>
  <si>
    <t>4909</t>
  </si>
  <si>
    <t>DEPRECIACAO TELECOMUNICAÇÃO</t>
  </si>
  <si>
    <t>2156</t>
  </si>
  <si>
    <t>AF   DEPRECIAÇÃO E AMORTIZAÇÃO / Mês 1 /2014- NF:000000070---62.148.242/0001-84-ASSISTEC TEL TELCOMUN. LTDA. ME-ASSISTEC TEL TELECOMUNICACAO LTDA</t>
  </si>
  <si>
    <t>2157</t>
  </si>
  <si>
    <t>AF   DEPRECIAÇÃO E AMORTIZAÇÃO / Mês 1 /2014- NF:000000409-E-62.148.242/0001-84-ASSISTEC TEL TELCOMUN. LTDA. ME-ASSISTEC TEL TELECOMUNICACAO LTDA</t>
  </si>
  <si>
    <t>2203</t>
  </si>
  <si>
    <t>AF   DEPRECIAÇÃO E AMORTIZAÇÃO / Mês 1 /2014- NF:000003044-E-67.554.519/0001-92-WALTER VISION COM E COMUN LTDA-COMUNICACAO VISUAL</t>
  </si>
  <si>
    <t>DEPRECIACAO SOM LUZ</t>
  </si>
  <si>
    <t>4829</t>
  </si>
  <si>
    <t>AF   DEPRECIAÇÃO E AMORTIZAÇÃO / Mês 1 /2014- NF:000162829--                  --POJETOR POWERLITE</t>
  </si>
  <si>
    <t>4910</t>
  </si>
  <si>
    <t>AF   DEPRECIAÇÃO E AMORTIZAÇÃO / Mês 1 /2014- NF:000001599-1-49.666.019/0001-60-INTERMEZZO INSTRUMENTOS MUSICAIS LTDA-PIANO DIGITAL</t>
  </si>
  <si>
    <t>4997</t>
  </si>
  <si>
    <t xml:space="preserve">AF   DEPRECIAÇÃO E AMORTIZAÇÃO / Mês 1 /2014- NF:000003776-1-03.271.126/0001-99-BETA GAMA COMERCIAL-MICRO SYSTEM MC260 LENOXX SUND  </t>
  </si>
  <si>
    <t>DEPRECIACAO AUDIO E VIDEO</t>
  </si>
  <si>
    <t>4861</t>
  </si>
  <si>
    <t>AF   DEPRECIAÇÃO E AMORTIZAÇÃO / Mês 1 /2014- NF:000212765---01.771.935/0002-15-INGRAM MICRO BRASIL LTDA-MON LED PHILIPS</t>
  </si>
  <si>
    <t>4913</t>
  </si>
  <si>
    <t>AF   DEPRECIAÇÃO E AMORTIZAÇÃO / Mês 1 /2014- NF:000000986-1-08.083.394/0001-09-ESPACO DIGITAL COM  LOC DE AUDIO CINE VI-CAMERA FOTOGRAFICA COM LENTE 30X</t>
  </si>
  <si>
    <t>4914</t>
  </si>
  <si>
    <t xml:space="preserve">AF   DEPRECIAÇÃO E AMORTIZAÇÃO / Mês 1 /2014- NF:014164061-1-00.776.574/0007-41-B2W COMPANHIA GLOBAL DO VAREJO-TRIPÉ PARA CÂMERA PRO 340 DX ELGIN S/A  </t>
  </si>
  <si>
    <t>4915</t>
  </si>
  <si>
    <t>AF   DEPRECIAÇÃO E AMORTIZAÇÃO / Mês 1 /2014- NF:000004815-1-12.889.677/0001-01-TIGER BRASIL COM IMP EXP EQUIPS AUDIO VI-AMPLIICADOR MACHINE WVOX A 2000</t>
  </si>
  <si>
    <t>4916</t>
  </si>
  <si>
    <t>AF   DEPRECIAÇÃO E AMORTIZAÇÃO / Mês 1 /2014- NF:000003807---10.400.805/0001-86-ZAMAX COM DE EQUIPAMENTOS DE INFORMATICA-CÂMERA DIGITAL POWER SHOT SX500</t>
  </si>
  <si>
    <t>4999</t>
  </si>
  <si>
    <t>AF   DEPRECIAÇÃO E AMORTIZAÇÃO / Mês 1 /2014- NF:017584347-1-00.776.574/0007-41-B2W COMPANHIA GLOBAL DO VAREJO-CÂMERA DIGITAL SONY CYBER-SHOT  DSC W690/B</t>
  </si>
  <si>
    <t>5147</t>
  </si>
  <si>
    <t>AF   DEPRECIAÇÃO E AMORTIZAÇÃO / Mês 1 /2014- NF:000001862-1-06.055.045/0001-40-X5 INTRUMENTOS MUSICAIS LTDA ME-MESA BEHRINGER XENYX 1002 2 BUS PRE-AMPLI</t>
  </si>
  <si>
    <t>DEPRECIACAO DE EQUIPAMENTOS DE PROCESSAMENTOS DE DADOS</t>
  </si>
  <si>
    <t>2155</t>
  </si>
  <si>
    <t>AF   DEPRECIAÇÃO E AMORTIZAÇÃO / Mês 1 /2014- NF:000000038---15.281.845/0001-70-IRENE DOMINGUES 04209426881-HD EXTERNO 1 TB SAMSUMG</t>
  </si>
  <si>
    <t>4911</t>
  </si>
  <si>
    <t>AF   DEPRECIAÇÃO E AMORTIZAÇÃO / Mês 1 /2014- NF:000005576-1-04.622.793/0001-31-NETCONECT CABOS E ACESSORIOS LTDA EPP-SWITCH 24 PORTAS 10/1002P GIGA 2P S</t>
  </si>
  <si>
    <t>4980</t>
  </si>
  <si>
    <t xml:space="preserve">AF   DEPRECIAÇÃO E AMORTIZAÇÃO / Mês 1 /2014- NF:000004701-1-05.425.121/0001-07-1 GIGA COMPUTERS BRASIL LTDA-HD EXTERNO 500 GB  USB 3.0 PRETO STAX500600 </t>
  </si>
  <si>
    <t>4981</t>
  </si>
  <si>
    <t xml:space="preserve">AF   DEPRECIAÇÃO E AMORTIZAÇÃO / Mês 1 /2014- NF:000797002-1-                  --CPU INTEL i3  3220 4GB, HD 500GB, DVD RW  </t>
  </si>
  <si>
    <t>4982</t>
  </si>
  <si>
    <t xml:space="preserve">AF   DEPRECIAÇÃO E AMORTIZAÇÃO / Mês 1 /2014- NF:000797002-1-                  --MONITOR DE LED 18,5" COR PRETO PHILIPS  </t>
  </si>
  <si>
    <t>4995</t>
  </si>
  <si>
    <t>AF   DEPRECIAÇÃO E AMORTIZAÇÃO / Mês 1 /2014- NF:000267778-3-01.771.935/0002-15-INGRAM MICRO BRASIL LTDA-MONITOR LED TV LG 24" MA33D 1366X COM CONTROLE R</t>
  </si>
  <si>
    <t>4996</t>
  </si>
  <si>
    <t xml:space="preserve">AF   DEPRECIAÇÃO E AMORTIZAÇÃO / Mês 1 /2014- NF:000262708-3-01.771.935/0002-15-INGRAM MICRO BRASIL LTDA-SCANJET 300 FLATBED HP SC  </t>
  </si>
  <si>
    <t>5145</t>
  </si>
  <si>
    <t xml:space="preserve">AF   DEPRECIAÇÃO E AMORTIZAÇÃO / Mês 1 /2014- NF:000137766-1-71.702.716/0010-70-OFFICER DISTRIB DE PROD DE INFORM S/A-SWITCH PROCURVE HP 1410-24G 5  </t>
  </si>
  <si>
    <t>5189</t>
  </si>
  <si>
    <t>AF   DEPRECIAÇÃO E AMORTIZAÇÃO / Mês 1 /2014- NF:000876810-2-71.702.716/0007-74-OFFICER DISTRIB. DE PRODUTOS DE INFORM.S-NOTEBOOK LENOVO NB E430 WIN 7 PR</t>
  </si>
  <si>
    <t>5202</t>
  </si>
  <si>
    <t>AF   DEPRECIAÇÃO E AMORTIZAÇÃO / Mês 1 /2014- NF:000146515-2-71.702.716/0010-70-OFFICER DISTRIB DE PROD DE INFORM S/A-SERVIDOR ML350E G8 E5-2407 SB+TECLA</t>
  </si>
  <si>
    <t>5203</t>
  </si>
  <si>
    <t>AF   DEPRECIAÇÃO E AMORTIZAÇÃO / Mês 1 /2014- NF:000297425-3-01.771.935/0002-15-INGRAM MICRO BRASIL LTDA-COMPRA DE IMOBILIZADO/INTANGÍVELCOMPRA DE IMOBIL</t>
  </si>
  <si>
    <t>5263</t>
  </si>
  <si>
    <t>AF   DEPRECIAÇÃO E AMORTIZAÇÃO / Mês 1 /2014- NF:000007069-1-04.622.793/0001-31-NETCONECT CABOS E ACESSORIOS LTDA EPP-NO-BREAK 1800VA NET WINNER ESPERT B</t>
  </si>
  <si>
    <t>5353</t>
  </si>
  <si>
    <t>AF   DEPRECIAÇÃO E AMORTIZAÇÃO / Mês 1 /2014- NF:000167502-1-71.702.716/0010-70-OFFICER DISTRIB DE PROD DE INFORM S/A-IMAC 21,5"  2,7GHZ  INTEL CORE i5 M</t>
  </si>
  <si>
    <t>AMORTIZAÇÃO DIREITOS DE USO DE SOFTWARE</t>
  </si>
  <si>
    <t>5000</t>
  </si>
  <si>
    <t xml:space="preserve">AF   DEPRECIAÇÃO E AMORTIZAÇÃO / Mês 1 /2014- NF:000193004-1-04.043.136/0001-30-WINCO SISTEMAS LTDA-LICENÇA DE ANTI VIRUS AVG BUSINESS EDITION 2 ANOS  </t>
  </si>
  <si>
    <t>DESPESAS BANCÁRIAS</t>
  </si>
  <si>
    <t>TARIFA</t>
  </si>
  <si>
    <t>BC   VALOR REFERENTE - / TARIFAS DO DIA</t>
  </si>
  <si>
    <t>RECLASS</t>
  </si>
  <si>
    <t>CG   VALOR REFERENTE - / RECLASSIFICACAO ENTRE CONTAS</t>
  </si>
  <si>
    <t>2.1.01.0101.200002</t>
  </si>
  <si>
    <t>JUROS PASSIVO</t>
  </si>
  <si>
    <t>17121</t>
  </si>
  <si>
    <t>CP   LANÇAMENTO TRANSITÓRIO DE INTEGRAÇÃO / ISS REFERENTE A COMPET?NCIA DE 12/2013</t>
  </si>
  <si>
    <t>000055098 1 -</t>
  </si>
  <si>
    <t>CP   LANÇAMENTO TRANSITÓRIO DE INTEGRAÇÃO / 57.856.247/0001-21 - ASSOCIACAO DOS TAXISTAS GAIVOTA DE SP</t>
  </si>
  <si>
    <t>MULTA S/ PAGAMENTOS COM ATRASO</t>
  </si>
  <si>
    <t>COFINS S/ RECEITA FINANCEIRA</t>
  </si>
  <si>
    <t>COFINS MÊS 01-2014</t>
  </si>
  <si>
    <t>CG   VALOR REFERENTE - / COFINS SOBRE APLICACAO FINANCEIRA 01-2014</t>
  </si>
  <si>
    <t>2.1.03.0102.200032</t>
  </si>
  <si>
    <t>CG   VALOR REFERENTE - / COFINS SOBRE RECEITA DE ALUGUEL 12-2013</t>
  </si>
  <si>
    <t>IRRF SOBRE APLICACAO FINANCEIRA</t>
  </si>
  <si>
    <t>IR</t>
  </si>
  <si>
    <t>BC   VALOR REFERENTE - / IR S/ APLICACAO FINANCEIRA</t>
  </si>
  <si>
    <t>DESCONTOS OBTIDOS</t>
  </si>
  <si>
    <t>000057578 1 -</t>
  </si>
  <si>
    <t>CP   LANÇAMENTO TRANSITÓRIO DE INTEGRAÇÃO / 51.549.301/0001-00 - ASSOCIACAO DE ENSINO SOCIAL PROFISSIONALIZANTE</t>
  </si>
  <si>
    <t>17120</t>
  </si>
  <si>
    <t>001308779 1 -</t>
  </si>
  <si>
    <t>CP   LANÇAMENTO TRANSITÓRIO DE INTEGRAÇÃO / 29.309.127/0001-79 - AMIL ASSISTENCIA MEDICA INTERNACIONAL S.A.</t>
  </si>
  <si>
    <t>001311036 1 -</t>
  </si>
  <si>
    <t>RECEITAS DE APLICAÇÕES FINANCEIRAS</t>
  </si>
  <si>
    <t>RENDIMENTO</t>
  </si>
  <si>
    <t>BC   VALOR REFERENTE - / RENDIMENTO S/ APLICACAO FINANCEIRA</t>
  </si>
  <si>
    <t>BC   VALOR REFERENTE - / RENDIMENTO SOBRE APLICACAO FINANCEIRA</t>
  </si>
  <si>
    <t>OUTRAS DESPESAS</t>
  </si>
  <si>
    <t>CP   LANÇAMENTO DE ACP / Acp: 17063      - N: 1  - 05.506.560/0001-36 - NUCLEO DE INFORMACAO E COORD. DO PONTO BR-NIC.BR</t>
  </si>
  <si>
    <t>CP   LANÇAMENTO DE ACP / Acp: 17130      - N: 1 PAGAMENTO DE DOMINIO CASADASROSAS-SP.ORG.BR - 05.506.560/0001-36 - NUCLEO DE INFORMACAO E COORD.</t>
  </si>
  <si>
    <t>CP   LANÇAMENTO DE ACP / Acp: 17129      - N: 1 PAGAMENTO DE DOMINIO CASAGUILHERMEDEALMEIDA.ORG.BR - 05.506.560/0001-36 - NUCLEO DE INFORMACAO E</t>
  </si>
  <si>
    <t>TRANSITORIA DE INTEGRAÇÃO DO SISTEMA</t>
  </si>
  <si>
    <t>1 /2014</t>
  </si>
  <si>
    <t>CP   LANÇAMENTO TRANSITÓRIO DE INTEGRAÇÃO / Processamento da Integracao C.Pagar</t>
  </si>
  <si>
    <t>ET   LANÇAMENTO TRANSITÓRIO DE INTEGRAÇÃO / Processamento da Integracao Estoque</t>
  </si>
  <si>
    <t>ARREDONDAMENTO 01-2014</t>
  </si>
  <si>
    <t>CG   VALOR REFERENTE - / ARREDONDAMENTO DO MES 01-2014</t>
  </si>
  <si>
    <t>COD_CDC</t>
  </si>
  <si>
    <t>DES_CDC</t>
  </si>
  <si>
    <t>AR-AF</t>
  </si>
  <si>
    <t>EQUIP</t>
  </si>
  <si>
    <t>DIRETORIA EXECUTIVA</t>
  </si>
  <si>
    <t>AM</t>
  </si>
  <si>
    <t>CORP</t>
  </si>
  <si>
    <t>ASSESSORIA TÉCNICA</t>
  </si>
  <si>
    <t>IMPLEMENTAÇÃO DE PROJETOS</t>
  </si>
  <si>
    <t>CAPTAÇÃO (PROJETOS ESPECIAIS)</t>
  </si>
  <si>
    <t>COMUNICAÇÃO E DESIGN</t>
  </si>
  <si>
    <t>ASSESSORIA DE IMPRENSA E RELAÇÕES PÚBLICAS</t>
  </si>
  <si>
    <t>AVALIAÇÃO E PRESTAÇÃO DE CONTAS</t>
  </si>
  <si>
    <t>DIRETORIA ADMINISTRATIVA E FINANCEIRA</t>
  </si>
  <si>
    <t>CONTROLADORIA</t>
  </si>
  <si>
    <t>RECURSOS HUMANOS</t>
  </si>
  <si>
    <t>ADMINISTRAÇÃO E APOIO</t>
  </si>
  <si>
    <t>TECNOLOGIA DA INFORMAÇÃO</t>
  </si>
  <si>
    <t>SUPRIMENTOS</t>
  </si>
  <si>
    <t>PRÉDIOS</t>
  </si>
  <si>
    <t>DIRETORIA TÉCNICA</t>
  </si>
  <si>
    <t>AF</t>
  </si>
  <si>
    <t>COORDENAÇÃO CULTURAL DE ATIVIDADES E EVENTOS</t>
  </si>
  <si>
    <t>COORDENAÇÃO PEDAGÓGICA (EDUCACIONAL)</t>
  </si>
  <si>
    <t>ADMINISTRAÇÃO E APOIO À EQUIPAMENTOS</t>
  </si>
  <si>
    <t>ATIVIDADES CULTURAIS</t>
  </si>
  <si>
    <t>CDR</t>
  </si>
  <si>
    <t>EXPOSIÇÃO PERMANENTE</t>
  </si>
  <si>
    <t>ESPAÇO DA PALAVRA (BIBLIOTECA CIRCULANTE)</t>
  </si>
  <si>
    <t>ACERVO HAROLDO DE CAMPOS</t>
  </si>
  <si>
    <t>PRODUÇÃO</t>
  </si>
  <si>
    <t>EXPOSIÇÃO TEMPORÁRIA</t>
  </si>
  <si>
    <t>VIRADA CULTURAL</t>
  </si>
  <si>
    <t>RAVE CULTURAL</t>
  </si>
  <si>
    <t>SIMPOESIA</t>
  </si>
  <si>
    <t>SAMPOEMAS</t>
  </si>
  <si>
    <t>DIA DA CONSCIÊNCIA NEGRA</t>
  </si>
  <si>
    <t>HORA H</t>
  </si>
  <si>
    <t>HALLOWEEN</t>
  </si>
  <si>
    <t>ATIVIDADES EDUCACIONAIS</t>
  </si>
  <si>
    <t>DIRETORIA</t>
  </si>
  <si>
    <t>ADMINISTRAÇÃO E SERVIÇOS GERAIS</t>
  </si>
  <si>
    <t>BILHETERIA</t>
  </si>
  <si>
    <t>ORIENTADORES</t>
  </si>
  <si>
    <t>CGA</t>
  </si>
  <si>
    <t>BIBLIOTECA / ACERVO</t>
  </si>
  <si>
    <t>EXPOSIÇÕES TEMPORÁRIAS</t>
  </si>
  <si>
    <t>PREDIO ANEXO</t>
  </si>
  <si>
    <t>9.CORP</t>
  </si>
  <si>
    <t>9.CDR</t>
  </si>
  <si>
    <t>9.CGA</t>
  </si>
  <si>
    <t>COD_CDC-CTA</t>
  </si>
  <si>
    <t>COD_CTA</t>
  </si>
  <si>
    <t>DES_CTA</t>
  </si>
  <si>
    <t>COD_GER</t>
  </si>
  <si>
    <t>DES_GER</t>
  </si>
  <si>
    <t>9.1.2</t>
  </si>
  <si>
    <t>Diretoria - área fim</t>
  </si>
  <si>
    <t>HORAS EXTRAS</t>
  </si>
  <si>
    <t>DÉCIMO TERCEIRO SALÁRIO</t>
  </si>
  <si>
    <t>FÉRIAS</t>
  </si>
  <si>
    <t>DESCANSO SEMANAL REMUNERADO</t>
  </si>
  <si>
    <t>BOLSA AUXÍLIO</t>
  </si>
  <si>
    <t>INDENIZAÇÕES</t>
  </si>
  <si>
    <t>SALÁRIOS - AJUSTES ENTRE CONTRATO DE GESTÃO</t>
  </si>
  <si>
    <t>ADICIONAL NOTURNO</t>
  </si>
  <si>
    <t>GRATIFICAÇOES</t>
  </si>
  <si>
    <t>SALARIO MATERNIDADE</t>
  </si>
  <si>
    <t>SALARIO FAMILIA</t>
  </si>
  <si>
    <t>PENSAO ALIMENTICIA</t>
  </si>
  <si>
    <t>CURSOS E TREINAMENTOS</t>
  </si>
  <si>
    <t>AUXILIO EDUCACAO</t>
  </si>
  <si>
    <t>CONTRIBUIÇÃO SOCIAL RESCISÓRIA</t>
  </si>
  <si>
    <t>9.2.1</t>
  </si>
  <si>
    <t>UNIFORMES</t>
  </si>
  <si>
    <t>Pessoal - área meio</t>
  </si>
  <si>
    <t>9.2.2</t>
  </si>
  <si>
    <t>Pessoal - área fim</t>
  </si>
  <si>
    <t>Imobilizado</t>
  </si>
  <si>
    <t>INSTALAÇÕES</t>
  </si>
  <si>
    <t>EQUIPAMENTOS DE PROCESSAMENTO DE DADOS</t>
  </si>
  <si>
    <t>EQUIPAMENTOS DE TELECOMUNICAÇÕES</t>
  </si>
  <si>
    <t>EQUIPAMENTOS DE SOM/LUZ</t>
  </si>
  <si>
    <t>5.6</t>
  </si>
  <si>
    <t>EQUIPAMENTOS DE AUDIO E VIDEO</t>
  </si>
  <si>
    <t>IMOBILIZADO E INTANGÍVEL A CLASSIFICAR</t>
  </si>
  <si>
    <t>2.8.2</t>
  </si>
  <si>
    <t>COMPUTADORES E PERIFERICOS</t>
  </si>
  <si>
    <t>DIREITOS DE USO DE SOFTWARE</t>
  </si>
  <si>
    <t>CONVENIOS</t>
  </si>
  <si>
    <t>CONTRIBUICÕES</t>
  </si>
  <si>
    <t>INSCRIÇÕES</t>
  </si>
  <si>
    <t>ALUGUEIS ESPAÇOS EVENTOS</t>
  </si>
  <si>
    <t>DOAÇÕES</t>
  </si>
  <si>
    <t>VENDA LIVROS</t>
  </si>
  <si>
    <t>ASSOCIADOS</t>
  </si>
  <si>
    <t>PRONAC</t>
  </si>
  <si>
    <t>PROAC</t>
  </si>
  <si>
    <t>MUNICIPAIS</t>
  </si>
  <si>
    <t>FINEP</t>
  </si>
  <si>
    <t>PARTICULARES</t>
  </si>
  <si>
    <t>PARTICULARES FINANCEIRAS</t>
  </si>
  <si>
    <t>MERCADORIA PARA REVENDA</t>
  </si>
  <si>
    <t>Despesas diversas - correios, xerox, motoboy, etc.</t>
  </si>
  <si>
    <t>DEDUÇÕES E ABATIMENTO S/COMPRAS</t>
  </si>
  <si>
    <t>ICMS S/ COMPRAS</t>
  </si>
  <si>
    <t>9.0.0</t>
  </si>
  <si>
    <t>Despesas com pessoal</t>
  </si>
  <si>
    <t>ADICIONAL PERICULOSIDADE</t>
  </si>
  <si>
    <t>Utilidades públicas</t>
  </si>
  <si>
    <t>Vigilância</t>
  </si>
  <si>
    <t>Conservação e manutanção de edificações</t>
  </si>
  <si>
    <t>MANUTENCAO DE MAQUINAS E EQUIPAMENTOS</t>
  </si>
  <si>
    <t>1.2.4</t>
  </si>
  <si>
    <t>ASSESSORIA JURÍDICA</t>
  </si>
  <si>
    <t>Assessoria jurídica</t>
  </si>
  <si>
    <t>1.2.6</t>
  </si>
  <si>
    <t>Assessoria contábil</t>
  </si>
  <si>
    <t>1.2.7</t>
  </si>
  <si>
    <t>1.2.8</t>
  </si>
  <si>
    <t>Outros serviços prestados</t>
  </si>
  <si>
    <t>SERVIÇOS PRESTADOS POR PESSOA FISICA</t>
  </si>
  <si>
    <t>SERVIÇOS PRESTADOS POR PESSOA JURIDICA</t>
  </si>
  <si>
    <t>ASSESSORIA ECONOMICA E ADMINISTRATIVA</t>
  </si>
  <si>
    <t>1.2.5</t>
  </si>
  <si>
    <t>Assessoria administrativa e recursos humanos</t>
  </si>
  <si>
    <t>SERVICOS DE ASSESSORIA DE IMPRENSA</t>
  </si>
  <si>
    <t>Assessoria de imprensa</t>
  </si>
  <si>
    <t>CONSULTORIA DE RECRUTAMENTO E SELEÇÃO</t>
  </si>
  <si>
    <t>ASSESSORIA COM PROJETOS DE ENGENHARIA E ARQUITETURA</t>
  </si>
  <si>
    <t>Projetos de arquitetura e engenharia</t>
  </si>
  <si>
    <t>CONSULTORIA E ASSESSORIA EM CURSOS E TREINAMENTOS</t>
  </si>
  <si>
    <t>LIVROS, JORNAIS E REVISTAS</t>
  </si>
  <si>
    <t>OUTROS MATERIAIS DE CONSUMO</t>
  </si>
  <si>
    <t>Viagens e estadias</t>
  </si>
  <si>
    <t>ALIMENTAÇÃO</t>
  </si>
  <si>
    <t>TRANSPORTE E OUTRAS DESPESAS DE LOCOMOÇÃO</t>
  </si>
  <si>
    <t>LOCAÇÃO DE VEÍCULOS</t>
  </si>
  <si>
    <t>MANUTENÇÃO DE MÁQUINAS E EQUIPAMENTOS</t>
  </si>
  <si>
    <t>DESPESAS CARTORIAIS, LEGAIS E JUDICIAIS</t>
  </si>
  <si>
    <t>BENS DURAVEIS</t>
  </si>
  <si>
    <t>Equipamentos</t>
  </si>
  <si>
    <t>SEGURANCA E MEDICINA OCUPACIONAL</t>
  </si>
  <si>
    <t>DESPESAS INDEDUTIVEIS - DOAÇÃO</t>
  </si>
  <si>
    <t>Programação cultural</t>
  </si>
  <si>
    <t>Elaboração de planos e projetos</t>
  </si>
  <si>
    <t>SERVIÇOS DE PRODUÇÃO DE PROJETOS</t>
  </si>
  <si>
    <t>SERVIÇOS DE COORDENAÇÃO DE PROJETOS</t>
  </si>
  <si>
    <t>SERVIÇOS DE APRESENTAÇÃO DE PROJETO</t>
  </si>
  <si>
    <t>!5.6!</t>
  </si>
  <si>
    <t>6.1</t>
  </si>
  <si>
    <t>SERVIÇOS DE NARRADOR</t>
  </si>
  <si>
    <t>6.2</t>
  </si>
  <si>
    <t>Pesquisas de Públicos e Qualidade</t>
  </si>
  <si>
    <t>SERVIÇOS DE MONITORIA</t>
  </si>
  <si>
    <t>6.3</t>
  </si>
  <si>
    <t>!6.4!</t>
  </si>
  <si>
    <t>SERVICOS DE ATORES E DIRETORES</t>
  </si>
  <si>
    <t>SERVIÇOS DE DIREÇÃO DE PROJETOS</t>
  </si>
  <si>
    <t>SERVIÇOS DE CENOGRAFIA</t>
  </si>
  <si>
    <t>LOCAÇÃO DE ESPAÇO</t>
  </si>
  <si>
    <t>SERVIÇOS DE SONORIZAÇÃO E ILUMINAÇÃO</t>
  </si>
  <si>
    <t>SERVIÇOS DE LIMPEZA</t>
  </si>
  <si>
    <t>SERVIÇOS FOTOGRÁFICOS</t>
  </si>
  <si>
    <t>SERVIÇOS DE PRODUÇÃO E EDIÇÃO DE VÍDEO</t>
  </si>
  <si>
    <t>SERVIÇOS DE SEGURANÇA E VIGILANCIA</t>
  </si>
  <si>
    <t>SERVIÇOS DE TRANSPORTE</t>
  </si>
  <si>
    <t>2.8.3</t>
  </si>
  <si>
    <t>Depreciação e amortização</t>
  </si>
  <si>
    <t>LOCACAO DE VEICULOS</t>
  </si>
  <si>
    <t>SERVICOS TECNICOS AUTONOMOS</t>
  </si>
  <si>
    <t>SERVIÇOS DE COOPERATIVAS</t>
  </si>
  <si>
    <t>INSS SOBRE SERVIÇOS DE COOPERATIVAS</t>
  </si>
  <si>
    <t>CÓPIAS, REPRODUÇÕES E SERVIÇOS GRAFICOS</t>
  </si>
  <si>
    <t>DEMAIS MATERIAIS DE PRODUÇÃO</t>
  </si>
  <si>
    <t>ALIMENTACAO</t>
  </si>
  <si>
    <t>SERVIÇOS DE PROPAGANDA PUBLICIDADE</t>
  </si>
  <si>
    <t>Projetos gráficos - materiais de comunicação</t>
  </si>
  <si>
    <t>SERVIÇOS DE PRODUÇÃO DIGITAL-GRÁFICA</t>
  </si>
  <si>
    <t>SERVICOS DE PRODUÇÃO E EDICAO DE VÍDEO</t>
  </si>
  <si>
    <t>SERVIÇOS DE INTERNET</t>
  </si>
  <si>
    <t>OUTROS SERVICOS DE DIVULGAÇÃO E COMUNICAÇÃO</t>
  </si>
  <si>
    <t>IRRF NÃO RECUPERÁVEIS</t>
  </si>
  <si>
    <t>Despesas tributarias e financeiras</t>
  </si>
  <si>
    <t>IPTU</t>
  </si>
  <si>
    <t>TAXAS MUNICIPAIS</t>
  </si>
  <si>
    <t>TAXAS ESTADUAIS</t>
  </si>
  <si>
    <t>TAXAS FEDERAIS</t>
  </si>
  <si>
    <t>CONTRIBUICAO SINDICAL PATRONAL</t>
  </si>
  <si>
    <t>IOF</t>
  </si>
  <si>
    <t>DESCONTOS CONCEDIDOS</t>
  </si>
  <si>
    <t>VARIACAO CAMBIAL PASSIVA</t>
  </si>
  <si>
    <t>IRRF SOBRE OPERACAO DE CAMBIO</t>
  </si>
  <si>
    <t>ISS SOBRE OPERACAO DE CAMBIO</t>
  </si>
  <si>
    <t>RECEITAS FINANCEIRAS</t>
  </si>
  <si>
    <t>JUROS ATIVO</t>
  </si>
  <si>
    <t>RECEITA COM OPERAÇÕES DE CAMBIO</t>
  </si>
  <si>
    <t>ACERVO</t>
  </si>
  <si>
    <t>VARIACAO CAMBIAL ATIVA</t>
  </si>
  <si>
    <t>PERDA NA VENDA DE IMOBILIZADO</t>
  </si>
  <si>
    <t>GANHO NA VENDA DE IMOBILIZADO</t>
  </si>
  <si>
    <t>OUTRAS RECEITAS</t>
  </si>
  <si>
    <t>RESULTADO DO EXERCICIO</t>
  </si>
  <si>
    <t>BAIXA/AJUSTE FORNECEDORES - 2011</t>
  </si>
  <si>
    <t>MONITORAMENTO DE SEGURANÇA</t>
  </si>
  <si>
    <t>DIÁRIAS DE ALIMENTAÇÃO</t>
  </si>
  <si>
    <t>SERVIÇOS DE RH</t>
  </si>
  <si>
    <t>ASSOCIAÇÃO DE CLASSES</t>
  </si>
  <si>
    <t>FILIAL</t>
  </si>
  <si>
    <t>CENTRO DE CUSTO</t>
  </si>
  <si>
    <t>CONTA</t>
  </si>
  <si>
    <t>DESCRIÇÃO</t>
  </si>
  <si>
    <t xml:space="preserve">  DATA LANCTO</t>
  </si>
  <si>
    <t>DOCUMENTO</t>
  </si>
  <si>
    <t>HISTÓRICO PADRÃO / COMPLEMENTO DO HISTÓRICO</t>
  </si>
  <si>
    <t>DÉBITO</t>
  </si>
  <si>
    <t>CRÉDITO</t>
  </si>
  <si>
    <t>MOV_DEB-CRE</t>
  </si>
  <si>
    <t>DAT_ANOMES</t>
  </si>
  <si>
    <t>COD_GER01</t>
  </si>
  <si>
    <t>COD_GER02</t>
  </si>
  <si>
    <t>COD_GERENCIAL</t>
  </si>
  <si>
    <t>EQUIP_GERENC_DATA</t>
  </si>
  <si>
    <t>GERENC_DATA</t>
  </si>
  <si>
    <t>CDC_GERENC</t>
  </si>
  <si>
    <t>DESCRIÇÃO C.C</t>
  </si>
  <si>
    <t>OBS 02</t>
  </si>
  <si>
    <t>UPPM - CONSOLIDADO</t>
  </si>
  <si>
    <t>MAIO</t>
  </si>
  <si>
    <t>Repasse Líquidos para o Contrato de Gestão</t>
  </si>
  <si>
    <t xml:space="preserve">Reversão de Recursos de Reserva </t>
  </si>
  <si>
    <t>Reversão de Recursos de  Contingência</t>
  </si>
  <si>
    <t>Reversão de Recursos de Reserva - Outros</t>
  </si>
  <si>
    <t>Constituição de Recursos de Reserva - Outros</t>
  </si>
  <si>
    <t>Outras Receitas</t>
  </si>
  <si>
    <t>1.3.1</t>
  </si>
  <si>
    <t>Saldos anteriores para utilização no exercício</t>
  </si>
  <si>
    <t>1.3.2</t>
  </si>
  <si>
    <t>Outros saldos</t>
  </si>
  <si>
    <t>Recursos de Investimentos do Contrato de Gestão</t>
  </si>
  <si>
    <t>Investimento do CG</t>
  </si>
  <si>
    <t>Recursos de Captação</t>
  </si>
  <si>
    <t>Recursos de Captação voltados a custeio</t>
  </si>
  <si>
    <t>3.1.1</t>
  </si>
  <si>
    <t>Captação de Recursos Operacionais (bilheteria, cessão onerosa de espaço, loja, café, doações, estacionamento, etc)</t>
  </si>
  <si>
    <t>Captação de Recursos Incentivados e Não Incentivados</t>
  </si>
  <si>
    <t>3.1.2</t>
  </si>
  <si>
    <t>3.1.3</t>
  </si>
  <si>
    <t>4</t>
  </si>
  <si>
    <t>Receitas para realização de metas condicionadas</t>
  </si>
  <si>
    <t>Total das Despesas</t>
  </si>
  <si>
    <t>Recursos Humanos - Salários, encargos e beneficios</t>
  </si>
  <si>
    <t>6.1.1</t>
  </si>
  <si>
    <t>6.1.1.1</t>
  </si>
  <si>
    <t>6.1.1.1.1</t>
  </si>
  <si>
    <t>6.1.1.1.2</t>
  </si>
  <si>
    <t>6.1.1.2</t>
  </si>
  <si>
    <t>6.1.1.2.1</t>
  </si>
  <si>
    <t>6.1.1.2.2</t>
  </si>
  <si>
    <t>6.1.1.3</t>
  </si>
  <si>
    <t>6.1.1.3.1</t>
  </si>
  <si>
    <t>6.1.1.3.2</t>
  </si>
  <si>
    <t>6.1.1.4</t>
  </si>
  <si>
    <t>6.1.1.4.1</t>
  </si>
  <si>
    <t>6.1.1.4.2</t>
  </si>
  <si>
    <t>6.1.2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</si>
  <si>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</si>
  <si>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</si>
  <si>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</si>
  <si>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</si>
  <si>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</si>
  <si>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</si>
  <si>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</si>
  <si>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</si>
  <si>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6.1.3</t>
  </si>
  <si>
    <t>6.1.3.1</t>
  </si>
  <si>
    <t>Energia Elétrica</t>
  </si>
  <si>
    <t>Gás</t>
  </si>
  <si>
    <t>Plano Museológico</t>
  </si>
  <si>
    <t>Planejamento Estratégico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</si>
  <si>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</si>
  <si>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</si>
  <si>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</si>
  <si>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</si>
  <si>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</si>
  <si>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</si>
  <si>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</si>
  <si>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</si>
  <si>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Utilidades Públicas</t>
  </si>
  <si>
    <t>6.1.3.2.1</t>
  </si>
  <si>
    <t>6.1.3.6.5</t>
  </si>
  <si>
    <t>6.1.4</t>
  </si>
  <si>
    <t>6.1.4.1</t>
  </si>
  <si>
    <t>6.1.4.2</t>
  </si>
  <si>
    <t>6.1.4.3</t>
  </si>
  <si>
    <t>6.1.4.4</t>
  </si>
  <si>
    <t>6.1.4.5</t>
  </si>
  <si>
    <t>6.1.5</t>
  </si>
  <si>
    <t>6.1.5.1</t>
  </si>
  <si>
    <t>6.1.5.1.1</t>
  </si>
  <si>
    <t>6.1.5.2.1</t>
  </si>
  <si>
    <t>6.1.5.2.2</t>
  </si>
  <si>
    <t>6.1.5.3</t>
  </si>
  <si>
    <t>6.1.6</t>
  </si>
  <si>
    <t>6.1.6.1</t>
  </si>
  <si>
    <t>6.1.6.2</t>
  </si>
  <si>
    <t>AREA JURIDICA</t>
  </si>
  <si>
    <t>ADMINISTRATIVO SEDE</t>
  </si>
  <si>
    <t xml:space="preserve">EXPOSIÇÃO </t>
  </si>
  <si>
    <t>CAE - CENTRO DE APOIO AO ESCRITOR</t>
  </si>
  <si>
    <t>CENTRO DE REFERÊNCIA HAROLDO DE CAMPOS</t>
  </si>
  <si>
    <t>NÚCLEO DE AÇÃO EDUCATIVA</t>
  </si>
  <si>
    <t>MANUTENÇÃO PREDIAL</t>
  </si>
  <si>
    <t>2.2.1</t>
  </si>
  <si>
    <t>2.2.2</t>
  </si>
  <si>
    <t>2.2.3</t>
  </si>
  <si>
    <t>2.2.4</t>
  </si>
  <si>
    <t>Internet</t>
  </si>
  <si>
    <t>498362</t>
  </si>
  <si>
    <t>498363</t>
  </si>
  <si>
    <t>498361</t>
  </si>
  <si>
    <t>INSTALAاصES</t>
  </si>
  <si>
    <t xml:space="preserve"> AF   AQUISICOES DO PERIODO / Mês 9 /2017- NF:000367366---50.970.342/0003-74-DUTRA MAQUINAS COMERCIAL E TECNICA LTDA-PARAFUSADEIRA E FURADEIRA DE IMPA</t>
  </si>
  <si>
    <t xml:space="preserve"> AF   AQUISICOES DO PERIODO / Mês 9 /2017- NF:000006186---57.287.575/0001-54-ICON ELETRONICA LTDA EPP-CONTADOR DE FLUXO DE PESSOAS 2 SENSORES, DATA, U</t>
  </si>
  <si>
    <t xml:space="preserve"> AF   AQUISICOES DO PERIODO / Mês 9 /2017- NF:000020075---10.896.683/0001-60-SCARCOM COMERCIO DE INFORMATICA LTDA ME-PLACA DE VIDEO NVIDIA QUADRO NVS</t>
  </si>
  <si>
    <t>IMOBILIZADO E INTANGحVEL A CLASSIFICAR</t>
  </si>
  <si>
    <t>000006186</t>
  </si>
  <si>
    <t xml:space="preserve"> ET   NOTAS FISCAIS DE ENTRADA / CFOP : 1.551AA -    EM.:29/09/2017 VC.:17/10/2017  57.287.575/0001-54 - ICON ELETRONICA LTDA EPP</t>
  </si>
  <si>
    <t>000020075</t>
  </si>
  <si>
    <t xml:space="preserve"> ET   NOTAS FISCAIS DE ENTRADA / CFOP : 1.551AA -    EM.:29/09/2017 VC.:13/10/2017  10.896.683/0001-60 - SCARCOM COMERCIO DE INFORMATICA LTDA ME</t>
  </si>
  <si>
    <t>000367366</t>
  </si>
  <si>
    <t xml:space="preserve"> ET   NOTAS FISCAIS DE ENTRADA / CFOP : 1.551AA -    EM.:29/09/2017 VC.:03/10/2017  50.970.342/0003-74 - DUTRA MAQUINAS COMERCIAL E TECNICA LTDA</t>
  </si>
  <si>
    <t xml:space="preserve"> AF   AQUISICOES DO PERIODO / Mes 9 /2017- NF:000020075---10.896.683/0001-60-SCARCOM COMERCIO DE INFORMATICA LTDA ME-PLACA DE VIDEO NVIDIA QUADRO NVS</t>
  </si>
  <si>
    <t xml:space="preserve"> AF   AQUISICOES DO PERIODO / Mes 9 /2017- NF:000367366---50.970.342/0003-74-DUTRA MAQUINAS COMERCIAL E TECNICA LTDA-PARAFUSADEIRA E FURADEIRA DE IMPA</t>
  </si>
  <si>
    <t xml:space="preserve"> AF   AQUISICOES DO PERIODO / Mes 9 /2017- NF:000006186---57.287.575/0001-54-ICON ELETRONICA LTDA EPP-CONTADOR DE FLUXO DE PESSOAS 2 SENSORES, DATA, U</t>
  </si>
  <si>
    <t>São Paulo, 11 de Outubro de 2017.</t>
  </si>
  <si>
    <t>Rua Lubavitch, 64 | Bom Retiro | CEP 01123-010 | São Paulo | SP</t>
  </si>
  <si>
    <t>4. RELATÓRIO DE  CAPTAÇÃO DE RECURSOS  - TRIMESTRAL</t>
  </si>
  <si>
    <t>MODALIDADE</t>
  </si>
  <si>
    <r>
      <t xml:space="preserve">1º Trim    </t>
    </r>
    <r>
      <rPr>
        <b/>
        <i/>
        <sz val="12"/>
        <rFont val="Calibri"/>
        <family val="2"/>
        <scheme val="minor"/>
      </rPr>
      <t>(R$)</t>
    </r>
  </si>
  <si>
    <r>
      <t xml:space="preserve">2º Trim    </t>
    </r>
    <r>
      <rPr>
        <b/>
        <i/>
        <sz val="12"/>
        <rFont val="Calibri"/>
        <family val="2"/>
        <scheme val="minor"/>
      </rPr>
      <t>(R$)</t>
    </r>
  </si>
  <si>
    <r>
      <t xml:space="preserve">3º Trim    </t>
    </r>
    <r>
      <rPr>
        <b/>
        <i/>
        <sz val="12"/>
        <rFont val="Calibri"/>
        <family val="2"/>
        <scheme val="minor"/>
      </rPr>
      <t>(R$)</t>
    </r>
  </si>
  <si>
    <r>
      <t xml:space="preserve">4º Trim    </t>
    </r>
    <r>
      <rPr>
        <b/>
        <i/>
        <sz val="12"/>
        <rFont val="Calibri"/>
        <family val="2"/>
        <scheme val="minor"/>
      </rPr>
      <t>(R$)</t>
    </r>
  </si>
  <si>
    <r>
      <t xml:space="preserve">Anual                          </t>
    </r>
    <r>
      <rPr>
        <b/>
        <i/>
        <sz val="12"/>
        <rFont val="Calibri"/>
        <family val="2"/>
        <scheme val="minor"/>
      </rPr>
      <t xml:space="preserve">      (R$)</t>
    </r>
  </si>
  <si>
    <t>1.</t>
  </si>
  <si>
    <t>CAPTAÇÃO DE RECURSOS FINANCEIROS</t>
  </si>
  <si>
    <t>Receita Financeira Operacional</t>
  </si>
  <si>
    <t>Bilheteria do (CGA)</t>
  </si>
  <si>
    <t>Cessão onerosa de espaços para eventos</t>
  </si>
  <si>
    <t>Cessão onerosa de espaços para restaurantes / café / estacionamento / afins</t>
  </si>
  <si>
    <t>Cessão de direitos de uso da imagem e conexos</t>
  </si>
  <si>
    <t>Taxas de inscrições para cursos, oficinas e outras ações de capacitação (CDR)</t>
  </si>
  <si>
    <t>Taxas de inscrições para cursos, oficinas e outras ações de capacitação (CGA)</t>
  </si>
  <si>
    <t>Taxas de inscrições para prêmios e concursos</t>
  </si>
  <si>
    <t>Doações de Pessoas Físicas</t>
  </si>
  <si>
    <t>Doações de Pessoas Jurídicas</t>
  </si>
  <si>
    <t>Vendas de Livros (CDR)</t>
  </si>
  <si>
    <t>Recursos financeiros provenientes de Convênios e Parcerias</t>
  </si>
  <si>
    <t>Parceria com recebimento de recursos [especificar instituição]</t>
  </si>
  <si>
    <t>Recursos Financeiros de Captação Incentivada</t>
  </si>
  <si>
    <t>Lei Rouanet - Projeto A [especificar projeto e nº PRONAC]</t>
  </si>
  <si>
    <t>Lei Rouanet - Projeto B [especificar projeto e nº PRONAC]</t>
  </si>
  <si>
    <t>Lei PROAC - Projeto C [especificar projeto e nº]</t>
  </si>
  <si>
    <t>Lei PROAC - Projeto D [especificar projeto e nº]</t>
  </si>
  <si>
    <t>Lei Municipal de Incentivo - Projeto E [especificar projeto e nº]</t>
  </si>
  <si>
    <t>Outros projetos incentivados e de pesquisa.</t>
  </si>
  <si>
    <t>Outras entradas de Receita Financeira</t>
  </si>
  <si>
    <t>Rendimentos Sobre Aplicações</t>
  </si>
  <si>
    <t>TOTAL DE RECURSOS FINANCEIROS CAPTADOS</t>
  </si>
  <si>
    <r>
      <t xml:space="preserve">1º Trim           </t>
    </r>
    <r>
      <rPr>
        <b/>
        <i/>
        <sz val="12"/>
        <rFont val="Calibri"/>
        <family val="2"/>
        <scheme val="minor"/>
      </rPr>
      <t xml:space="preserve"> (R$)</t>
    </r>
  </si>
  <si>
    <r>
      <t xml:space="preserve">2º Trim               </t>
    </r>
    <r>
      <rPr>
        <b/>
        <i/>
        <sz val="12"/>
        <rFont val="Calibri"/>
        <family val="2"/>
        <scheme val="minor"/>
      </rPr>
      <t xml:space="preserve">     (R$)</t>
    </r>
  </si>
  <si>
    <r>
      <t xml:space="preserve">3º Trim                  </t>
    </r>
    <r>
      <rPr>
        <b/>
        <i/>
        <sz val="12"/>
        <rFont val="Calibri"/>
        <family val="2"/>
        <scheme val="minor"/>
      </rPr>
      <t xml:space="preserve">  (R$)</t>
    </r>
  </si>
  <si>
    <r>
      <t xml:space="preserve">4º Trim     </t>
    </r>
    <r>
      <rPr>
        <b/>
        <i/>
        <sz val="12"/>
        <rFont val="Calibri"/>
        <family val="2"/>
        <scheme val="minor"/>
      </rPr>
      <t xml:space="preserve">   (R$)</t>
    </r>
  </si>
  <si>
    <t>2.</t>
  </si>
  <si>
    <t>CAPTAÇÃO DE RECURSOS NÃO-FINANCEIROS</t>
  </si>
  <si>
    <t>Uso de Espaços de terceiros: Prefeituras e outros entes públicos</t>
  </si>
  <si>
    <t>Uso de Espaços de terceiros: ONGs e outros entes privados</t>
  </si>
  <si>
    <t>Parcerias para realização de eventos: com prefeituras e outros entes públicos</t>
  </si>
  <si>
    <t>Parcerias para realização de eventos: com ONGs e outros entes privados</t>
  </si>
  <si>
    <t>Doações de materiais</t>
  </si>
  <si>
    <t>Convênios sem repasse de recursos entre as partes [especificar]</t>
  </si>
  <si>
    <t>Cessão de RH e voluntários</t>
  </si>
  <si>
    <t>Outros [ especificar]</t>
  </si>
  <si>
    <t>TOTAL DE RECURSOS NÃO-FINANCEIROS CAPTADOS</t>
  </si>
  <si>
    <t>TOTAL GERAL (1+2)</t>
  </si>
  <si>
    <t xml:space="preserve">  DATA-BASE: 30/09/2017           CG Nº : 01/2017        OBJETO: CASAS DAS ROSAS E GUILHERME DE ALMEIDA</t>
  </si>
  <si>
    <t xml:space="preserve">Convênio com recebimento de recursos  </t>
  </si>
  <si>
    <t xml:space="preserve">  DATA-BASE: 30/09/2017           CG Nº : 01/2017             OBJETO: CASAS DAS ROSAS E GUILHERME DE ALMEIDA</t>
  </si>
  <si>
    <t>498367</t>
  </si>
  <si>
    <t xml:space="preserve"> AF   AQUISICOES DO PERIODO / Mês 10/2017- NF:000725273---00.776.574/0011-28-B2W  - COMPANHIA GLOBAL DO VAREJO-TABLTET SAMSUNG GALAXY TB  P585M 16GB W</t>
  </si>
  <si>
    <t>000725273</t>
  </si>
  <si>
    <t xml:space="preserve"> ET   NOTAS FISCAIS DE ENTRADA / CFOP : 1.551AA -    EM.:31/10/2017 VC.:31/10/2017  00.776.574/0011-28 - B2W  - COMPANHIA GLOBAL DO VAREJO</t>
  </si>
  <si>
    <t xml:space="preserve"> AF   AQUISICOES DO PERIODO / Mes 10/2017- NF:000725273---00.776.574/0011-28-B2W  - COMPANHIA GLOBAL DO VAREJO-TABLTET SAMSUNG GALAXY TB  P585M 16GB W</t>
  </si>
  <si>
    <t>CAIXINHA CURSOS</t>
  </si>
  <si>
    <t>EXPOSIÇÃO</t>
  </si>
  <si>
    <t>NÚCLEO DE AÇÕES EDUCATIVAS</t>
  </si>
  <si>
    <t>AÇÕES CENTRO DE REFERÊNCIA</t>
  </si>
  <si>
    <t>APRESENTAÇÕES ARTISTICAS</t>
  </si>
  <si>
    <t>FESTIVAIS</t>
  </si>
  <si>
    <t>CMA</t>
  </si>
  <si>
    <t>9.CMA</t>
  </si>
  <si>
    <t>São Paulo, 18 de Abril de 2018</t>
  </si>
  <si>
    <t xml:space="preserve">Vendas de Livros </t>
  </si>
  <si>
    <t>Lei Rouanet - Projeto A - CEF 2033/17</t>
  </si>
  <si>
    <t>4. RELATÓRIO DE  CAPTAÇÃO DE RECURSOS  - 1º TRIMESTRE 2018</t>
  </si>
  <si>
    <t xml:space="preserve">  DATA-BASE: 31/03/2018         CG Nº : 01/2017        OBJETO: CASAS DAS ROSAS </t>
  </si>
  <si>
    <t xml:space="preserve">  DATA-BASE: 31/03/2018         CG Nº : 01/2017        OBJETO: GUILHERME DE ALMEIDA</t>
  </si>
  <si>
    <t>Depreciação</t>
  </si>
  <si>
    <t>Amortização</t>
  </si>
  <si>
    <t>Baixa de Imobilizado</t>
  </si>
  <si>
    <t xml:space="preserve">Captação de Recursos Incentivados </t>
  </si>
  <si>
    <t>6.2.1</t>
  </si>
  <si>
    <t>6.2.2</t>
  </si>
  <si>
    <t>6.2.3</t>
  </si>
  <si>
    <t>8.4</t>
  </si>
  <si>
    <t>8.6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</si>
  <si>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</si>
  <si>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</si>
  <si>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</si>
  <si>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</si>
  <si>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</si>
  <si>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</si>
  <si>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</si>
  <si>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</si>
  <si>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</si>
  <si>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</si>
  <si>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</si>
  <si>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</si>
  <si>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</si>
  <si>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</si>
  <si>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</si>
  <si>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</si>
  <si>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</si>
  <si>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</si>
  <si>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</si>
  <si>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</si>
  <si>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</si>
  <si>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11.1.1</t>
  </si>
  <si>
    <t>11.1.2</t>
  </si>
  <si>
    <t>Outros (Especificar)</t>
  </si>
  <si>
    <t>6.1.3.2.2</t>
  </si>
  <si>
    <t>6.1.3.2.3</t>
  </si>
  <si>
    <t>6.1.3.2.4</t>
  </si>
  <si>
    <t>6.1.3.2.5</t>
  </si>
  <si>
    <t>6.1.3.2.6</t>
  </si>
  <si>
    <t>6.1.3.3.1</t>
  </si>
  <si>
    <t>6.1.3.4.2</t>
  </si>
  <si>
    <t>6.1.3.5.3</t>
  </si>
  <si>
    <t>6.1.3.6.4</t>
  </si>
  <si>
    <t>CAIXA</t>
  </si>
  <si>
    <t>Empresa</t>
  </si>
  <si>
    <t>MUSEOLOGICO - UPPM _ 01/2017</t>
  </si>
  <si>
    <t>BALANCETE CONTÁBIL</t>
  </si>
  <si>
    <t>Centro(s) de Custo: TODOS</t>
  </si>
  <si>
    <t>5o. GRAU</t>
  </si>
  <si>
    <t>CONTA CONTABIL</t>
  </si>
  <si>
    <t>SALDO ANTERIOR</t>
  </si>
  <si>
    <t>DEBITO</t>
  </si>
  <si>
    <t>CREDITO</t>
  </si>
  <si>
    <t>SALDO ATUAL</t>
  </si>
  <si>
    <t>1.0.00.00.00</t>
  </si>
  <si>
    <t>ATIVO</t>
  </si>
  <si>
    <t xml:space="preserve">  1.1.00.00.00</t>
  </si>
  <si>
    <t>CIRCULANTE</t>
  </si>
  <si>
    <t xml:space="preserve">    1.1.01.00.00</t>
  </si>
  <si>
    <t>CAIXA E EQUIVALENTE DE CAIXA</t>
  </si>
  <si>
    <t xml:space="preserve">      1.1.01.01.00</t>
  </si>
  <si>
    <t xml:space="preserve">      1.1.01.01.01</t>
  </si>
  <si>
    <t xml:space="preserve">          1.1.01.01.01.100152</t>
  </si>
  <si>
    <t>FUNDO FIXO - CASA DAS ROSAS (EMPRESA 11)</t>
  </si>
  <si>
    <t xml:space="preserve">          1.1.01.01.01.100154</t>
  </si>
  <si>
    <t>FUNDO FIXO - GUILHERME DE ALMEIDA (11)</t>
  </si>
  <si>
    <t xml:space="preserve">          1.1.01.01.01.100226</t>
  </si>
  <si>
    <t>FUNDO FIXO - CASA MÁRIO DE ANDRADE</t>
  </si>
  <si>
    <t xml:space="preserve">      1.1.01.01.02</t>
  </si>
  <si>
    <t>BANCOS CONTA MOVIMENTO</t>
  </si>
  <si>
    <t xml:space="preserve">          1.1.01.01.02.100195</t>
  </si>
  <si>
    <t>BANCO DO BRASIL C/C 7.875-1 RECURSOS DE REPASSE</t>
  </si>
  <si>
    <t xml:space="preserve">          1.1.01.01.02.100197</t>
  </si>
  <si>
    <t>BANCO DO BRASIL C/C 7.877-8 RECURSOS F. CONTINGENCIA</t>
  </si>
  <si>
    <t xml:space="preserve">          1.1.01.01.02.100198</t>
  </si>
  <si>
    <t>BANCO DO BRASIL C/C 7.878-6 RECURSOS PROPRIOS/CAPTADOS</t>
  </si>
  <si>
    <t xml:space="preserve">      1.1.01.01.03</t>
  </si>
  <si>
    <t>APLICAÇÕES FINANCEIRAS</t>
  </si>
  <si>
    <t xml:space="preserve">          1.1.01.01.03.100199</t>
  </si>
  <si>
    <t>BANCO DO BRASIL APLIC 7.875-1 RECURSOS DE REPASSE</t>
  </si>
  <si>
    <t xml:space="preserve">          1.1.01.01.03.100200</t>
  </si>
  <si>
    <t>BANCO DO BRASIL APLIC 7.876-X RECURSOS DE F. RESERVA</t>
  </si>
  <si>
    <t xml:space="preserve">          1.1.01.01.03.100201</t>
  </si>
  <si>
    <t>BANCO DO BRASIL APLIC 7.877-8 RECURSOS DE F. CONTINGÊNCIA</t>
  </si>
  <si>
    <t xml:space="preserve">          1.1.01.01.03.100202</t>
  </si>
  <si>
    <t>BANCO DO BRASIL APLIC 7.878-6 RECURSOS PROPRIOS/CAPTADOS</t>
  </si>
  <si>
    <t xml:space="preserve">    1.1.02.00.00</t>
  </si>
  <si>
    <t>CONTAS A RECEBER</t>
  </si>
  <si>
    <t xml:space="preserve">      1.1.02.01.00</t>
  </si>
  <si>
    <t xml:space="preserve">      1.1.02.01.01</t>
  </si>
  <si>
    <t xml:space="preserve">          1.1.02.01.01.100061</t>
  </si>
  <si>
    <t>OUTRAS CONTAS A RECEBER</t>
  </si>
  <si>
    <t xml:space="preserve">          1.1.02.01.01.100125</t>
  </si>
  <si>
    <t>VALORES A IDENTIFICAR</t>
  </si>
  <si>
    <t xml:space="preserve">    1.1.05.00.00</t>
  </si>
  <si>
    <t>ADIANTAMENTOS</t>
  </si>
  <si>
    <t xml:space="preserve">      1.1.05.01.00</t>
  </si>
  <si>
    <t xml:space="preserve">      1.1.05.01.01</t>
  </si>
  <si>
    <t xml:space="preserve">          1.1.05.01.01.100072</t>
  </si>
  <si>
    <t>ADIANTAMENTO A FORNECEDORES</t>
  </si>
  <si>
    <t xml:space="preserve">          1.1.05.01.01.100075</t>
  </si>
  <si>
    <t>ADIANTAMENTO DE DESPESAS EVENTOS</t>
  </si>
  <si>
    <t xml:space="preserve">          1.1.05.01.01.100129</t>
  </si>
  <si>
    <t>ADIANTAMENTO DE FÉRIAS</t>
  </si>
  <si>
    <t xml:space="preserve">    1.1.06.00.00</t>
  </si>
  <si>
    <t>DESPESAS ANTECIPADAS</t>
  </si>
  <si>
    <t xml:space="preserve">      1.1.06.01.00</t>
  </si>
  <si>
    <t xml:space="preserve">      1.1.06.01.01</t>
  </si>
  <si>
    <t xml:space="preserve">          1.1.06.01.01.100078</t>
  </si>
  <si>
    <t>SEGUROS A APROPRIAR</t>
  </si>
  <si>
    <t xml:space="preserve">  1.2.00.00.00</t>
  </si>
  <si>
    <t>NÃO CIRCULANTE</t>
  </si>
  <si>
    <t xml:space="preserve">    1.2.01.00.00</t>
  </si>
  <si>
    <t>REALIZÁVEL A LONGO PRAZO</t>
  </si>
  <si>
    <t xml:space="preserve">    1.2.03.00.00</t>
  </si>
  <si>
    <t>IMOBILIZADO</t>
  </si>
  <si>
    <t xml:space="preserve">      1.2.03.01.00</t>
  </si>
  <si>
    <t xml:space="preserve">      1.2.03.01.01</t>
  </si>
  <si>
    <t xml:space="preserve">          1.2.03.01.01.100083</t>
  </si>
  <si>
    <t xml:space="preserve">          1.2.03.01.01.100084</t>
  </si>
  <si>
    <t xml:space="preserve">          1.2.03.01.01.100085</t>
  </si>
  <si>
    <t xml:space="preserve">          1.2.03.01.01.100087</t>
  </si>
  <si>
    <t xml:space="preserve">      1.2.03.01.02</t>
  </si>
  <si>
    <t>DEPRECIAÇÃO ACUMULADA</t>
  </si>
  <si>
    <t xml:space="preserve">          1.2.03.01.02.100090</t>
  </si>
  <si>
    <t>(-) DEPRECIAÇÃO MÓVEIS E UTENSÍLIOS</t>
  </si>
  <si>
    <t xml:space="preserve">          1.2.03.01.02.100091</t>
  </si>
  <si>
    <t>(-) DEPRECIAÇÃO INSTALAÇÕES</t>
  </si>
  <si>
    <t xml:space="preserve">          1.2.03.01.02.100092</t>
  </si>
  <si>
    <t>(-) DEPRECIAÇÃO EQUIPAMENTOS DE PROCESSAMENTO DE DADOS</t>
  </si>
  <si>
    <t xml:space="preserve">          1.2.03.01.02.100093</t>
  </si>
  <si>
    <t>(-) DEPRECIAÇÃO EQUIPAMENTOS DE TELECOMUNICAÇÕES</t>
  </si>
  <si>
    <t xml:space="preserve">          1.2.03.01.02.100094</t>
  </si>
  <si>
    <t>(-) DEPRECIAÇÃO EQUIPAMENTOS DE SOM/LUZ</t>
  </si>
  <si>
    <t xml:space="preserve">          1.2.03.01.02.100095</t>
  </si>
  <si>
    <t>(-) DEPRECIAÇÃO EQUIPAMENTOS DE AUDIO E VIDEO</t>
  </si>
  <si>
    <t xml:space="preserve">      1.2.03.02.00</t>
  </si>
  <si>
    <t xml:space="preserve">      1.2.03.02.01</t>
  </si>
  <si>
    <t>IMOBILIZADO DE TERCEIROS</t>
  </si>
  <si>
    <t xml:space="preserve">          1.2.03.02.01.100205</t>
  </si>
  <si>
    <t xml:space="preserve">          1.2.03.02.01.100206</t>
  </si>
  <si>
    <t xml:space="preserve">          1.2.03.02.01.100207</t>
  </si>
  <si>
    <t xml:space="preserve">          1.2.03.02.01.100208</t>
  </si>
  <si>
    <t xml:space="preserve">          1.2.03.02.01.100209</t>
  </si>
  <si>
    <t xml:space="preserve">          1.2.03.02.01.100210</t>
  </si>
  <si>
    <t xml:space="preserve">          1.2.03.02.01.100211</t>
  </si>
  <si>
    <t xml:space="preserve">          1.2.03.02.01.100212</t>
  </si>
  <si>
    <t xml:space="preserve">      1.2.03.02.02</t>
  </si>
  <si>
    <t>DEPRECIAÇÃO ACUMULADA DE TERCEIROS</t>
  </si>
  <si>
    <t xml:space="preserve">          1.2.03.02.02.100213</t>
  </si>
  <si>
    <t xml:space="preserve">          1.2.03.02.02.100214</t>
  </si>
  <si>
    <t xml:space="preserve">          1.2.03.02.02.100215</t>
  </si>
  <si>
    <t xml:space="preserve">          1.2.03.02.02.100216</t>
  </si>
  <si>
    <t xml:space="preserve">          1.2.03.02.02.100217</t>
  </si>
  <si>
    <t xml:space="preserve">          1.2.03.02.02.100218</t>
  </si>
  <si>
    <t xml:space="preserve">          1.2.03.02.02.100219</t>
  </si>
  <si>
    <t>(-) DEPRECIACAO COMPUTADORES E PERIFERICOS</t>
  </si>
  <si>
    <t xml:space="preserve">          1.2.03.02.02.100220</t>
  </si>
  <si>
    <t>(-) DEPRECIACAO MAQUINA E EQUIPAMENTOS</t>
  </si>
  <si>
    <t xml:space="preserve">    1.2.04.00.00</t>
  </si>
  <si>
    <t>INTANGÍVEL</t>
  </si>
  <si>
    <t xml:space="preserve">      1.2.04.02.00</t>
  </si>
  <si>
    <t xml:space="preserve">      1.2.04.02.01</t>
  </si>
  <si>
    <t>INTANGÍVEL DE TERCEIROS</t>
  </si>
  <si>
    <t xml:space="preserve">          1.2.04.02.01.100221</t>
  </si>
  <si>
    <t xml:space="preserve">      1.2.04.02.02</t>
  </si>
  <si>
    <t>AMORTIZAÇÃO ACUMULADA DE TERCEIROS</t>
  </si>
  <si>
    <t xml:space="preserve">          1.2.04.02.02.100222</t>
  </si>
  <si>
    <t>(-) AMORTIZAÇÃO DIREITOS DE USO DE SOFTWARE</t>
  </si>
  <si>
    <t>2.0.00.00.00</t>
  </si>
  <si>
    <t>PASSIVO</t>
  </si>
  <si>
    <t xml:space="preserve">  2.1.00.00.00</t>
  </si>
  <si>
    <t xml:space="preserve">    2.1.01.00.00</t>
  </si>
  <si>
    <t>FORNECEDORES</t>
  </si>
  <si>
    <t xml:space="preserve">      2.1.01.01.00</t>
  </si>
  <si>
    <t xml:space="preserve">      2.1.01.01.01</t>
  </si>
  <si>
    <t>FORNECEDORES NACIONAIS</t>
  </si>
  <si>
    <t xml:space="preserve">          2.1.01.01.01.200001</t>
  </si>
  <si>
    <t xml:space="preserve">          2.1.01.01.01.200002</t>
  </si>
  <si>
    <t>FORNECEDORES PRESTADORES DE SERVIÇOS - PJ</t>
  </si>
  <si>
    <t xml:space="preserve">          2.1.01.01.01.200080</t>
  </si>
  <si>
    <t>FORNECEDORES - PROVISÃO</t>
  </si>
  <si>
    <t xml:space="preserve">      2.1.01.01.03</t>
  </si>
  <si>
    <t>CONTA CORRENTE ENTRE CONTRATOS</t>
  </si>
  <si>
    <t xml:space="preserve">          2.1.01.01.03.200069</t>
  </si>
  <si>
    <t>POIESIS 01</t>
  </si>
  <si>
    <t xml:space="preserve">          2.1.01.01.03.200096</t>
  </si>
  <si>
    <t>OFICINAS CULTURAIS - FILIAL 21</t>
  </si>
  <si>
    <t xml:space="preserve">    2.1.02.00.00</t>
  </si>
  <si>
    <t>OBRIGAÇÕES TRABALHISTAS E SOCIAIS</t>
  </si>
  <si>
    <t xml:space="preserve">      2.1.02.01.00</t>
  </si>
  <si>
    <t xml:space="preserve">      2.1.02.01.01</t>
  </si>
  <si>
    <t>OBRIGAÇÕES TRABALHISTAS E SOCIAIS CLT</t>
  </si>
  <si>
    <t xml:space="preserve">          2.1.02.01.01.200005</t>
  </si>
  <si>
    <t>SALÁRIOS A PAGAR</t>
  </si>
  <si>
    <t xml:space="preserve">          2.1.02.01.01.200007</t>
  </si>
  <si>
    <t>PENSÃO ALIMENTÍCIA A PAGAR</t>
  </si>
  <si>
    <t xml:space="preserve">          2.1.02.01.01.200012</t>
  </si>
  <si>
    <t>INSS A RECOLHER</t>
  </si>
  <si>
    <t xml:space="preserve">          2.1.02.01.01.200013</t>
  </si>
  <si>
    <t>FGTS A RECOLHER</t>
  </si>
  <si>
    <t xml:space="preserve">          2.1.02.01.01.200014</t>
  </si>
  <si>
    <t>IRRF SOBRE FOLHA A RECOLHER</t>
  </si>
  <si>
    <t xml:space="preserve">          2.1.02.01.01.200015</t>
  </si>
  <si>
    <t>PIS SOBRE FOLHA A RECOLHER</t>
  </si>
  <si>
    <t xml:space="preserve">      2.1.02.01.02</t>
  </si>
  <si>
    <t>OBRIGAÇÕES TRABALHISTAS E SOCIAIS AUTÔNOMOS</t>
  </si>
  <si>
    <t xml:space="preserve">          2.1.02.01.02.200017</t>
  </si>
  <si>
    <t>SERVIÇOS PRESTADOS POR AUTÔNOMOS A PAGAR</t>
  </si>
  <si>
    <t xml:space="preserve">    2.1.03.00.00</t>
  </si>
  <si>
    <t>OBRIGAÇÕES TRIBUTÁRIAS</t>
  </si>
  <si>
    <t xml:space="preserve">      2.1.03.01.00</t>
  </si>
  <si>
    <t xml:space="preserve">      2.1.03.01.02</t>
  </si>
  <si>
    <t>IMPOSTOS RETIDOS TERCEIROS</t>
  </si>
  <si>
    <t xml:space="preserve">          2.1.03.01.02.200025</t>
  </si>
  <si>
    <t>IRRF RETIDO A RECOLHER</t>
  </si>
  <si>
    <t xml:space="preserve">          2.1.03.01.02.200026</t>
  </si>
  <si>
    <t>PIS/COFINS/CSLL RETIDO A RECOLHER</t>
  </si>
  <si>
    <t xml:space="preserve">          2.1.03.01.02.200028</t>
  </si>
  <si>
    <t>ISS RETIDO A RECOLHER</t>
  </si>
  <si>
    <t xml:space="preserve">          2.1.03.01.02.200029</t>
  </si>
  <si>
    <t>INSS RETIDO A RECOLHER</t>
  </si>
  <si>
    <t xml:space="preserve">          2.1.03.01.02.200032</t>
  </si>
  <si>
    <t>COFINS SOBRE APLICAÇÃO FINANCEIRA A RECOLHER</t>
  </si>
  <si>
    <t xml:space="preserve">      2.1.03.01.03</t>
  </si>
  <si>
    <t>IMPOSTOS RETIDOS COOPERATIVA</t>
  </si>
  <si>
    <t xml:space="preserve">          2.1.03.01.03.200095</t>
  </si>
  <si>
    <t>LEI MUNICIPAL Nº 16.757 - ISS</t>
  </si>
  <si>
    <t xml:space="preserve">    2.1.05.00.00</t>
  </si>
  <si>
    <t>OUTRAS CONTAS A PAGAR</t>
  </si>
  <si>
    <t xml:space="preserve">      2.1.05.01.00</t>
  </si>
  <si>
    <t xml:space="preserve">      2.1.05.01.01</t>
  </si>
  <si>
    <t>PROVISÕES SOBRE FOLHA DE PAGAMENTO</t>
  </si>
  <si>
    <t xml:space="preserve">          2.1.05.01.01.200038</t>
  </si>
  <si>
    <t>PROVISÃO DE FÉRIAS</t>
  </si>
  <si>
    <t xml:space="preserve">          2.1.05.01.01.200039</t>
  </si>
  <si>
    <t>PROVISÃO DE ENCARGOS SOBRE FÉRIAS</t>
  </si>
  <si>
    <t xml:space="preserve">          2.1.05.01.01.200040</t>
  </si>
  <si>
    <t>PROVISÃO DE 13° SALARIO</t>
  </si>
  <si>
    <t xml:space="preserve">          2.1.05.01.01.200041</t>
  </si>
  <si>
    <t>PROVISÃO DE ENCARGOS SOBRE 13°</t>
  </si>
  <si>
    <t xml:space="preserve">  2.2.00.00.00</t>
  </si>
  <si>
    <t xml:space="preserve">    2.2.01.00.00</t>
  </si>
  <si>
    <t>CONTRATO DE GESTÃO</t>
  </si>
  <si>
    <t xml:space="preserve">      2.2.01.01.00</t>
  </si>
  <si>
    <t xml:space="preserve">      2.2.01.01.01</t>
  </si>
  <si>
    <t xml:space="preserve">          2.2.01.01.01.200050</t>
  </si>
  <si>
    <t>CONTRATO DE GESTÃO RECEITA A APROPRIAR</t>
  </si>
  <si>
    <t xml:space="preserve">          2.2.01.01.01.200052</t>
  </si>
  <si>
    <t>CONTRATO DE GESTÃO RESERVAS</t>
  </si>
  <si>
    <t xml:space="preserve">          2.2.01.01.01.200068</t>
  </si>
  <si>
    <t>OBRIGAÇÔES COM O ESTADO - IMOBILIZADO - DEPRECIAÇÂO</t>
  </si>
  <si>
    <t xml:space="preserve">          2.2.01.01.01.200091</t>
  </si>
  <si>
    <t>CONTRATO DE GESTÃO CONTINGÊNCIA</t>
  </si>
  <si>
    <t xml:space="preserve">    2.2.02.00.00</t>
  </si>
  <si>
    <t xml:space="preserve">      2.2.02.01.00</t>
  </si>
  <si>
    <t xml:space="preserve">      2.2.02.01.02</t>
  </si>
  <si>
    <t>OUTRAS OBRIGACOES</t>
  </si>
  <si>
    <t xml:space="preserve">          2.2.02.01.02.200088</t>
  </si>
  <si>
    <t>OUTRAS OBRIGACOES C/ SEC</t>
  </si>
  <si>
    <t>3.0.00.00.00</t>
  </si>
  <si>
    <t>RECEITAS OPERACIONAIS</t>
  </si>
  <si>
    <t xml:space="preserve">  3.1.00.00.00</t>
  </si>
  <si>
    <t xml:space="preserve">    3.1.01.00.00</t>
  </si>
  <si>
    <t>RECEITA BRUTA</t>
  </si>
  <si>
    <t xml:space="preserve">      3.1.01.01.00</t>
  </si>
  <si>
    <t>APORTES DA OPERAÇAO</t>
  </si>
  <si>
    <t xml:space="preserve">      3.1.01.01.01</t>
  </si>
  <si>
    <t>RECURSOS PÚBLICOS</t>
  </si>
  <si>
    <t xml:space="preserve">          3.1.01.01.01.300000</t>
  </si>
  <si>
    <t xml:space="preserve">          3.1.01.01.01.300021</t>
  </si>
  <si>
    <t>CONTRATO DE GESTAO - IMOBILIZADO DE TERCEIROS</t>
  </si>
  <si>
    <t xml:space="preserve">      3.1.01.01.02</t>
  </si>
  <si>
    <t>RECURSOS PRÓPRIOS</t>
  </si>
  <si>
    <t xml:space="preserve">          3.1.01.01.02.300005</t>
  </si>
  <si>
    <t>4.0.00.00.00</t>
  </si>
  <si>
    <t>CUSTOS E DESPESAS OPERACIONAIS</t>
  </si>
  <si>
    <t xml:space="preserve">  4.2.00.00.00</t>
  </si>
  <si>
    <t>DESPESAS GERAIS E ADMINISTRATIVAS</t>
  </si>
  <si>
    <t xml:space="preserve">    4.2.01.00.00</t>
  </si>
  <si>
    <t xml:space="preserve">      4.2.01.01.00</t>
  </si>
  <si>
    <t>DESPESAS COM PESSOAL</t>
  </si>
  <si>
    <t xml:space="preserve">      4.2.01.01.01</t>
  </si>
  <si>
    <t xml:space="preserve">          4.2.01.01.01.400003</t>
  </si>
  <si>
    <t xml:space="preserve">          4.2.01.01.01.400012</t>
  </si>
  <si>
    <t xml:space="preserve">      4.2.01.01.02</t>
  </si>
  <si>
    <t>BENEFICIOS</t>
  </si>
  <si>
    <t xml:space="preserve">          4.2.01.01.02.400014</t>
  </si>
  <si>
    <t xml:space="preserve">          4.2.01.01.02.400015</t>
  </si>
  <si>
    <t xml:space="preserve">          4.2.01.01.02.400016</t>
  </si>
  <si>
    <t xml:space="preserve">          4.2.01.01.02.400017</t>
  </si>
  <si>
    <t xml:space="preserve">      4.2.01.01.03</t>
  </si>
  <si>
    <t>ENCARGOS SOCIAIS</t>
  </si>
  <si>
    <t xml:space="preserve">          4.2.01.01.03.400020</t>
  </si>
  <si>
    <t xml:space="preserve">          4.2.01.01.03.400021</t>
  </si>
  <si>
    <t xml:space="preserve">          4.2.01.01.03.400022</t>
  </si>
  <si>
    <t xml:space="preserve">          4.2.01.01.03.400177</t>
  </si>
  <si>
    <t xml:space="preserve">      4.2.01.01.04</t>
  </si>
  <si>
    <t xml:space="preserve">          4.2.01.01.04.400025</t>
  </si>
  <si>
    <t xml:space="preserve">          4.2.01.01.04.400026</t>
  </si>
  <si>
    <t xml:space="preserve">          4.2.01.01.04.400027</t>
  </si>
  <si>
    <t xml:space="preserve">          4.2.01.01.04.400028</t>
  </si>
  <si>
    <t xml:space="preserve">          4.2.01.01.04.400029</t>
  </si>
  <si>
    <t xml:space="preserve">          4.2.01.01.04.400030</t>
  </si>
  <si>
    <t xml:space="preserve">      4.2.01.01.05</t>
  </si>
  <si>
    <t xml:space="preserve">          4.2.01.01.05.400179</t>
  </si>
  <si>
    <t xml:space="preserve">      4.2.01.02.00</t>
  </si>
  <si>
    <t xml:space="preserve">      4.2.01.02.01</t>
  </si>
  <si>
    <t>UTILIDADES PÚBLICAS</t>
  </si>
  <si>
    <t xml:space="preserve">          4.2.01.02.01.400034</t>
  </si>
  <si>
    <t xml:space="preserve">          4.2.01.02.01.400035</t>
  </si>
  <si>
    <t xml:space="preserve">          4.2.01.02.01.400036</t>
  </si>
  <si>
    <t xml:space="preserve">          4.2.01.02.01.400037</t>
  </si>
  <si>
    <t xml:space="preserve">          4.2.01.02.01.400038</t>
  </si>
  <si>
    <t xml:space="preserve">      4.2.01.02.02</t>
  </si>
  <si>
    <t>CONTRATOS DE MANUTENÇÃO E OPERAÇÃO PREDIAL</t>
  </si>
  <si>
    <t xml:space="preserve">          4.2.01.02.02.400039</t>
  </si>
  <si>
    <t xml:space="preserve">          4.2.01.02.02.400040</t>
  </si>
  <si>
    <t xml:space="preserve">          4.2.01.02.02.400041</t>
  </si>
  <si>
    <t xml:space="preserve">          4.2.01.02.02.400043</t>
  </si>
  <si>
    <t xml:space="preserve">          4.2.01.02.02.400204</t>
  </si>
  <si>
    <t xml:space="preserve">          4.2.01.02.02.400231</t>
  </si>
  <si>
    <t xml:space="preserve">      4.2.01.02.03</t>
  </si>
  <si>
    <t>SERVIÇOS DE MANUTENÇÃO E OPERAÇÃO PREDIAL</t>
  </si>
  <si>
    <t xml:space="preserve">          4.2.01.02.03.400045</t>
  </si>
  <si>
    <t xml:space="preserve">          4.2.01.02.03.400174</t>
  </si>
  <si>
    <t xml:space="preserve">      4.2.01.02.04</t>
  </si>
  <si>
    <t>SERVIÇOS DE TERCEIROS</t>
  </si>
  <si>
    <t xml:space="preserve">          4.2.01.02.04.400046</t>
  </si>
  <si>
    <t xml:space="preserve">          4.2.01.02.04.400047</t>
  </si>
  <si>
    <t xml:space="preserve">          4.2.01.02.04.400048</t>
  </si>
  <si>
    <t xml:space="preserve">          4.2.01.02.04.400050</t>
  </si>
  <si>
    <t xml:space="preserve">          4.2.01.02.04.400055</t>
  </si>
  <si>
    <t xml:space="preserve">          4.2.01.02.04.400236</t>
  </si>
  <si>
    <t>SERVIÇOS RH</t>
  </si>
  <si>
    <t xml:space="preserve">      4.2.01.02.05</t>
  </si>
  <si>
    <t>MATERIAL DE CONSUMO</t>
  </si>
  <si>
    <t xml:space="preserve">          4.2.01.02.05.400058</t>
  </si>
  <si>
    <t xml:space="preserve">          4.2.01.02.05.400059</t>
  </si>
  <si>
    <t xml:space="preserve">      4.2.01.02.07</t>
  </si>
  <si>
    <t>OUTRAS DESPESAS GERAIS</t>
  </si>
  <si>
    <t xml:space="preserve">          4.2.01.02.07.400071</t>
  </si>
  <si>
    <t xml:space="preserve">          4.2.01.02.07.400072</t>
  </si>
  <si>
    <t xml:space="preserve">          4.2.01.02.07.400073</t>
  </si>
  <si>
    <t xml:space="preserve">          4.2.01.02.07.400074</t>
  </si>
  <si>
    <t xml:space="preserve">          4.2.01.02.07.400077</t>
  </si>
  <si>
    <t xml:space="preserve">          4.2.01.02.07.400154</t>
  </si>
  <si>
    <t xml:space="preserve">      4.2.01.03.00</t>
  </si>
  <si>
    <t>DESPESAS COM ATIVIDADES CULTURAIS</t>
  </si>
  <si>
    <t xml:space="preserve">      4.2.01.03.01</t>
  </si>
  <si>
    <t>SERVIÇOS ARTISTICOS</t>
  </si>
  <si>
    <t xml:space="preserve">          4.2.01.03.01.400083</t>
  </si>
  <si>
    <t xml:space="preserve">          4.2.01.03.01.400085</t>
  </si>
  <si>
    <t xml:space="preserve">          4.2.01.03.01.400086</t>
  </si>
  <si>
    <t xml:space="preserve">          4.2.01.03.01.400087</t>
  </si>
  <si>
    <t xml:space="preserve">          4.2.01.03.01.400091</t>
  </si>
  <si>
    <t xml:space="preserve">      4.2.01.03.02</t>
  </si>
  <si>
    <t>SERVIÇOS TECNICOS DE PRODUÇÃO</t>
  </si>
  <si>
    <t xml:space="preserve">      4.2.01.03.03</t>
  </si>
  <si>
    <t>COOPERATIVAS</t>
  </si>
  <si>
    <t xml:space="preserve">          4.2.01.03.03.400102</t>
  </si>
  <si>
    <t xml:space="preserve">      4.2.01.03.04</t>
  </si>
  <si>
    <t>MATERIAIS DE PRODUÇÃO</t>
  </si>
  <si>
    <t xml:space="preserve">          4.2.01.03.04.400104</t>
  </si>
  <si>
    <t xml:space="preserve">          4.2.01.03.04.400222</t>
  </si>
  <si>
    <t xml:space="preserve">      4.2.01.04.00</t>
  </si>
  <si>
    <t>DESPESAS DE DIVULGAÇÃO E COMUNICAÇÃO</t>
  </si>
  <si>
    <t xml:space="preserve">      4.2.01.04.01</t>
  </si>
  <si>
    <t>DIVULGAÇÃO E COMUNICAÇÃO DE PROJETOS</t>
  </si>
  <si>
    <t xml:space="preserve">          4.2.01.04.01.400116</t>
  </si>
  <si>
    <t xml:space="preserve">      4.2.01.05.00</t>
  </si>
  <si>
    <t>IMPOSTOS, TAXAS E CONTRIBUIÇÕES</t>
  </si>
  <si>
    <t xml:space="preserve">      4.2.01.05.01</t>
  </si>
  <si>
    <t>IMPOSTOS</t>
  </si>
  <si>
    <t xml:space="preserve">          4.2.01.05.01.400157</t>
  </si>
  <si>
    <t xml:space="preserve">      4.2.01.05.02</t>
  </si>
  <si>
    <t>TAXAS</t>
  </si>
  <si>
    <t xml:space="preserve">      4.2.01.06.00</t>
  </si>
  <si>
    <t>DEPRECIAÇÃO E AMORTIZAÇÃO</t>
  </si>
  <si>
    <t xml:space="preserve">      4.2.01.06.01</t>
  </si>
  <si>
    <t>DEPRECIAÇÃO</t>
  </si>
  <si>
    <t xml:space="preserve">          4.2.01.06.01.400133</t>
  </si>
  <si>
    <t xml:space="preserve">          4.2.01.06.01.400134</t>
  </si>
  <si>
    <t xml:space="preserve">          4.2.01.06.01.400224</t>
  </si>
  <si>
    <t xml:space="preserve">          4.2.01.06.01.400225</t>
  </si>
  <si>
    <t xml:space="preserve">          4.2.01.06.01.400226</t>
  </si>
  <si>
    <t xml:space="preserve">          4.2.01.06.01.400227</t>
  </si>
  <si>
    <t xml:space="preserve">      4.2.01.06.03</t>
  </si>
  <si>
    <t>DEPRECIAÇÃO IMOBILIZADO DE TERCEIROS</t>
  </si>
  <si>
    <t xml:space="preserve">          4.2.01.06.03.400249</t>
  </si>
  <si>
    <t xml:space="preserve">          4.2.01.06.03.400250</t>
  </si>
  <si>
    <t xml:space="preserve">          4.2.01.06.03.400251</t>
  </si>
  <si>
    <t xml:space="preserve">          4.2.01.06.03.400252</t>
  </si>
  <si>
    <t xml:space="preserve">          4.2.01.06.03.400253</t>
  </si>
  <si>
    <t xml:space="preserve">          4.2.01.06.03.400254</t>
  </si>
  <si>
    <t xml:space="preserve">          4.2.01.06.03.400255</t>
  </si>
  <si>
    <t xml:space="preserve">          4.2.01.06.03.400256</t>
  </si>
  <si>
    <t xml:space="preserve">      4.2.01.06.04</t>
  </si>
  <si>
    <t>AMORTIZAÇÃO DE TERCEIROS</t>
  </si>
  <si>
    <t xml:space="preserve">          4.2.01.06.04.400257</t>
  </si>
  <si>
    <t xml:space="preserve">  4.3.00.00.00</t>
  </si>
  <si>
    <t>RESULTADOS FINANCEIROS LIQUIDOS</t>
  </si>
  <si>
    <t xml:space="preserve">    4.3.01.00.00</t>
  </si>
  <si>
    <t xml:space="preserve">      4.3.01.01.00</t>
  </si>
  <si>
    <t>RECEITAS E DESPESAS FINANCEIRAS</t>
  </si>
  <si>
    <t xml:space="preserve">      4.3.01.01.01</t>
  </si>
  <si>
    <t>DESPESAS FINANCEIRAS</t>
  </si>
  <si>
    <t xml:space="preserve">          4.3.01.01.01.400137</t>
  </si>
  <si>
    <t xml:space="preserve">          4.3.01.01.01.400138</t>
  </si>
  <si>
    <t xml:space="preserve">          4.3.01.01.01.400155</t>
  </si>
  <si>
    <t xml:space="preserve">      4.3.01.01.02</t>
  </si>
  <si>
    <t xml:space="preserve">          4.3.01.01.02.400143</t>
  </si>
  <si>
    <t xml:space="preserve">          4.3.01.01.02.400145</t>
  </si>
  <si>
    <t xml:space="preserve">  4.4.00.00.00</t>
  </si>
  <si>
    <t>OUTROS RESULTADOS</t>
  </si>
  <si>
    <t xml:space="preserve">    4.4.01.00.00</t>
  </si>
  <si>
    <t xml:space="preserve">      4.4.01.01.00</t>
  </si>
  <si>
    <t>OUTRAS DESPESAS E RECEITAS</t>
  </si>
  <si>
    <t xml:space="preserve">      4.4.01.01.01</t>
  </si>
  <si>
    <t xml:space="preserve">          4.4.01.01.01.400149</t>
  </si>
  <si>
    <t xml:space="preserve">          4.2.01.02.03.400239</t>
  </si>
  <si>
    <t>SERVIÇOS DE CONSERVAÇÃO E MANUTENÇÃO PREDIAL</t>
  </si>
  <si>
    <t>Locação de imóveis / Condominio</t>
  </si>
  <si>
    <t xml:space="preserve">          1.2.03.01.01.100088</t>
  </si>
  <si>
    <t xml:space="preserve">      1.2.04.01.00</t>
  </si>
  <si>
    <t xml:space="preserve">      1.2.04.01.01</t>
  </si>
  <si>
    <t xml:space="preserve">          1.2.04.01.01.100096</t>
  </si>
  <si>
    <t xml:space="preserve">      1.2.04.01.02</t>
  </si>
  <si>
    <t>AMORTIZAÇÃO ACUMULADA</t>
  </si>
  <si>
    <t xml:space="preserve">          1.2.04.01.02.100097</t>
  </si>
  <si>
    <t xml:space="preserve">          4.2.01.01.01.400223</t>
  </si>
  <si>
    <t xml:space="preserve">          4.2.01.05.02.400195</t>
  </si>
  <si>
    <t xml:space="preserve">      4.2.01.06.02</t>
  </si>
  <si>
    <t>AMORTIZAÇÃO</t>
  </si>
  <si>
    <t xml:space="preserve">          4.2.01.06.02.400136</t>
  </si>
  <si>
    <t>Sistema de Vigilância Remota - CFTV</t>
  </si>
  <si>
    <t>Renovação, Emissão e Adequações AVCB</t>
  </si>
  <si>
    <t>6.1.5.1.2</t>
  </si>
  <si>
    <t>6.1.5.2</t>
  </si>
  <si>
    <t>6.1.5.4</t>
  </si>
  <si>
    <t>Outros Especificar</t>
  </si>
  <si>
    <t>6.1.4.6</t>
  </si>
  <si>
    <t>Telefone</t>
  </si>
  <si>
    <t>Água Esgoto</t>
  </si>
  <si>
    <t xml:space="preserve">          4.2.01.01.01.400006</t>
  </si>
  <si>
    <t xml:space="preserve">          4.2.01.03.01.400234</t>
  </si>
  <si>
    <t>SERVIÇOS EXPOSIÇÃO</t>
  </si>
  <si>
    <t>2021</t>
  </si>
  <si>
    <t>Outras Despesas (especificar)</t>
  </si>
  <si>
    <t>Alvará de funcionamento de local de reunião</t>
  </si>
  <si>
    <t>Aquisição de acervo museológico/bibliográfico</t>
  </si>
  <si>
    <t>Conservação preventiva</t>
  </si>
  <si>
    <t>Restauro</t>
  </si>
  <si>
    <t>Manutenção da exposição de longa duração</t>
  </si>
  <si>
    <t>Ações Extramuros</t>
  </si>
  <si>
    <t>Materiais e recursos educativos</t>
  </si>
  <si>
    <t>Aquisição de equipamentos e materiais</t>
  </si>
  <si>
    <t>Conteúdo digital e engajamento virtual</t>
  </si>
  <si>
    <t>Ações de formação (oficinas, palestras, estágios, etc)</t>
  </si>
  <si>
    <t>Ações de comunicação (publicações temáticas,
exposições em museus fora da capital etc)</t>
  </si>
  <si>
    <t>Acessibilidade</t>
  </si>
  <si>
    <t>Plano de Comunicação e Site</t>
  </si>
  <si>
    <t>Publicações</t>
  </si>
  <si>
    <t>Programa de Gestão de Acervos</t>
  </si>
  <si>
    <t>6.1.5.1.3</t>
  </si>
  <si>
    <t>6.1.5.1.4</t>
  </si>
  <si>
    <t>6.1.5.1.5</t>
  </si>
  <si>
    <t>6.1.5.1.6</t>
  </si>
  <si>
    <t>6.1.5.1.7</t>
  </si>
  <si>
    <t>6.1.5.1.8</t>
  </si>
  <si>
    <t>6.1.5.1.9</t>
  </si>
  <si>
    <t>6.1.5.1.10</t>
  </si>
  <si>
    <t>6.1.5.1.11</t>
  </si>
  <si>
    <t>Reserva técnica externa</t>
  </si>
  <si>
    <t>Transporte de Acervo</t>
  </si>
  <si>
    <t>Higienização</t>
  </si>
  <si>
    <t>Projeto de documentação</t>
  </si>
  <si>
    <t>Mobiliário e equipamentos para áreas técnicas</t>
  </si>
  <si>
    <t>Banco de dados</t>
  </si>
  <si>
    <t>Direitos autorais</t>
  </si>
  <si>
    <t>Centros de Referência/Pesquisa/Projeto de história oral</t>
  </si>
  <si>
    <t>Programa de Exposições e Programação Cultural</t>
  </si>
  <si>
    <t>6.1.5.2.3</t>
  </si>
  <si>
    <t>6.1.5.2.4</t>
  </si>
  <si>
    <t>6.1.5.2.5</t>
  </si>
  <si>
    <t>6.1.5.2.6</t>
  </si>
  <si>
    <t>6.1.5.2.7</t>
  </si>
  <si>
    <t>6.1.5.2.8</t>
  </si>
  <si>
    <t>Nova exposição de longa duração</t>
  </si>
  <si>
    <t>Exposições temporárias</t>
  </si>
  <si>
    <t>Exposições itinerantes</t>
  </si>
  <si>
    <t>Exposições virtuais</t>
  </si>
  <si>
    <t>Cursos e oficinas</t>
  </si>
  <si>
    <t>Programa Educativo</t>
  </si>
  <si>
    <t>6.1.5.3.1</t>
  </si>
  <si>
    <t>6.1.5.3.2</t>
  </si>
  <si>
    <t>6.1.5.3.3</t>
  </si>
  <si>
    <t>6.1.5.3.4</t>
  </si>
  <si>
    <t>6.1.5.3.5</t>
  </si>
  <si>
    <t>6.1.5.3.6</t>
  </si>
  <si>
    <t>Programas/Projetos educativos</t>
  </si>
  <si>
    <t>Educativo</t>
  </si>
  <si>
    <t>Programa de Integração ao Sisem/SP</t>
  </si>
  <si>
    <t>6.1.5.4.1</t>
  </si>
  <si>
    <t>6.1.5.4.2</t>
  </si>
  <si>
    <t>6.1.5.4.3</t>
  </si>
  <si>
    <t>6.1.5.4.4</t>
  </si>
  <si>
    <t>Ações de articulação (redes temáticas de museus)</t>
  </si>
  <si>
    <t>Ações de fomento (chamadas públicas para
exposições com curadoria compartilhada institucional)</t>
  </si>
  <si>
    <t>Programa de Gestão Museológica</t>
  </si>
  <si>
    <t>6.1.5.5</t>
  </si>
  <si>
    <t>6.1.5.5.1</t>
  </si>
  <si>
    <t>6.1.5.5.2</t>
  </si>
  <si>
    <t>6.1.5.5.3</t>
  </si>
  <si>
    <t>6.1.5.5.4</t>
  </si>
  <si>
    <t>6.1.5.5.5</t>
  </si>
  <si>
    <t>6.1.5.5.6</t>
  </si>
  <si>
    <t>6.1.5.5.7</t>
  </si>
  <si>
    <t>Pesquisa de Público</t>
  </si>
  <si>
    <t>Sustentabilidade</t>
  </si>
  <si>
    <t>Gestão tecnológica</t>
  </si>
  <si>
    <t>Compliance</t>
  </si>
  <si>
    <t>6.1.6.3</t>
  </si>
  <si>
    <t>6.1.6.4</t>
  </si>
  <si>
    <t>6.1.6.5</t>
  </si>
  <si>
    <t>Projetos gráficos e materiais de comunicação</t>
  </si>
  <si>
    <t>Assessoria de imprensa e custos de publicidade</t>
  </si>
  <si>
    <t>Outros (especificar)</t>
  </si>
  <si>
    <t>Evento específico do museu que tenha grande repercussão, deverá ser listado individualmente. Ex.: Prêmio Design, Festa do Imigrante, Semana de Portinari, etc)</t>
  </si>
  <si>
    <t>Ações de comunicação (publicações temáticas, exposições em museus fora da capital etc)</t>
  </si>
  <si>
    <t>6.1.3.10</t>
  </si>
  <si>
    <t xml:space="preserve">      1.2.01.01.00</t>
  </si>
  <si>
    <t xml:space="preserve">      1.2.01.01.01</t>
  </si>
  <si>
    <t xml:space="preserve">          1.2.01.01.01.100081</t>
  </si>
  <si>
    <t xml:space="preserve">          2.1.01.01.03.200099</t>
  </si>
  <si>
    <t>FÁBRICAS CG 03/2020 - FILIAL 23</t>
  </si>
  <si>
    <t xml:space="preserve">          4.2.01.01.01.400220</t>
  </si>
  <si>
    <t xml:space="preserve">          4.2.01.01.05.400180</t>
  </si>
  <si>
    <t xml:space="preserve">          4.2.01.03.02.400092</t>
  </si>
  <si>
    <t xml:space="preserve">          4.2.01.05.01.400261</t>
  </si>
  <si>
    <t>IMPOSTO S/ OPERAÇÃO DE CÂMBIO</t>
  </si>
  <si>
    <t>JANEIRO</t>
  </si>
  <si>
    <t>FEVEREIRO</t>
  </si>
  <si>
    <t>MARÇO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</si>
  <si>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</si>
  <si>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</si>
  <si>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</si>
  <si>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</si>
  <si>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</si>
  <si>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</si>
  <si>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</si>
  <si>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</si>
  <si>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>UPPM - CORPORATIVO</t>
  </si>
  <si>
    <t>RAZÃO CONTÁBIL</t>
  </si>
  <si>
    <t>CNPJ : 00.894.851/0001-25</t>
  </si>
  <si>
    <t>Empresa: POIESIS - INSTITUTO DE APOIO A CULTURA, A LINGUA E A LITERAT</t>
  </si>
  <si>
    <t>Consolidado</t>
  </si>
  <si>
    <t>De 01/01/2021 Até 30/06/2021</t>
  </si>
  <si>
    <t>CONTA CONTÁBIL: 1.1.01.01.03.100200 - BANCO DO BRASIL APLIC 7.876-X RECURSOS DE F. RESERVA</t>
  </si>
  <si>
    <t xml:space="preserve">CONTRA PARTIDA </t>
  </si>
  <si>
    <t>CR</t>
  </si>
  <si>
    <t>NR.FC / SEQ.</t>
  </si>
  <si>
    <t>SALDO</t>
  </si>
  <si>
    <t>1 - 18 -  BC   VALOR REFERENTE -  /  RENDIMENTO SOBRE APLICAÇAO FINANCEIRA - 7876-X</t>
  </si>
  <si>
    <t>47.281 / 346</t>
  </si>
  <si>
    <t>47.728 / 402</t>
  </si>
  <si>
    <t>48.236 / 541</t>
  </si>
  <si>
    <t>48.609 / 395</t>
  </si>
  <si>
    <t>48.984 / 464</t>
  </si>
  <si>
    <t>49.340 / 438</t>
  </si>
  <si>
    <t xml:space="preserve">TOTAL DA CONTA  </t>
  </si>
  <si>
    <t xml:space="preserve">NSQP1105T - 11/07/2021 14:49:39 </t>
  </si>
  <si>
    <t>Página</t>
  </si>
  <si>
    <t>1 / 1</t>
  </si>
  <si>
    <t>CONTA CONTÁBIL: 1.1.01.01.03.100201 - BANCO DO BRASIL APLIC 7.877-8 RECURSOS DE F. CONTINGÊNCIA</t>
  </si>
  <si>
    <t>1 - 18 -  BC   VALOR REFERENTE -  /  RENDIMENTO SOBRE APLICAÇAO FINANCEIRA - 7877-8</t>
  </si>
  <si>
    <t>47.281 / 347</t>
  </si>
  <si>
    <t>47.728 / 403</t>
  </si>
  <si>
    <t>APLICAÇAO</t>
  </si>
  <si>
    <t>1 - 18 -  BC   VALOR REFERENTE -  /  BB RF CP EMPRESAS</t>
  </si>
  <si>
    <t>48.236 / 343</t>
  </si>
  <si>
    <t>48.236 / 542</t>
  </si>
  <si>
    <t>1 - 18 -  BC   VALOR REFERENTE -  /  BB RF CP EMPRESA</t>
  </si>
  <si>
    <t>48.609 / 144</t>
  </si>
  <si>
    <t>48.609 / 419</t>
  </si>
  <si>
    <t>48.984 / 236</t>
  </si>
  <si>
    <t>48.984 / 465</t>
  </si>
  <si>
    <t>49.340 / 201</t>
  </si>
  <si>
    <t>49.340 / 439</t>
  </si>
  <si>
    <t xml:space="preserve">NSQP1105T - 11/07/2021 14:50:18 </t>
  </si>
  <si>
    <t xml:space="preserve">          1.1.05.01.01.100130</t>
  </si>
  <si>
    <t>ADIANTAMENTO DE 13º SALÁRIO</t>
  </si>
  <si>
    <t xml:space="preserve">          3.1.01.01.02.300004</t>
  </si>
  <si>
    <t xml:space="preserve">          3.1.01.01.02.300008</t>
  </si>
  <si>
    <t xml:space="preserve">          4.2.01.03.04.400190</t>
  </si>
  <si>
    <t xml:space="preserve">          4.2.01.03.04.400192</t>
  </si>
  <si>
    <t xml:space="preserve">          4.3.01.01.01.400212</t>
  </si>
  <si>
    <t xml:space="preserve">          4.3.01.01.01.400266</t>
  </si>
  <si>
    <t>COFINS SOBRE OPERAÇÃO DE CAMBIO</t>
  </si>
  <si>
    <t xml:space="preserve">          4.2.01.02.02.400237</t>
  </si>
  <si>
    <t xml:space="preserve">          4.2.01.02.07.400075</t>
  </si>
  <si>
    <t xml:space="preserve">          4.2.01.03.01.400081</t>
  </si>
  <si>
    <t xml:space="preserve">          4.2.01.05.01.400270</t>
  </si>
  <si>
    <t>IMPOSTOS E TAXAS</t>
  </si>
  <si>
    <t>Empresa: MUSEOLOGICO - UPPM _ 01/2017</t>
  </si>
  <si>
    <t>De 01/07/2021 Até 31/07/2021</t>
  </si>
  <si>
    <t>49.826 / 196</t>
  </si>
  <si>
    <t>49.826 / 382</t>
  </si>
  <si>
    <t xml:space="preserve">NSQP1105T - 15/08/2021 21:58:54 </t>
  </si>
  <si>
    <t>CONTA CONTÁBIL: 1.1.01.01.03.100202 - BANCO DO BRASIL APLIC 7.878-6 RECURSOS PROPRIOS/CAPTADOS</t>
  </si>
  <si>
    <t>49.826 / 187</t>
  </si>
  <si>
    <t>1 - 18 -  BC   VALOR REFERENTE -  /  RENDIMENTO SOBRE APLICAÇAO FINANCEIRA - 7878-6</t>
  </si>
  <si>
    <t>49.826 / 383</t>
  </si>
  <si>
    <t xml:space="preserve">NSQP1105T - 15/08/2021 21:59:25 </t>
  </si>
  <si>
    <t>49.826 / 381</t>
  </si>
  <si>
    <t xml:space="preserve">NSQP1105T - 15/08/2021 22:04:03 </t>
  </si>
  <si>
    <t xml:space="preserve">          3.1.01.01.02.300007</t>
  </si>
  <si>
    <t xml:space="preserve">          4.2.01.02.07.400068</t>
  </si>
  <si>
    <t xml:space="preserve">          4.3.01.01.02.400199</t>
  </si>
  <si>
    <t>ATUALIZAÇÃO - JUROS SELIC</t>
  </si>
  <si>
    <t>De 01/08/2021 Até 31/08/2021</t>
  </si>
  <si>
    <t>1 - 18 -  BC   VALOR REFERENTE -  /  BB RF CP EMPRESA AGIL</t>
  </si>
  <si>
    <t>50.153 / 132</t>
  </si>
  <si>
    <t>RESGATE</t>
  </si>
  <si>
    <t>50.153 / 133</t>
  </si>
  <si>
    <t>50.153 / 384</t>
  </si>
  <si>
    <t xml:space="preserve">NSQP1105T - 12/09/2021 22:30:55 </t>
  </si>
  <si>
    <t>50.153 / 383</t>
  </si>
  <si>
    <t xml:space="preserve">NSQP1105T - 12/09/2021 22:32:24 </t>
  </si>
  <si>
    <t xml:space="preserve">  4.9.00.00.00</t>
  </si>
  <si>
    <t>TRANSITORIA DE INTEGRACAO</t>
  </si>
  <si>
    <t xml:space="preserve">    4.9.09.00.00</t>
  </si>
  <si>
    <t xml:space="preserve">      4.9.09.01.00</t>
  </si>
  <si>
    <t xml:space="preserve">      4.9.09.01.01</t>
  </si>
  <si>
    <t xml:space="preserve">          4.9.09.01.01.400153</t>
  </si>
  <si>
    <t>6.1.4.7</t>
  </si>
  <si>
    <t>6.1.4.8</t>
  </si>
  <si>
    <t>Projetos e gerenciamento (ampliação, restauro e readequação de esrtuturas)</t>
  </si>
  <si>
    <t>Ampliação, restauro e readequação de estruturas</t>
  </si>
  <si>
    <t>EQUIPAMENTOS ELETROELETRONICOS</t>
  </si>
  <si>
    <t xml:space="preserve">          3.1.01.01.02.300006</t>
  </si>
  <si>
    <t xml:space="preserve">          4.2.01.01.02.400175</t>
  </si>
  <si>
    <t xml:space="preserve">          4.2.01.02.07.400260</t>
  </si>
  <si>
    <t>TRANSPORTE</t>
  </si>
  <si>
    <t xml:space="preserve">          4.2.01.03.02.400099</t>
  </si>
  <si>
    <t xml:space="preserve">      4.2.01.03.06</t>
  </si>
  <si>
    <t>OUTRAS DESPESAS COM ATIVIDADES CULTURAIS</t>
  </si>
  <si>
    <t xml:space="preserve">          4.2.01.03.06.400114</t>
  </si>
  <si>
    <t>de 01/12/2021 até 31/12/2021</t>
  </si>
  <si>
    <t xml:space="preserve">          2.1.02.01.02.200019</t>
  </si>
  <si>
    <t>IRRF SOBRE FOLHA DE AUTÔNOMOS A RECOLHER</t>
  </si>
  <si>
    <t xml:space="preserve">          4.2.01.01.05.400243</t>
  </si>
  <si>
    <t>APRENDIZES</t>
  </si>
  <si>
    <t xml:space="preserve">          4.2.01.03.04.400240</t>
  </si>
  <si>
    <t>MATERIAIS DE PRODUÇÃO/EQUIPAMENTOS/IMPLEMENTOS</t>
  </si>
  <si>
    <t xml:space="preserve">          4.2.01.04.01.400118</t>
  </si>
  <si>
    <t xml:space="preserve">          4.2.01.04.01.400120</t>
  </si>
  <si>
    <t>CNPJ</t>
  </si>
  <si>
    <t>00.894.851/0001-25</t>
  </si>
  <si>
    <t xml:space="preserve">          1.2.03.01.01.100089</t>
  </si>
  <si>
    <t xml:space="preserve">          1.2.03.01.01.100244</t>
  </si>
  <si>
    <t>BENFEITORIAS EM IMOVEIS DE TERCEIROS</t>
  </si>
  <si>
    <t xml:space="preserve">          4.2.01.05.02.400263</t>
  </si>
  <si>
    <t>São Paulo, 31 de Janeiro de 2022</t>
  </si>
  <si>
    <t>Exercício: 2021</t>
  </si>
  <si>
    <t>Contrato de Gestão nº: 01/2017</t>
  </si>
  <si>
    <t>São Paulo, 17 de fevereiro de 2022.</t>
  </si>
  <si>
    <t>Clovis de Barros Carvalho</t>
  </si>
  <si>
    <t>Plinio Silveira Correa</t>
  </si>
  <si>
    <t>CASA DAS ROSAS</t>
  </si>
  <si>
    <t>CASA GUILHERME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</si>
</sst>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_ ;[Red]\-#,##0\ "/>
    <numFmt numFmtId="167" formatCode="#,##0_ ;\-#,##0\ "/>
    <numFmt numFmtId="168" formatCode="_([$€-2]* #,##0.00_);_([$€-2]* \(#,##0.00\);_([$€-2]* &quot;-&quot;??_)"/>
    <numFmt numFmtId="169" formatCode="_(&quot;R$ &quot;* #,##0.00_);_(&quot;R$ &quot;* \(#,##0.00\);_(&quot;R$ &quot;* &quot;-&quot;??_);_(@_)"/>
    <numFmt numFmtId="170" formatCode="#,##0.00_);\(#,##0.00\)"/>
    <numFmt numFmtId="171" formatCode="dd&quot;/&quot;mm&quot;/&quot;yyyy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MS Sans Serif"/>
      <family val="2"/>
    </font>
    <font>
      <b/>
      <sz val="11.05"/>
      <color indexed="8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</font>
    <font>
      <b/>
      <sz val="12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8"/>
      <color indexed="9"/>
      <name val="Calibri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sz val="8"/>
      <color rgb="FF006100"/>
      <name val="Calibri"/>
      <family val="2"/>
    </font>
    <font>
      <sz val="8"/>
      <color indexed="17"/>
      <name val="Calibri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1"/>
      <color indexed="52"/>
      <name val="Calibri"/>
      <family val="2"/>
    </font>
    <font>
      <b/>
      <sz val="8"/>
      <color rgb="FFFA7D00"/>
      <name val="Calibri"/>
      <family val="2"/>
    </font>
    <font>
      <b/>
      <sz val="8"/>
      <color indexed="52"/>
      <name val="Calibri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52"/>
      <name val="Calibri"/>
      <family val="2"/>
    </font>
    <font>
      <sz val="8"/>
      <color rgb="FFFA7D00"/>
      <name val="Calibri"/>
      <family val="2"/>
    </font>
    <font>
      <sz val="8"/>
      <color indexed="52"/>
      <name val="Calibri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11"/>
      <color indexed="62"/>
      <name val="Calibri"/>
      <family val="2"/>
    </font>
    <font>
      <sz val="8"/>
      <color rgb="FF3F3F76"/>
      <name val="Calibri"/>
      <family val="2"/>
    </font>
    <font>
      <sz val="8"/>
      <color indexed="62"/>
      <name val="Calibri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sz val="8"/>
      <color rgb="FF9C0006"/>
      <name val="Calibri"/>
      <family val="2"/>
    </font>
    <font>
      <sz val="8"/>
      <color indexed="20"/>
      <name val="Calibri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sz val="11"/>
      <color indexed="60"/>
      <name val="Calibri"/>
      <family val="2"/>
    </font>
    <font>
      <sz val="8"/>
      <color rgb="FF9C6500"/>
      <name val="Calibri"/>
      <family val="2"/>
    </font>
    <font>
      <sz val="8"/>
      <color indexed="60"/>
      <name val="Calibri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Swis721 BT"/>
    </font>
    <font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indexed="8"/>
      <name val="MS Sans Serif"/>
    </font>
    <font>
      <b/>
      <sz val="9.5"/>
      <color indexed="8"/>
      <name val="Times New Roman"/>
      <family val="1"/>
    </font>
    <font>
      <b/>
      <sz val="8.0500000000000007"/>
      <color indexed="8"/>
      <name val="Times New Roman"/>
      <family val="1"/>
    </font>
    <font>
      <b/>
      <sz val="5.4"/>
      <color indexed="8"/>
      <name val="Times New Roman"/>
      <family val="1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b/>
      <sz val="6.95"/>
      <color indexed="8"/>
      <name val="Arial"/>
      <family val="2"/>
    </font>
    <font>
      <b/>
      <sz val="6.95"/>
      <color indexed="8"/>
      <name val="Times New Roman"/>
      <family val="1"/>
    </font>
    <font>
      <sz val="6.95"/>
      <color indexed="8"/>
      <name val="Times New Roman"/>
      <family val="1"/>
    </font>
    <font>
      <b/>
      <sz val="11.0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8.0500000000000007"/>
      <color indexed="8"/>
      <name val="Times New Roman"/>
      <family val="1"/>
    </font>
    <font>
      <b/>
      <sz val="5.4"/>
      <color indexed="8"/>
      <name val="Times New Roman"/>
      <family val="1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6.95"/>
      <color indexed="8"/>
      <name val="Arial"/>
      <family val="2"/>
    </font>
    <font>
      <b/>
      <sz val="6.95"/>
      <color indexed="8"/>
      <name val="Times New Roman"/>
      <family val="1"/>
    </font>
    <font>
      <sz val="6.95"/>
      <color indexed="8"/>
      <name val="Times New Roman"/>
      <family val="1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4550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4" fillId="43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2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3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3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9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1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4" fillId="39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1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5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1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4" fillId="49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5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5" fillId="34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1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7" fillId="1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7" fillId="1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7" fillId="1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19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2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3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3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3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3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3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3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39" borderId="30" applyNumberFormat="0" applyAlignment="0" applyProtection="0"/>
    <xf numFmtId="0" fontId="36" fillId="39" borderId="30" applyNumberFormat="0" applyAlignment="0" applyProtection="0"/>
    <xf numFmtId="0" fontId="37" fillId="9" borderId="26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7" fillId="9" borderId="26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7" fillId="9" borderId="26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7" fillId="9" borderId="26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8" fillId="39" borderId="30" applyNumberFormat="0" applyAlignment="0" applyProtection="0"/>
    <xf numFmtId="0" fontId="39" fillId="9" borderId="26" applyNumberFormat="0" applyAlignment="0" applyProtection="0"/>
    <xf numFmtId="0" fontId="40" fillId="39" borderId="30" applyNumberFormat="0" applyAlignment="0" applyProtection="0"/>
    <xf numFmtId="0" fontId="40" fillId="39" borderId="30" applyNumberFormat="0" applyAlignment="0" applyProtection="0"/>
    <xf numFmtId="0" fontId="40" fillId="39" borderId="30" applyNumberFormat="0" applyAlignment="0" applyProtection="0"/>
    <xf numFmtId="0" fontId="40" fillId="39" borderId="30" applyNumberFormat="0" applyAlignment="0" applyProtection="0"/>
    <xf numFmtId="0" fontId="40" fillId="39" borderId="3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1" fillId="55" borderId="31" applyNumberFormat="0" applyAlignment="0" applyProtection="0"/>
    <xf numFmtId="0" fontId="41" fillId="55" borderId="31" applyNumberFormat="0" applyAlignment="0" applyProtection="0"/>
    <xf numFmtId="0" fontId="42" fillId="10" borderId="28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2" fillId="10" borderId="28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2" fillId="10" borderId="28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2" fillId="10" borderId="28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3" fillId="55" borderId="31" applyNumberFormat="0" applyAlignment="0" applyProtection="0"/>
    <xf numFmtId="0" fontId="44" fillId="10" borderId="28" applyNumberFormat="0" applyAlignment="0" applyProtection="0"/>
    <xf numFmtId="0" fontId="45" fillId="55" borderId="31" applyNumberFormat="0" applyAlignment="0" applyProtection="0"/>
    <xf numFmtId="0" fontId="45" fillId="55" borderId="31" applyNumberFormat="0" applyAlignment="0" applyProtection="0"/>
    <xf numFmtId="0" fontId="45" fillId="55" borderId="31" applyNumberFormat="0" applyAlignment="0" applyProtection="0"/>
    <xf numFmtId="0" fontId="15" fillId="10" borderId="28" applyNumberFormat="0" applyAlignment="0" applyProtection="0"/>
    <xf numFmtId="0" fontId="41" fillId="55" borderId="31" applyNumberFormat="0" applyAlignment="0" applyProtection="0"/>
    <xf numFmtId="0" fontId="41" fillId="55" borderId="31" applyNumberFormat="0" applyAlignment="0" applyProtection="0"/>
    <xf numFmtId="0" fontId="45" fillId="55" borderId="31" applyNumberFormat="0" applyAlignment="0" applyProtection="0"/>
    <xf numFmtId="0" fontId="45" fillId="55" borderId="31" applyNumberFormat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7" fillId="0" borderId="27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7" fillId="0" borderId="27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7" fillId="0" borderId="27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7" fillId="0" borderId="27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9" fillId="0" borderId="27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1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7" fillId="1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7" fillId="1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7" fillId="1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6" fillId="1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7" fillId="1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1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1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1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1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6" fillId="1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20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20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20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20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0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2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2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2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2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2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2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2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2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8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7" fillId="3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3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3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3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9" fillId="32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16" fillId="32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51" fillId="41" borderId="30" applyNumberFormat="0" applyAlignment="0" applyProtection="0"/>
    <xf numFmtId="0" fontId="51" fillId="41" borderId="30" applyNumberFormat="0" applyAlignment="0" applyProtection="0"/>
    <xf numFmtId="0" fontId="52" fillId="8" borderId="26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2" fillId="8" borderId="26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2" fillId="8" borderId="26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2" fillId="8" borderId="26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3" fillId="41" borderId="30" applyNumberFormat="0" applyAlignment="0" applyProtection="0"/>
    <xf numFmtId="0" fontId="54" fillId="8" borderId="26" applyNumberFormat="0" applyAlignment="0" applyProtection="0"/>
    <xf numFmtId="0" fontId="55" fillId="41" borderId="30" applyNumberFormat="0" applyAlignment="0" applyProtection="0"/>
    <xf numFmtId="0" fontId="55" fillId="41" borderId="30" applyNumberFormat="0" applyAlignment="0" applyProtection="0"/>
    <xf numFmtId="0" fontId="55" fillId="41" borderId="30" applyNumberFormat="0" applyAlignment="0" applyProtection="0"/>
    <xf numFmtId="0" fontId="14" fillId="8" borderId="26" applyNumberFormat="0" applyAlignment="0" applyProtection="0"/>
    <xf numFmtId="0" fontId="55" fillId="41" borderId="30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7" fillId="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7" fillId="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7" fillId="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7" fillId="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2" fillId="7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2" fillId="7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2" fillId="7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2" fillId="7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4" fillId="7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6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6" fillId="0" borderId="0"/>
    <xf numFmtId="0" fontId="66" fillId="0" borderId="0"/>
    <xf numFmtId="0" fontId="2" fillId="0" borderId="0"/>
    <xf numFmtId="0" fontId="68" fillId="0" borderId="0"/>
    <xf numFmtId="0" fontId="68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24" fillId="0" borderId="0"/>
    <xf numFmtId="0" fontId="2" fillId="0" borderId="0"/>
    <xf numFmtId="0" fontId="25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7" fillId="0" borderId="0"/>
    <xf numFmtId="0" fontId="24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1" fillId="43" borderId="33" applyNumberFormat="0" applyFont="0" applyAlignment="0" applyProtection="0"/>
    <xf numFmtId="0" fontId="22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11" borderId="29" applyNumberFormat="0" applyFont="0" applyAlignment="0" applyProtection="0"/>
    <xf numFmtId="0" fontId="24" fillId="43" borderId="33" applyNumberFormat="0" applyFont="0" applyAlignment="0" applyProtection="0"/>
    <xf numFmtId="0" fontId="24" fillId="43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8" fillId="0" borderId="0"/>
  </cellStyleXfs>
  <cellXfs count="657">
    <xf numFmtId="0" fontId="0" fillId="0" borderId="0" xfId="0"/>
    <xf numFmtId="0" fontId="3" fillId="2" borderId="0" xfId="3" applyFont="1" applyFill="1"/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2" borderId="0" xfId="3" applyFont="1" applyFill="1" applyBorder="1"/>
    <xf numFmtId="0" fontId="3" fillId="2" borderId="0" xfId="3" applyFont="1" applyFill="1" applyAlignment="1"/>
    <xf numFmtId="0" fontId="5" fillId="0" borderId="0" xfId="3" applyFont="1" applyFill="1" applyBorder="1" applyAlignment="1">
      <alignment vertical="center"/>
    </xf>
    <xf numFmtId="0" fontId="5" fillId="2" borderId="0" xfId="3" applyFont="1" applyFill="1" applyBorder="1"/>
    <xf numFmtId="0" fontId="3" fillId="2" borderId="0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horizontal="left" vertical="center"/>
    </xf>
    <xf numFmtId="0" fontId="3" fillId="2" borderId="5" xfId="3" applyFont="1" applyFill="1" applyBorder="1" applyAlignment="1">
      <alignment horizontal="left"/>
    </xf>
    <xf numFmtId="0" fontId="4" fillId="2" borderId="0" xfId="3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6" xfId="3" applyFont="1" applyFill="1" applyBorder="1"/>
    <xf numFmtId="0" fontId="3" fillId="2" borderId="3" xfId="3" applyFont="1" applyFill="1" applyBorder="1"/>
    <xf numFmtId="0" fontId="8" fillId="2" borderId="6" xfId="0" applyFont="1" applyFill="1" applyBorder="1"/>
    <xf numFmtId="0" fontId="8" fillId="2" borderId="3" xfId="0" applyFont="1" applyFill="1" applyBorder="1"/>
    <xf numFmtId="0" fontId="5" fillId="2" borderId="0" xfId="3" applyFont="1" applyFill="1" applyAlignment="1"/>
    <xf numFmtId="0" fontId="6" fillId="0" borderId="0" xfId="0" applyFont="1" applyBorder="1" applyAlignment="1"/>
    <xf numFmtId="165" fontId="3" fillId="0" borderId="3" xfId="1" applyNumberFormat="1" applyFont="1" applyFill="1" applyBorder="1"/>
    <xf numFmtId="0" fontId="8" fillId="2" borderId="5" xfId="0" applyFont="1" applyFill="1" applyBorder="1" applyAlignment="1">
      <alignment horizontal="left"/>
    </xf>
    <xf numFmtId="0" fontId="3" fillId="2" borderId="4" xfId="3" applyFont="1" applyFill="1" applyBorder="1"/>
    <xf numFmtId="0" fontId="6" fillId="0" borderId="6" xfId="0" applyFont="1" applyBorder="1" applyAlignment="1"/>
    <xf numFmtId="165" fontId="7" fillId="0" borderId="0" xfId="1" applyNumberFormat="1" applyFont="1" applyFill="1"/>
    <xf numFmtId="164" fontId="3" fillId="0" borderId="4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/>
    </xf>
    <xf numFmtId="9" fontId="5" fillId="4" borderId="5" xfId="2" applyFont="1" applyFill="1" applyBorder="1" applyAlignment="1">
      <alignment horizontal="center" vertical="center"/>
    </xf>
    <xf numFmtId="49" fontId="5" fillId="0" borderId="5" xfId="3" applyNumberFormat="1" applyFont="1" applyFill="1" applyBorder="1" applyAlignment="1">
      <alignment horizontal="center"/>
    </xf>
    <xf numFmtId="0" fontId="9" fillId="0" borderId="0" xfId="3" applyFont="1" applyFill="1"/>
    <xf numFmtId="0" fontId="5" fillId="2" borderId="0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4" fillId="2" borderId="0" xfId="3" applyFont="1" applyFill="1" applyAlignment="1"/>
    <xf numFmtId="0" fontId="3" fillId="2" borderId="0" xfId="3" applyFont="1" applyFill="1" applyBorder="1" applyAlignment="1"/>
    <xf numFmtId="164" fontId="5" fillId="4" borderId="5" xfId="1" applyNumberFormat="1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vertical="center"/>
    </xf>
    <xf numFmtId="0" fontId="4" fillId="0" borderId="6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9" fontId="5" fillId="0" borderId="5" xfId="2" applyFont="1" applyFill="1" applyBorder="1" applyAlignment="1">
      <alignment horizontal="center" vertical="center"/>
    </xf>
    <xf numFmtId="0" fontId="3" fillId="0" borderId="6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9" fontId="3" fillId="0" borderId="5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horizontal="center" vertical="center"/>
    </xf>
    <xf numFmtId="49" fontId="5" fillId="2" borderId="5" xfId="3" applyNumberFormat="1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49" fontId="3" fillId="2" borderId="5" xfId="3" applyNumberFormat="1" applyFont="1" applyFill="1" applyBorder="1" applyAlignment="1">
      <alignment vertical="center"/>
    </xf>
    <xf numFmtId="0" fontId="4" fillId="2" borderId="6" xfId="3" applyFont="1" applyFill="1" applyBorder="1" applyAlignment="1">
      <alignment vertical="center" wrapText="1"/>
    </xf>
    <xf numFmtId="0" fontId="10" fillId="2" borderId="3" xfId="3" applyFont="1" applyFill="1" applyBorder="1" applyAlignment="1">
      <alignment vertical="center" wrapText="1"/>
    </xf>
    <xf numFmtId="0" fontId="5" fillId="2" borderId="0" xfId="3" applyFont="1" applyFill="1" applyAlignment="1">
      <alignment vertical="center"/>
    </xf>
    <xf numFmtId="0" fontId="10" fillId="2" borderId="6" xfId="3" applyFont="1" applyFill="1" applyBorder="1" applyAlignment="1">
      <alignment vertical="center" wrapText="1"/>
    </xf>
    <xf numFmtId="0" fontId="9" fillId="0" borderId="0" xfId="3" applyFont="1" applyFill="1" applyAlignment="1">
      <alignment vertical="center"/>
    </xf>
    <xf numFmtId="0" fontId="5" fillId="4" borderId="6" xfId="3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left" vertical="center"/>
    </xf>
    <xf numFmtId="0" fontId="11" fillId="2" borderId="0" xfId="3" applyFont="1" applyFill="1" applyAlignment="1">
      <alignment vertical="center"/>
    </xf>
    <xf numFmtId="49" fontId="3" fillId="2" borderId="0" xfId="3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horizontal="left" vertical="center"/>
    </xf>
    <xf numFmtId="49" fontId="3" fillId="2" borderId="6" xfId="3" applyNumberFormat="1" applyFont="1" applyFill="1" applyBorder="1" applyAlignment="1">
      <alignment vertical="center"/>
    </xf>
    <xf numFmtId="0" fontId="6" fillId="4" borderId="6" xfId="3" applyFont="1" applyFill="1" applyBorder="1" applyAlignment="1">
      <alignment horizontal="left" vertical="center"/>
    </xf>
    <xf numFmtId="0" fontId="6" fillId="4" borderId="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/>
    </xf>
    <xf numFmtId="0" fontId="5" fillId="2" borderId="6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5" fillId="4" borderId="6" xfId="3" applyFont="1" applyFill="1" applyBorder="1" applyAlignment="1">
      <alignment vertical="center"/>
    </xf>
    <xf numFmtId="0" fontId="5" fillId="4" borderId="3" xfId="3" applyFont="1" applyFill="1" applyBorder="1" applyAlignment="1">
      <alignment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/>
    </xf>
    <xf numFmtId="164" fontId="5" fillId="0" borderId="3" xfId="1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5" fillId="0" borderId="6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left"/>
    </xf>
    <xf numFmtId="0" fontId="5" fillId="0" borderId="6" xfId="3" applyFont="1" applyFill="1" applyBorder="1" applyAlignment="1">
      <alignment vertical="center" wrapText="1"/>
    </xf>
    <xf numFmtId="164" fontId="5" fillId="0" borderId="23" xfId="1" applyNumberFormat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left" vertical="center"/>
    </xf>
    <xf numFmtId="0" fontId="3" fillId="2" borderId="11" xfId="3" applyFont="1" applyFill="1" applyBorder="1"/>
    <xf numFmtId="164" fontId="5" fillId="0" borderId="11" xfId="1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3" fillId="2" borderId="15" xfId="3" applyFont="1" applyFill="1" applyBorder="1"/>
    <xf numFmtId="0" fontId="3" fillId="2" borderId="1" xfId="3" applyFont="1" applyFill="1" applyBorder="1"/>
    <xf numFmtId="0" fontId="8" fillId="2" borderId="14" xfId="0" applyFont="1" applyFill="1" applyBorder="1" applyAlignment="1">
      <alignment horizontal="left"/>
    </xf>
    <xf numFmtId="0" fontId="3" fillId="2" borderId="16" xfId="3" applyFont="1" applyFill="1" applyBorder="1"/>
    <xf numFmtId="164" fontId="3" fillId="0" borderId="5" xfId="1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/>
    </xf>
    <xf numFmtId="0" fontId="3" fillId="2" borderId="23" xfId="3" applyFont="1" applyFill="1" applyBorder="1"/>
    <xf numFmtId="164" fontId="5" fillId="0" borderId="4" xfId="1" applyNumberFormat="1" applyFont="1" applyFill="1" applyBorder="1" applyAlignment="1">
      <alignment horizontal="center" vertical="center"/>
    </xf>
    <xf numFmtId="49" fontId="3" fillId="2" borderId="6" xfId="3" applyNumberFormat="1" applyFont="1" applyFill="1" applyBorder="1" applyAlignment="1">
      <alignment horizontal="left" vertical="center"/>
    </xf>
    <xf numFmtId="0" fontId="6" fillId="4" borderId="3" xfId="3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/>
    </xf>
    <xf numFmtId="0" fontId="8" fillId="0" borderId="0" xfId="0" applyFont="1"/>
    <xf numFmtId="167" fontId="3" fillId="2" borderId="0" xfId="3" applyNumberFormat="1" applyFont="1" applyFill="1" applyAlignment="1">
      <alignment vertical="center"/>
    </xf>
    <xf numFmtId="0" fontId="5" fillId="4" borderId="6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left" vertical="center" wrapText="1"/>
    </xf>
    <xf numFmtId="0" fontId="6" fillId="4" borderId="6" xfId="3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36" borderId="5" xfId="0" applyFont="1" applyFill="1" applyBorder="1"/>
    <xf numFmtId="14" fontId="19" fillId="36" borderId="5" xfId="0" applyNumberFormat="1" applyFont="1" applyFill="1" applyBorder="1"/>
    <xf numFmtId="0" fontId="19" fillId="36" borderId="5" xfId="6" applyFont="1" applyFill="1" applyBorder="1"/>
    <xf numFmtId="14" fontId="19" fillId="37" borderId="0" xfId="0" applyNumberFormat="1" applyFont="1" applyFill="1"/>
    <xf numFmtId="0" fontId="19" fillId="37" borderId="0" xfId="0" applyFont="1" applyFill="1"/>
    <xf numFmtId="14" fontId="17" fillId="0" borderId="0" xfId="0" applyNumberFormat="1" applyFont="1"/>
    <xf numFmtId="4" fontId="17" fillId="0" borderId="0" xfId="6" applyNumberFormat="1" applyFont="1"/>
    <xf numFmtId="0" fontId="17" fillId="0" borderId="0" xfId="0" applyNumberFormat="1" applyFont="1"/>
    <xf numFmtId="0" fontId="17" fillId="0" borderId="0" xfId="6" applyFont="1"/>
    <xf numFmtId="0" fontId="5" fillId="0" borderId="4" xfId="3" applyFont="1" applyFill="1" applyBorder="1" applyAlignment="1">
      <alignment vertical="center" wrapText="1"/>
    </xf>
    <xf numFmtId="0" fontId="10" fillId="2" borderId="4" xfId="3" applyFont="1" applyFill="1" applyBorder="1" applyAlignment="1">
      <alignment vertical="center" wrapText="1"/>
    </xf>
    <xf numFmtId="43" fontId="1" fillId="0" borderId="0" xfId="4547" applyFont="1"/>
    <xf numFmtId="0" fontId="0" fillId="0" borderId="0" xfId="0" applyAlignment="1">
      <alignment vertical="top"/>
    </xf>
    <xf numFmtId="0" fontId="74" fillId="0" borderId="0" xfId="0" applyFont="1" applyAlignment="1"/>
    <xf numFmtId="0" fontId="77" fillId="0" borderId="39" xfId="0" applyFont="1" applyBorder="1"/>
    <xf numFmtId="0" fontId="73" fillId="0" borderId="39" xfId="0" applyFont="1" applyBorder="1"/>
    <xf numFmtId="0" fontId="20" fillId="62" borderId="39" xfId="0" applyFont="1" applyFill="1" applyBorder="1" applyAlignment="1">
      <alignment horizontal="left" vertical="center" wrapText="1"/>
    </xf>
    <xf numFmtId="0" fontId="0" fillId="0" borderId="39" xfId="0" applyBorder="1"/>
    <xf numFmtId="43" fontId="1" fillId="2" borderId="39" xfId="4547" applyFont="1" applyFill="1" applyBorder="1" applyAlignment="1">
      <alignment horizontal="center" vertical="center" wrapText="1"/>
    </xf>
    <xf numFmtId="43" fontId="1" fillId="62" borderId="39" xfId="4547" applyFont="1" applyFill="1" applyBorder="1" applyAlignment="1">
      <alignment horizontal="center"/>
    </xf>
    <xf numFmtId="43" fontId="1" fillId="2" borderId="39" xfId="4547" applyFont="1" applyFill="1" applyBorder="1" applyAlignment="1">
      <alignment horizontal="center"/>
    </xf>
    <xf numFmtId="0" fontId="0" fillId="0" borderId="0" xfId="0" applyBorder="1"/>
    <xf numFmtId="43" fontId="1" fillId="62" borderId="39" xfId="4547" applyFont="1" applyFill="1" applyBorder="1" applyAlignment="1">
      <alignment horizontal="center" vertical="center"/>
    </xf>
    <xf numFmtId="0" fontId="0" fillId="2" borderId="39" xfId="0" applyFill="1" applyBorder="1"/>
    <xf numFmtId="43" fontId="0" fillId="2" borderId="39" xfId="4547" applyFont="1" applyFill="1" applyBorder="1" applyAlignment="1">
      <alignment horizontal="center"/>
    </xf>
    <xf numFmtId="43" fontId="0" fillId="2" borderId="39" xfId="4547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43" fontId="0" fillId="62" borderId="39" xfId="4547" applyFont="1" applyFill="1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43" fontId="0" fillId="0" borderId="39" xfId="4547" applyFont="1" applyBorder="1" applyAlignment="1">
      <alignment horizontal="center"/>
    </xf>
    <xf numFmtId="0" fontId="72" fillId="0" borderId="39" xfId="0" applyFont="1" applyBorder="1"/>
    <xf numFmtId="43" fontId="73" fillId="62" borderId="39" xfId="4547" applyFont="1" applyFill="1" applyBorder="1" applyAlignment="1"/>
    <xf numFmtId="0" fontId="71" fillId="2" borderId="39" xfId="0" applyFont="1" applyFill="1" applyBorder="1"/>
    <xf numFmtId="43" fontId="1" fillId="2" borderId="39" xfId="4547" applyFont="1" applyFill="1" applyBorder="1" applyAlignment="1"/>
    <xf numFmtId="0" fontId="3" fillId="62" borderId="37" xfId="0" applyFont="1" applyFill="1" applyBorder="1" applyAlignment="1">
      <alignment horizontal="left"/>
    </xf>
    <xf numFmtId="0" fontId="72" fillId="62" borderId="38" xfId="0" applyFont="1" applyFill="1" applyBorder="1" applyAlignment="1">
      <alignment horizontal="left"/>
    </xf>
    <xf numFmtId="0" fontId="72" fillId="62" borderId="35" xfId="0" applyFont="1" applyFill="1" applyBorder="1" applyAlignment="1">
      <alignment horizontal="left"/>
    </xf>
    <xf numFmtId="43" fontId="72" fillId="3" borderId="39" xfId="4547" applyFont="1" applyFill="1" applyBorder="1" applyAlignment="1"/>
    <xf numFmtId="43" fontId="72" fillId="3" borderId="39" xfId="4547" applyFont="1" applyFill="1" applyBorder="1" applyAlignment="1">
      <alignment horizontal="center"/>
    </xf>
    <xf numFmtId="49" fontId="0" fillId="2" borderId="0" xfId="0" applyNumberFormat="1" applyFill="1" applyBorder="1" applyAlignment="1"/>
    <xf numFmtId="0" fontId="76" fillId="0" borderId="0" xfId="0" applyFont="1" applyAlignment="1">
      <alignment horizontal="left"/>
    </xf>
    <xf numFmtId="0" fontId="6" fillId="0" borderId="39" xfId="0" applyFont="1" applyBorder="1"/>
    <xf numFmtId="43" fontId="73" fillId="2" borderId="39" xfId="4547" applyFont="1" applyFill="1" applyBorder="1" applyAlignment="1"/>
    <xf numFmtId="0" fontId="3" fillId="62" borderId="38" xfId="0" applyFont="1" applyFill="1" applyBorder="1" applyAlignment="1">
      <alignment horizontal="left"/>
    </xf>
    <xf numFmtId="0" fontId="3" fillId="62" borderId="35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43" fontId="73" fillId="3" borderId="39" xfId="4547" applyFont="1" applyFill="1" applyBorder="1" applyAlignment="1"/>
    <xf numFmtId="43" fontId="73" fillId="3" borderId="39" xfId="4547" applyFont="1" applyFill="1" applyBorder="1" applyAlignment="1">
      <alignment horizontal="center"/>
    </xf>
    <xf numFmtId="0" fontId="8" fillId="2" borderId="37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77" fillId="63" borderId="39" xfId="0" applyFont="1" applyFill="1" applyBorder="1"/>
    <xf numFmtId="43" fontId="72" fillId="61" borderId="39" xfId="4547" applyFont="1" applyFill="1" applyBorder="1" applyAlignment="1"/>
    <xf numFmtId="43" fontId="72" fillId="61" borderId="39" xfId="4547" applyFont="1" applyFill="1" applyBorder="1" applyAlignment="1">
      <alignment horizontal="center"/>
    </xf>
    <xf numFmtId="43" fontId="0" fillId="0" borderId="0" xfId="0" applyNumberFormat="1"/>
    <xf numFmtId="0" fontId="8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71" fillId="0" borderId="0" xfId="0" applyFont="1"/>
    <xf numFmtId="0" fontId="0" fillId="0" borderId="0" xfId="0" applyFont="1" applyAlignment="1">
      <alignment horizontal="center"/>
    </xf>
    <xf numFmtId="43" fontId="0" fillId="0" borderId="0" xfId="4547" applyFont="1" applyAlignment="1">
      <alignment horizontal="center"/>
    </xf>
    <xf numFmtId="0" fontId="0" fillId="0" borderId="0" xfId="0" applyFont="1"/>
    <xf numFmtId="0" fontId="0" fillId="0" borderId="0" xfId="0" applyNumberFormat="1"/>
    <xf numFmtId="0" fontId="0" fillId="0" borderId="0" xfId="0" applyFont="1" applyAlignment="1">
      <alignment horizontal="center"/>
    </xf>
    <xf numFmtId="0" fontId="3" fillId="2" borderId="37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62" borderId="37" xfId="0" applyFont="1" applyFill="1" applyBorder="1" applyAlignment="1">
      <alignment horizontal="left"/>
    </xf>
    <xf numFmtId="0" fontId="3" fillId="62" borderId="38" xfId="0" applyFont="1" applyFill="1" applyBorder="1" applyAlignment="1">
      <alignment horizontal="left"/>
    </xf>
    <xf numFmtId="0" fontId="3" fillId="62" borderId="35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3" fillId="2" borderId="37" xfId="3" applyFont="1" applyFill="1" applyBorder="1" applyAlignment="1">
      <alignment vertical="center" wrapText="1"/>
    </xf>
    <xf numFmtId="9" fontId="3" fillId="0" borderId="39" xfId="2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3" fillId="0" borderId="0" xfId="3" applyNumberFormat="1" applyFont="1" applyFill="1"/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center"/>
    </xf>
    <xf numFmtId="165" fontId="5" fillId="0" borderId="5" xfId="3" applyNumberFormat="1" applyFont="1" applyFill="1" applyBorder="1" applyAlignment="1">
      <alignment horizontal="center"/>
    </xf>
    <xf numFmtId="165" fontId="5" fillId="0" borderId="18" xfId="3" applyNumberFormat="1" applyFont="1" applyFill="1" applyBorder="1" applyAlignment="1">
      <alignment horizontal="center"/>
    </xf>
    <xf numFmtId="165" fontId="3" fillId="0" borderId="4" xfId="3" applyNumberFormat="1" applyFont="1" applyFill="1" applyBorder="1"/>
    <xf numFmtId="165" fontId="5" fillId="2" borderId="0" xfId="0" applyNumberFormat="1" applyFont="1" applyFill="1" applyBorder="1" applyAlignment="1">
      <alignment horizontal="center" vertical="center"/>
    </xf>
    <xf numFmtId="165" fontId="5" fillId="0" borderId="0" xfId="3" applyNumberFormat="1" applyFont="1" applyFill="1"/>
    <xf numFmtId="165" fontId="5" fillId="4" borderId="10" xfId="1" applyNumberFormat="1" applyFont="1" applyFill="1" applyBorder="1" applyAlignment="1">
      <alignment horizontal="center" vertical="center" wrapText="1"/>
    </xf>
    <xf numFmtId="165" fontId="6" fillId="4" borderId="5" xfId="3" applyNumberFormat="1" applyFont="1" applyFill="1" applyBorder="1" applyAlignment="1">
      <alignment horizontal="center" vertical="center"/>
    </xf>
    <xf numFmtId="165" fontId="5" fillId="4" borderId="6" xfId="3" applyNumberFormat="1" applyFont="1" applyFill="1" applyBorder="1" applyAlignment="1">
      <alignment horizontal="center" vertical="center"/>
    </xf>
    <xf numFmtId="165" fontId="6" fillId="0" borderId="10" xfId="1" applyNumberFormat="1" applyFont="1" applyFill="1" applyBorder="1" applyAlignment="1">
      <alignment horizontal="right" vertical="center"/>
    </xf>
    <xf numFmtId="165" fontId="5" fillId="0" borderId="15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5" xfId="1" applyNumberFormat="1" applyFont="1" applyFill="1" applyBorder="1" applyAlignment="1">
      <alignment horizontal="right" vertical="center"/>
    </xf>
    <xf numFmtId="165" fontId="5" fillId="0" borderId="20" xfId="1" applyNumberFormat="1" applyFont="1" applyFill="1" applyBorder="1" applyAlignment="1">
      <alignment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8" fillId="0" borderId="19" xfId="1" applyNumberFormat="1" applyFont="1" applyFill="1" applyBorder="1" applyAlignment="1">
      <alignment vertical="center"/>
    </xf>
    <xf numFmtId="165" fontId="6" fillId="0" borderId="19" xfId="1" applyNumberFormat="1" applyFont="1" applyFill="1" applyBorder="1" applyAlignment="1">
      <alignment vertical="center"/>
    </xf>
    <xf numFmtId="165" fontId="3" fillId="0" borderId="37" xfId="1" applyNumberFormat="1" applyFont="1" applyFill="1" applyBorder="1" applyAlignment="1">
      <alignment vertical="center"/>
    </xf>
    <xf numFmtId="165" fontId="6" fillId="0" borderId="44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8" fillId="0" borderId="15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6" fillId="0" borderId="12" xfId="1" applyNumberFormat="1" applyFont="1" applyFill="1" applyBorder="1" applyAlignment="1">
      <alignment vertical="center"/>
    </xf>
    <xf numFmtId="165" fontId="9" fillId="0" borderId="5" xfId="1" applyNumberFormat="1" applyFont="1" applyFill="1" applyBorder="1" applyAlignment="1">
      <alignment horizontal="right" vertical="center"/>
    </xf>
    <xf numFmtId="165" fontId="9" fillId="0" borderId="1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8" fillId="0" borderId="0" xfId="3" applyNumberFormat="1" applyFont="1" applyFill="1"/>
    <xf numFmtId="165" fontId="6" fillId="4" borderId="10" xfId="1" applyNumberFormat="1" applyFont="1" applyFill="1" applyBorder="1" applyAlignment="1">
      <alignment horizontal="center" vertical="center" wrapText="1"/>
    </xf>
    <xf numFmtId="165" fontId="5" fillId="4" borderId="10" xfId="3" applyNumberFormat="1" applyFont="1" applyFill="1" applyBorder="1" applyAlignment="1">
      <alignment horizontal="center" vertical="center"/>
    </xf>
    <xf numFmtId="165" fontId="6" fillId="4" borderId="19" xfId="1" applyNumberFormat="1" applyFont="1" applyFill="1" applyBorder="1" applyAlignment="1">
      <alignment vertical="center"/>
    </xf>
    <xf numFmtId="165" fontId="5" fillId="4" borderId="13" xfId="1" applyNumberFormat="1" applyFont="1" applyFill="1" applyBorder="1" applyAlignment="1">
      <alignment horizontal="right" vertical="center"/>
    </xf>
    <xf numFmtId="165" fontId="5" fillId="4" borderId="15" xfId="1" applyNumberFormat="1" applyFont="1" applyFill="1" applyBorder="1" applyAlignment="1">
      <alignment horizontal="right" vertical="center"/>
    </xf>
    <xf numFmtId="165" fontId="5" fillId="4" borderId="20" xfId="1" applyNumberFormat="1" applyFont="1" applyFill="1" applyBorder="1" applyAlignment="1">
      <alignment horizontal="right" vertical="center"/>
    </xf>
    <xf numFmtId="165" fontId="5" fillId="4" borderId="6" xfId="1" applyNumberFormat="1" applyFont="1" applyFill="1" applyBorder="1" applyAlignment="1">
      <alignment horizontal="right" vertical="center"/>
    </xf>
    <xf numFmtId="165" fontId="5" fillId="4" borderId="7" xfId="1" applyNumberFormat="1" applyFont="1" applyFill="1" applyBorder="1" applyAlignment="1">
      <alignment horizontal="right" vertical="center"/>
    </xf>
    <xf numFmtId="165" fontId="5" fillId="4" borderId="5" xfId="1" applyNumberFormat="1" applyFont="1" applyFill="1" applyBorder="1" applyAlignment="1">
      <alignment horizontal="right" vertical="center"/>
    </xf>
    <xf numFmtId="165" fontId="8" fillId="0" borderId="10" xfId="1" applyNumberFormat="1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6" fillId="4" borderId="6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6" fillId="4" borderId="10" xfId="1" applyNumberFormat="1" applyFont="1" applyFill="1" applyBorder="1" applyAlignment="1">
      <alignment vertical="center"/>
    </xf>
    <xf numFmtId="165" fontId="5" fillId="4" borderId="8" xfId="1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vertical="center" wrapText="1"/>
    </xf>
    <xf numFmtId="165" fontId="5" fillId="4" borderId="25" xfId="1" applyNumberFormat="1" applyFont="1" applyFill="1" applyBorder="1" applyAlignment="1">
      <alignment vertical="center" wrapText="1"/>
    </xf>
    <xf numFmtId="165" fontId="5" fillId="4" borderId="13" xfId="1" applyNumberFormat="1" applyFont="1" applyFill="1" applyBorder="1" applyAlignment="1">
      <alignment vertical="center" wrapText="1"/>
    </xf>
    <xf numFmtId="165" fontId="5" fillId="4" borderId="15" xfId="1" applyNumberFormat="1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 wrapText="1"/>
    </xf>
    <xf numFmtId="165" fontId="5" fillId="0" borderId="10" xfId="1" applyNumberFormat="1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vertical="center" wrapText="1"/>
    </xf>
    <xf numFmtId="165" fontId="3" fillId="0" borderId="25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5" fontId="5" fillId="4" borderId="10" xfId="1" applyNumberFormat="1" applyFont="1" applyFill="1" applyBorder="1" applyAlignment="1">
      <alignment vertical="center"/>
    </xf>
    <xf numFmtId="165" fontId="5" fillId="4" borderId="7" xfId="1" applyNumberFormat="1" applyFont="1" applyFill="1" applyBorder="1" applyAlignment="1">
      <alignment vertical="center"/>
    </xf>
    <xf numFmtId="165" fontId="5" fillId="4" borderId="5" xfId="1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/>
    </xf>
    <xf numFmtId="165" fontId="3" fillId="0" borderId="41" xfId="1" applyNumberFormat="1" applyFont="1" applyFill="1" applyBorder="1" applyAlignment="1">
      <alignment vertical="center"/>
    </xf>
    <xf numFmtId="165" fontId="3" fillId="0" borderId="43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>
      <alignment vertical="center" wrapText="1"/>
    </xf>
    <xf numFmtId="165" fontId="3" fillId="0" borderId="43" xfId="1" applyNumberFormat="1" applyFont="1" applyFill="1" applyBorder="1" applyAlignment="1">
      <alignment vertical="center" wrapText="1"/>
    </xf>
    <xf numFmtId="165" fontId="5" fillId="4" borderId="2" xfId="1" applyNumberFormat="1" applyFont="1" applyFill="1" applyBorder="1" applyAlignment="1">
      <alignment vertical="center"/>
    </xf>
    <xf numFmtId="165" fontId="5" fillId="4" borderId="5" xfId="1" applyNumberFormat="1" applyFont="1" applyFill="1" applyBorder="1" applyAlignment="1">
      <alignment vertical="center"/>
    </xf>
    <xf numFmtId="165" fontId="5" fillId="4" borderId="9" xfId="1" applyNumberFormat="1" applyFont="1" applyFill="1" applyBorder="1" applyAlignment="1">
      <alignment vertical="center"/>
    </xf>
    <xf numFmtId="165" fontId="5" fillId="4" borderId="41" xfId="1" applyNumberFormat="1" applyFont="1" applyFill="1" applyBorder="1" applyAlignment="1">
      <alignment horizontal="right" vertical="center"/>
    </xf>
    <xf numFmtId="165" fontId="5" fillId="4" borderId="41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/>
    </xf>
    <xf numFmtId="165" fontId="5" fillId="0" borderId="41" xfId="1" applyNumberFormat="1" applyFont="1" applyFill="1" applyBorder="1" applyAlignment="1">
      <alignment vertical="center"/>
    </xf>
    <xf numFmtId="165" fontId="8" fillId="0" borderId="0" xfId="1" applyNumberFormat="1" applyFont="1" applyFill="1" applyBorder="1"/>
    <xf numFmtId="165" fontId="5" fillId="0" borderId="3" xfId="1" applyNumberFormat="1" applyFont="1" applyFill="1" applyBorder="1" applyAlignment="1">
      <alignment vertical="center"/>
    </xf>
    <xf numFmtId="165" fontId="6" fillId="0" borderId="10" xfId="1" applyNumberFormat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vertical="center"/>
    </xf>
    <xf numFmtId="165" fontId="8" fillId="0" borderId="10" xfId="1" applyNumberFormat="1" applyFont="1" applyFill="1" applyBorder="1"/>
    <xf numFmtId="165" fontId="8" fillId="0" borderId="2" xfId="1" applyNumberFormat="1" applyFont="1" applyFill="1" applyBorder="1"/>
    <xf numFmtId="165" fontId="3" fillId="0" borderId="3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18" xfId="1" applyNumberFormat="1" applyFont="1" applyFill="1" applyBorder="1"/>
    <xf numFmtId="165" fontId="6" fillId="4" borderId="9" xfId="1" applyNumberFormat="1" applyFont="1" applyFill="1" applyBorder="1" applyAlignment="1">
      <alignment vertical="center"/>
    </xf>
    <xf numFmtId="165" fontId="6" fillId="4" borderId="2" xfId="1" applyNumberFormat="1" applyFont="1" applyFill="1" applyBorder="1" applyAlignment="1">
      <alignment vertical="center"/>
    </xf>
    <xf numFmtId="165" fontId="8" fillId="0" borderId="3" xfId="1" applyNumberFormat="1" applyFont="1" applyFill="1" applyBorder="1"/>
    <xf numFmtId="165" fontId="5" fillId="0" borderId="3" xfId="1" applyNumberFormat="1" applyFont="1" applyFill="1" applyBorder="1" applyAlignment="1"/>
    <xf numFmtId="165" fontId="6" fillId="4" borderId="7" xfId="1" applyNumberFormat="1" applyFont="1" applyFill="1" applyBorder="1" applyAlignment="1">
      <alignment vertical="center"/>
    </xf>
    <xf numFmtId="165" fontId="8" fillId="0" borderId="11" xfId="1" applyNumberFormat="1" applyFont="1" applyFill="1" applyBorder="1"/>
    <xf numFmtId="165" fontId="3" fillId="0" borderId="11" xfId="1" applyNumberFormat="1" applyFont="1" applyFill="1" applyBorder="1" applyAlignment="1"/>
    <xf numFmtId="165" fontId="3" fillId="0" borderId="11" xfId="1" applyNumberFormat="1" applyFont="1" applyFill="1" applyBorder="1" applyAlignment="1">
      <alignment horizontal="center"/>
    </xf>
    <xf numFmtId="165" fontId="3" fillId="0" borderId="11" xfId="1" applyNumberFormat="1" applyFont="1" applyFill="1" applyBorder="1"/>
    <xf numFmtId="165" fontId="8" fillId="0" borderId="0" xfId="1" applyNumberFormat="1" applyFont="1" applyFill="1"/>
    <xf numFmtId="165" fontId="6" fillId="0" borderId="10" xfId="1" applyNumberFormat="1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/>
    </xf>
    <xf numFmtId="165" fontId="8" fillId="0" borderId="6" xfId="1" applyNumberFormat="1" applyFont="1" applyFill="1" applyBorder="1"/>
    <xf numFmtId="165" fontId="6" fillId="4" borderId="10" xfId="1" applyNumberFormat="1" applyFont="1" applyFill="1" applyBorder="1"/>
    <xf numFmtId="165" fontId="5" fillId="4" borderId="4" xfId="1" applyNumberFormat="1" applyFont="1" applyFill="1" applyBorder="1"/>
    <xf numFmtId="165" fontId="5" fillId="4" borderId="5" xfId="1" applyNumberFormat="1" applyFont="1" applyFill="1" applyBorder="1"/>
    <xf numFmtId="165" fontId="5" fillId="4" borderId="6" xfId="1" applyNumberFormat="1" applyFont="1" applyFill="1" applyBorder="1"/>
    <xf numFmtId="165" fontId="5" fillId="4" borderId="8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165" fontId="3" fillId="0" borderId="5" xfId="1" applyNumberFormat="1" applyFont="1" applyFill="1" applyBorder="1"/>
    <xf numFmtId="165" fontId="3" fillId="0" borderId="10" xfId="1" applyNumberFormat="1" applyFont="1" applyFill="1" applyBorder="1"/>
    <xf numFmtId="165" fontId="3" fillId="0" borderId="6" xfId="1" applyNumberFormat="1" applyFont="1" applyFill="1" applyBorder="1"/>
    <xf numFmtId="165" fontId="3" fillId="0" borderId="7" xfId="1" applyNumberFormat="1" applyFont="1" applyFill="1" applyBorder="1"/>
    <xf numFmtId="165" fontId="6" fillId="4" borderId="6" xfId="1" applyNumberFormat="1" applyFont="1" applyFill="1" applyBorder="1"/>
    <xf numFmtId="165" fontId="5" fillId="4" borderId="7" xfId="1" applyNumberFormat="1" applyFont="1" applyFill="1" applyBorder="1"/>
    <xf numFmtId="165" fontId="5" fillId="4" borderId="7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/>
    <xf numFmtId="165" fontId="3" fillId="0" borderId="5" xfId="1" applyNumberFormat="1" applyFont="1" applyFill="1" applyBorder="1" applyAlignment="1"/>
    <xf numFmtId="165" fontId="5" fillId="0" borderId="7" xfId="1" applyNumberFormat="1" applyFont="1" applyFill="1" applyBorder="1"/>
    <xf numFmtId="165" fontId="8" fillId="0" borderId="7" xfId="1" applyNumberFormat="1" applyFont="1" applyFill="1" applyBorder="1"/>
    <xf numFmtId="165" fontId="8" fillId="0" borderId="5" xfId="1" applyNumberFormat="1" applyFont="1" applyFill="1" applyBorder="1"/>
    <xf numFmtId="165" fontId="3" fillId="0" borderId="4" xfId="1" applyNumberFormat="1" applyFont="1" applyFill="1" applyBorder="1"/>
    <xf numFmtId="165" fontId="8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/>
    </xf>
    <xf numFmtId="165" fontId="8" fillId="4" borderId="10" xfId="1" applyNumberFormat="1" applyFont="1" applyFill="1" applyBorder="1" applyAlignment="1">
      <alignment horizontal="center" vertical="center" wrapText="1"/>
    </xf>
    <xf numFmtId="165" fontId="5" fillId="4" borderId="10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/>
    <xf numFmtId="165" fontId="3" fillId="0" borderId="25" xfId="1" applyNumberFormat="1" applyFont="1" applyFill="1" applyBorder="1" applyAlignment="1"/>
    <xf numFmtId="165" fontId="3" fillId="0" borderId="17" xfId="1" applyNumberFormat="1" applyFont="1" applyFill="1" applyBorder="1"/>
    <xf numFmtId="165" fontId="3" fillId="0" borderId="1" xfId="1" applyNumberFormat="1" applyFont="1" applyFill="1" applyBorder="1"/>
    <xf numFmtId="165" fontId="3" fillId="0" borderId="6" xfId="1" applyNumberFormat="1" applyFont="1" applyFill="1" applyBorder="1" applyAlignment="1">
      <alignment horizontal="right"/>
    </xf>
    <xf numFmtId="165" fontId="3" fillId="0" borderId="8" xfId="1" applyNumberFormat="1" applyFont="1" applyFill="1" applyBorder="1"/>
    <xf numFmtId="165" fontId="3" fillId="0" borderId="7" xfId="1" applyNumberFormat="1" applyFont="1" applyFill="1" applyBorder="1" applyAlignment="1">
      <alignment horizontal="right"/>
    </xf>
    <xf numFmtId="165" fontId="8" fillId="0" borderId="8" xfId="1" applyNumberFormat="1" applyFont="1" applyFill="1" applyBorder="1"/>
    <xf numFmtId="165" fontId="8" fillId="0" borderId="21" xfId="1" applyNumberFormat="1" applyFont="1" applyFill="1" applyBorder="1"/>
    <xf numFmtId="165" fontId="3" fillId="0" borderId="42" xfId="1" applyNumberFormat="1" applyFont="1" applyFill="1" applyBorder="1"/>
    <xf numFmtId="165" fontId="3" fillId="0" borderId="16" xfId="1" applyNumberFormat="1" applyFont="1" applyFill="1" applyBorder="1"/>
    <xf numFmtId="165" fontId="3" fillId="0" borderId="14" xfId="1" applyNumberFormat="1" applyFont="1" applyFill="1" applyBorder="1"/>
    <xf numFmtId="165" fontId="3" fillId="0" borderId="8" xfId="1" applyNumberFormat="1" applyFont="1" applyFill="1" applyBorder="1" applyAlignment="1"/>
    <xf numFmtId="165" fontId="3" fillId="0" borderId="6" xfId="1" applyNumberFormat="1" applyFont="1" applyFill="1" applyBorder="1" applyAlignment="1"/>
    <xf numFmtId="165" fontId="8" fillId="0" borderId="24" xfId="1" applyNumberFormat="1" applyFont="1" applyFill="1" applyBorder="1"/>
    <xf numFmtId="165" fontId="3" fillId="0" borderId="0" xfId="1" applyNumberFormat="1" applyFont="1" applyFill="1" applyBorder="1" applyAlignment="1"/>
    <xf numFmtId="165" fontId="3" fillId="0" borderId="0" xfId="1" applyNumberFormat="1" applyFont="1" applyFill="1" applyBorder="1" applyAlignment="1">
      <alignment horizontal="right"/>
    </xf>
    <xf numFmtId="165" fontId="6" fillId="4" borderId="10" xfId="1" applyNumberFormat="1" applyFont="1" applyFill="1" applyBorder="1" applyAlignment="1">
      <alignment horizontal="center" vertical="center"/>
    </xf>
    <xf numFmtId="165" fontId="5" fillId="4" borderId="5" xfId="1" applyNumberFormat="1" applyFont="1" applyFill="1" applyBorder="1" applyAlignment="1">
      <alignment horizontal="right"/>
    </xf>
    <xf numFmtId="165" fontId="5" fillId="4" borderId="3" xfId="1" applyNumberFormat="1" applyFont="1" applyFill="1" applyBorder="1" applyAlignment="1">
      <alignment horizontal="right"/>
    </xf>
    <xf numFmtId="165" fontId="3" fillId="0" borderId="25" xfId="1" applyNumberFormat="1" applyFont="1" applyFill="1" applyBorder="1"/>
    <xf numFmtId="165" fontId="8" fillId="0" borderId="0" xfId="0" applyNumberFormat="1" applyFont="1" applyAlignment="1">
      <alignment horizontal="center"/>
    </xf>
    <xf numFmtId="165" fontId="8" fillId="0" borderId="0" xfId="0" applyNumberFormat="1" applyFont="1"/>
    <xf numFmtId="165" fontId="6" fillId="4" borderId="44" xfId="1" applyNumberFormat="1" applyFont="1" applyFill="1" applyBorder="1" applyAlignment="1">
      <alignment horizontal="center" vertical="center"/>
    </xf>
    <xf numFmtId="165" fontId="5" fillId="0" borderId="37" xfId="1" applyNumberFormat="1" applyFont="1" applyFill="1" applyBorder="1" applyAlignment="1">
      <alignment vertical="center"/>
    </xf>
    <xf numFmtId="0" fontId="3" fillId="2" borderId="38" xfId="3" applyFont="1" applyFill="1" applyBorder="1" applyAlignment="1">
      <alignment vertical="center" wrapText="1"/>
    </xf>
    <xf numFmtId="165" fontId="3" fillId="0" borderId="45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>
      <alignment vertical="center"/>
    </xf>
    <xf numFmtId="165" fontId="3" fillId="0" borderId="46" xfId="1" applyNumberFormat="1" applyFont="1" applyFill="1" applyBorder="1" applyAlignment="1">
      <alignment vertical="center"/>
    </xf>
    <xf numFmtId="9" fontId="3" fillId="0" borderId="5" xfId="2" applyNumberFormat="1" applyFont="1" applyFill="1" applyBorder="1" applyAlignment="1">
      <alignment horizontal="center" vertical="center"/>
    </xf>
    <xf numFmtId="167" fontId="3" fillId="0" borderId="0" xfId="3" applyNumberFormat="1" applyFont="1" applyFill="1" applyAlignment="1">
      <alignment vertical="center"/>
    </xf>
    <xf numFmtId="43" fontId="3" fillId="2" borderId="0" xfId="1" applyFont="1" applyFill="1" applyAlignment="1">
      <alignment vertical="center"/>
    </xf>
    <xf numFmtId="165" fontId="3" fillId="2" borderId="0" xfId="3" applyNumberFormat="1" applyFont="1" applyFill="1" applyAlignment="1">
      <alignment vertical="center"/>
    </xf>
    <xf numFmtId="43" fontId="3" fillId="2" borderId="0" xfId="1" applyFont="1" applyFill="1"/>
    <xf numFmtId="43" fontId="3" fillId="2" borderId="0" xfId="1" applyFont="1" applyFill="1" applyAlignment="1">
      <alignment horizontal="center" vertical="center"/>
    </xf>
    <xf numFmtId="43" fontId="5" fillId="2" borderId="0" xfId="1" applyFont="1" applyFill="1" applyAlignment="1">
      <alignment vertical="center"/>
    </xf>
    <xf numFmtId="43" fontId="11" fillId="2" borderId="0" xfId="1" applyFont="1" applyFill="1" applyAlignment="1">
      <alignment vertical="center"/>
    </xf>
    <xf numFmtId="43" fontId="3" fillId="2" borderId="0" xfId="1" applyFont="1" applyFill="1" applyBorder="1"/>
    <xf numFmtId="43" fontId="3" fillId="2" borderId="0" xfId="1" applyFont="1" applyFill="1" applyAlignment="1">
      <alignment horizontal="center"/>
    </xf>
    <xf numFmtId="43" fontId="9" fillId="0" borderId="0" xfId="1" applyFont="1" applyFill="1"/>
    <xf numFmtId="43" fontId="3" fillId="0" borderId="0" xfId="1" applyFont="1" applyFill="1" applyAlignment="1">
      <alignment horizontal="center"/>
    </xf>
    <xf numFmtId="0" fontId="3" fillId="0" borderId="39" xfId="3" applyFont="1" applyFill="1" applyBorder="1" applyAlignment="1">
      <alignment horizontal="left"/>
    </xf>
    <xf numFmtId="0" fontId="5" fillId="0" borderId="37" xfId="3" applyFont="1" applyFill="1" applyBorder="1" applyAlignment="1">
      <alignment vertical="center" wrapText="1"/>
    </xf>
    <xf numFmtId="165" fontId="8" fillId="0" borderId="43" xfId="1" applyNumberFormat="1" applyFont="1" applyFill="1" applyBorder="1"/>
    <xf numFmtId="165" fontId="8" fillId="0" borderId="45" xfId="1" applyNumberFormat="1" applyFont="1" applyFill="1" applyBorder="1"/>
    <xf numFmtId="165" fontId="3" fillId="0" borderId="38" xfId="1" applyNumberFormat="1" applyFont="1" applyFill="1" applyBorder="1" applyAlignment="1">
      <alignment vertical="center"/>
    </xf>
    <xf numFmtId="0" fontId="5" fillId="2" borderId="0" xfId="3" applyFont="1" applyFill="1" applyAlignment="1">
      <alignment horizontal="left"/>
    </xf>
    <xf numFmtId="165" fontId="5" fillId="0" borderId="5" xfId="3" applyNumberFormat="1" applyFont="1" applyFill="1" applyBorder="1" applyAlignment="1">
      <alignment horizontal="left"/>
    </xf>
    <xf numFmtId="165" fontId="5" fillId="0" borderId="25" xfId="1" applyNumberFormat="1" applyFont="1" applyFill="1" applyBorder="1" applyAlignment="1">
      <alignment horizontal="right" vertical="center"/>
    </xf>
    <xf numFmtId="9" fontId="3" fillId="0" borderId="5" xfId="2" applyFont="1" applyFill="1" applyBorder="1" applyAlignment="1">
      <alignment horizontal="center"/>
    </xf>
    <xf numFmtId="165" fontId="8" fillId="0" borderId="44" xfId="1" applyNumberFormat="1" applyFont="1" applyFill="1" applyBorder="1" applyAlignment="1">
      <alignment vertical="center"/>
    </xf>
    <xf numFmtId="165" fontId="6" fillId="4" borderId="38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>
      <alignment horizontal="right" vertical="center"/>
    </xf>
    <xf numFmtId="165" fontId="5" fillId="0" borderId="39" xfId="1" applyNumberFormat="1" applyFont="1" applyFill="1" applyBorder="1" applyAlignment="1">
      <alignment vertical="center"/>
    </xf>
    <xf numFmtId="165" fontId="8" fillId="0" borderId="39" xfId="1" applyNumberFormat="1" applyFont="1" applyFill="1" applyBorder="1" applyAlignment="1">
      <alignment horizontal="right" vertical="center"/>
    </xf>
    <xf numFmtId="165" fontId="6" fillId="0" borderId="39" xfId="1" applyNumberFormat="1" applyFont="1" applyFill="1" applyBorder="1" applyAlignment="1">
      <alignment horizontal="right" vertical="center"/>
    </xf>
    <xf numFmtId="165" fontId="5" fillId="0" borderId="39" xfId="1" applyNumberFormat="1" applyFont="1" applyFill="1" applyBorder="1" applyAlignment="1">
      <alignment horizontal="right" vertical="center"/>
    </xf>
    <xf numFmtId="165" fontId="9" fillId="0" borderId="39" xfId="1" applyNumberFormat="1" applyFont="1" applyFill="1" applyBorder="1" applyAlignment="1">
      <alignment horizontal="right" vertical="center"/>
    </xf>
    <xf numFmtId="165" fontId="8" fillId="0" borderId="39" xfId="1" applyNumberFormat="1" applyFont="1" applyFill="1" applyBorder="1"/>
    <xf numFmtId="165" fontId="3" fillId="2" borderId="5" xfId="1" applyNumberFormat="1" applyFont="1" applyFill="1" applyBorder="1" applyAlignment="1">
      <alignment vertical="center" wrapText="1"/>
    </xf>
    <xf numFmtId="165" fontId="8" fillId="0" borderId="10" xfId="1" applyNumberFormat="1" applyFont="1" applyFill="1" applyBorder="1" applyAlignment="1">
      <alignment horizontal="right" vertical="center"/>
    </xf>
    <xf numFmtId="165" fontId="8" fillId="0" borderId="37" xfId="1" applyNumberFormat="1" applyFont="1" applyFill="1" applyBorder="1"/>
    <xf numFmtId="165" fontId="5" fillId="4" borderId="43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165" fontId="3" fillId="0" borderId="44" xfId="1" applyNumberFormat="1" applyFont="1" applyFill="1" applyBorder="1" applyAlignment="1">
      <alignment vertical="center"/>
    </xf>
    <xf numFmtId="165" fontId="5" fillId="0" borderId="44" xfId="1" applyNumberFormat="1" applyFont="1" applyFill="1" applyBorder="1" applyAlignment="1">
      <alignment vertical="center"/>
    </xf>
    <xf numFmtId="165" fontId="5" fillId="0" borderId="39" xfId="1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right" vertical="center"/>
    </xf>
    <xf numFmtId="165" fontId="5" fillId="0" borderId="46" xfId="1" applyNumberFormat="1" applyFont="1" applyFill="1" applyBorder="1" applyAlignment="1">
      <alignment vertical="center"/>
    </xf>
    <xf numFmtId="165" fontId="3" fillId="0" borderId="46" xfId="1" applyNumberFormat="1" applyFont="1" applyFill="1" applyBorder="1" applyAlignment="1">
      <alignment horizontal="right" vertical="center"/>
    </xf>
    <xf numFmtId="9" fontId="3" fillId="0" borderId="34" xfId="2" applyFont="1" applyFill="1" applyBorder="1" applyAlignment="1">
      <alignment horizontal="center" vertical="center"/>
    </xf>
    <xf numFmtId="165" fontId="7" fillId="0" borderId="0" xfId="3" applyNumberFormat="1" applyFont="1" applyFill="1" applyAlignment="1">
      <alignment vertical="center"/>
    </xf>
    <xf numFmtId="0" fontId="3" fillId="2" borderId="39" xfId="3" applyFont="1" applyFill="1" applyBorder="1" applyAlignment="1">
      <alignment horizontal="left" vertical="center"/>
    </xf>
    <xf numFmtId="165" fontId="5" fillId="4" borderId="44" xfId="1" applyNumberFormat="1" applyFont="1" applyFill="1" applyBorder="1" applyAlignment="1">
      <alignment horizontal="right" vertical="center"/>
    </xf>
    <xf numFmtId="165" fontId="5" fillId="4" borderId="39" xfId="1" applyNumberFormat="1" applyFont="1" applyFill="1" applyBorder="1" applyAlignment="1">
      <alignment horizontal="right" vertical="center"/>
    </xf>
    <xf numFmtId="165" fontId="6" fillId="4" borderId="2" xfId="1" applyNumberFormat="1" applyFont="1" applyFill="1" applyBorder="1" applyAlignment="1">
      <alignment horizontal="right" vertical="center"/>
    </xf>
    <xf numFmtId="165" fontId="5" fillId="4" borderId="44" xfId="1" applyNumberFormat="1" applyFont="1" applyFill="1" applyBorder="1" applyAlignment="1">
      <alignment vertical="center"/>
    </xf>
    <xf numFmtId="165" fontId="5" fillId="4" borderId="39" xfId="1" applyNumberFormat="1" applyFont="1" applyFill="1" applyBorder="1" applyAlignment="1">
      <alignment vertical="center" wrapText="1"/>
    </xf>
    <xf numFmtId="0" fontId="3" fillId="2" borderId="38" xfId="3" applyFont="1" applyFill="1" applyBorder="1"/>
    <xf numFmtId="0" fontId="5" fillId="4" borderId="6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left" vertical="center" wrapText="1"/>
    </xf>
    <xf numFmtId="165" fontId="3" fillId="0" borderId="38" xfId="1" applyNumberFormat="1" applyFont="1" applyFill="1" applyBorder="1" applyAlignment="1">
      <alignment horizontal="right"/>
    </xf>
    <xf numFmtId="165" fontId="6" fillId="0" borderId="44" xfId="1" applyNumberFormat="1" applyFont="1" applyFill="1" applyBorder="1" applyAlignment="1">
      <alignment vertical="center"/>
    </xf>
    <xf numFmtId="9" fontId="5" fillId="0" borderId="13" xfId="2" applyFont="1" applyFill="1" applyBorder="1" applyAlignment="1">
      <alignment horizontal="center" vertical="center"/>
    </xf>
    <xf numFmtId="9" fontId="5" fillId="0" borderId="39" xfId="2" applyFont="1" applyFill="1" applyBorder="1" applyAlignment="1">
      <alignment horizontal="center" vertical="center"/>
    </xf>
    <xf numFmtId="164" fontId="5" fillId="4" borderId="39" xfId="1" applyNumberFormat="1" applyFont="1" applyFill="1" applyBorder="1" applyAlignment="1">
      <alignment horizontal="center" vertical="center" wrapText="1"/>
    </xf>
    <xf numFmtId="166" fontId="3" fillId="0" borderId="35" xfId="3" applyNumberFormat="1" applyFont="1" applyFill="1" applyBorder="1" applyAlignment="1">
      <alignment vertical="center"/>
    </xf>
    <xf numFmtId="165" fontId="3" fillId="0" borderId="35" xfId="1" applyNumberFormat="1" applyFont="1" applyFill="1" applyBorder="1" applyAlignment="1">
      <alignment vertical="center"/>
    </xf>
    <xf numFmtId="9" fontId="5" fillId="4" borderId="5" xfId="2" applyNumberFormat="1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horizontal="center"/>
    </xf>
    <xf numFmtId="43" fontId="3" fillId="2" borderId="0" xfId="3" applyNumberFormat="1" applyFont="1" applyFill="1" applyAlignment="1">
      <alignment vertical="center"/>
    </xf>
    <xf numFmtId="165" fontId="5" fillId="4" borderId="35" xfId="1" applyNumberFormat="1" applyFont="1" applyFill="1" applyBorder="1" applyAlignment="1">
      <alignment horizontal="right" vertical="center"/>
    </xf>
    <xf numFmtId="165" fontId="5" fillId="0" borderId="38" xfId="1" applyNumberFormat="1" applyFont="1" applyFill="1" applyBorder="1" applyAlignment="1">
      <alignment vertical="center"/>
    </xf>
    <xf numFmtId="165" fontId="5" fillId="0" borderId="38" xfId="1" applyNumberFormat="1" applyFont="1" applyFill="1" applyBorder="1" applyAlignment="1"/>
    <xf numFmtId="165" fontId="6" fillId="4" borderId="35" xfId="1" applyNumberFormat="1" applyFont="1" applyFill="1" applyBorder="1" applyAlignment="1">
      <alignment vertical="center"/>
    </xf>
    <xf numFmtId="165" fontId="3" fillId="0" borderId="36" xfId="1" applyNumberFormat="1" applyFont="1" applyFill="1" applyBorder="1" applyAlignment="1"/>
    <xf numFmtId="165" fontId="5" fillId="4" borderId="35" xfId="1" applyNumberFormat="1" applyFont="1" applyFill="1" applyBorder="1"/>
    <xf numFmtId="165" fontId="3" fillId="0" borderId="35" xfId="1" applyNumberFormat="1" applyFont="1" applyFill="1" applyBorder="1" applyAlignment="1"/>
    <xf numFmtId="165" fontId="8" fillId="0" borderId="35" xfId="1" applyNumberFormat="1" applyFont="1" applyFill="1" applyBorder="1"/>
    <xf numFmtId="165" fontId="3" fillId="0" borderId="35" xfId="1" applyNumberFormat="1" applyFont="1" applyFill="1" applyBorder="1"/>
    <xf numFmtId="165" fontId="6" fillId="4" borderId="39" xfId="1" applyNumberFormat="1" applyFont="1" applyFill="1" applyBorder="1" applyAlignment="1">
      <alignment horizontal="center" vertical="center"/>
    </xf>
    <xf numFmtId="165" fontId="8" fillId="0" borderId="39" xfId="1" applyNumberFormat="1" applyFont="1" applyFill="1" applyBorder="1" applyAlignment="1">
      <alignment vertical="center"/>
    </xf>
    <xf numFmtId="165" fontId="6" fillId="0" borderId="39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/>
    <xf numFmtId="165" fontId="3" fillId="0" borderId="39" xfId="1" applyNumberFormat="1" applyFont="1" applyFill="1" applyBorder="1"/>
    <xf numFmtId="165" fontId="5" fillId="4" borderId="39" xfId="1" applyNumberFormat="1" applyFont="1" applyFill="1" applyBorder="1" applyAlignment="1">
      <alignment horizontal="right"/>
    </xf>
    <xf numFmtId="165" fontId="3" fillId="0" borderId="20" xfId="1" applyNumberFormat="1" applyFont="1" applyFill="1" applyBorder="1" applyAlignment="1"/>
    <xf numFmtId="165" fontId="3" fillId="0" borderId="44" xfId="1" applyNumberFormat="1" applyFont="1" applyFill="1" applyBorder="1"/>
    <xf numFmtId="165" fontId="8" fillId="0" borderId="44" xfId="1" applyNumberFormat="1" applyFont="1" applyFill="1" applyBorder="1"/>
    <xf numFmtId="165" fontId="3" fillId="0" borderId="44" xfId="1" applyNumberFormat="1" applyFont="1" applyFill="1" applyBorder="1" applyAlignment="1"/>
    <xf numFmtId="165" fontId="5" fillId="4" borderId="20" xfId="1" applyNumberFormat="1" applyFont="1" applyFill="1" applyBorder="1" applyAlignment="1">
      <alignment vertical="center" wrapText="1"/>
    </xf>
    <xf numFmtId="165" fontId="5" fillId="0" borderId="44" xfId="1" applyNumberFormat="1" applyFont="1" applyFill="1" applyBorder="1" applyAlignment="1">
      <alignment vertical="center" wrapText="1"/>
    </xf>
    <xf numFmtId="165" fontId="5" fillId="4" borderId="45" xfId="1" applyNumberFormat="1" applyFont="1" applyFill="1" applyBorder="1" applyAlignment="1">
      <alignment vertical="center"/>
    </xf>
    <xf numFmtId="165" fontId="5" fillId="4" borderId="39" xfId="1" applyNumberFormat="1" applyFont="1" applyFill="1" applyBorder="1" applyAlignment="1">
      <alignment vertical="center"/>
    </xf>
    <xf numFmtId="165" fontId="6" fillId="4" borderId="39" xfId="1" applyNumberFormat="1" applyFont="1" applyFill="1" applyBorder="1" applyAlignment="1">
      <alignment horizontal="right" vertical="center"/>
    </xf>
    <xf numFmtId="165" fontId="3" fillId="0" borderId="36" xfId="1" applyNumberFormat="1" applyFont="1" applyFill="1" applyBorder="1" applyAlignment="1">
      <alignment horizontal="center"/>
    </xf>
    <xf numFmtId="165" fontId="5" fillId="4" borderId="39" xfId="1" applyNumberFormat="1" applyFont="1" applyFill="1" applyBorder="1"/>
    <xf numFmtId="165" fontId="3" fillId="0" borderId="37" xfId="1" applyNumberFormat="1" applyFont="1" applyFill="1" applyBorder="1"/>
    <xf numFmtId="165" fontId="3" fillId="0" borderId="34" xfId="1" applyNumberFormat="1" applyFont="1" applyFill="1" applyBorder="1"/>
    <xf numFmtId="165" fontId="5" fillId="4" borderId="25" xfId="1" applyNumberFormat="1" applyFont="1" applyFill="1" applyBorder="1" applyAlignment="1">
      <alignment horizontal="right" vertical="center" wrapText="1"/>
    </xf>
    <xf numFmtId="165" fontId="5" fillId="4" borderId="13" xfId="1" applyNumberFormat="1" applyFont="1" applyFill="1" applyBorder="1" applyAlignment="1">
      <alignment horizontal="right" vertical="center" wrapText="1"/>
    </xf>
    <xf numFmtId="165" fontId="5" fillId="0" borderId="5" xfId="1" applyNumberFormat="1" applyFont="1" applyFill="1" applyBorder="1" applyAlignment="1">
      <alignment horizontal="right" vertical="center" wrapText="1"/>
    </xf>
    <xf numFmtId="165" fontId="6" fillId="0" borderId="0" xfId="0" applyNumberFormat="1" applyFont="1" applyBorder="1" applyAlignment="1"/>
    <xf numFmtId="165" fontId="6" fillId="0" borderId="18" xfId="0" applyNumberFormat="1" applyFont="1" applyBorder="1" applyAlignment="1"/>
    <xf numFmtId="165" fontId="6" fillId="0" borderId="0" xfId="0" applyNumberFormat="1" applyFont="1" applyBorder="1" applyAlignment="1">
      <alignment horizontal="right"/>
    </xf>
    <xf numFmtId="0" fontId="88" fillId="0" borderId="0" xfId="4549" applyNumberFormat="1" applyFill="1" applyBorder="1" applyAlignment="1" applyProtection="1"/>
    <xf numFmtId="0" fontId="13" fillId="0" borderId="0" xfId="4549" applyFont="1" applyAlignment="1">
      <alignment horizontal="center" vertical="center"/>
    </xf>
    <xf numFmtId="0" fontId="89" fillId="0" borderId="0" xfId="4549" applyFont="1" applyAlignment="1">
      <alignment horizontal="left" vertical="center"/>
    </xf>
    <xf numFmtId="0" fontId="89" fillId="0" borderId="0" xfId="4549" applyFont="1" applyAlignment="1">
      <alignment horizontal="center" vertical="center"/>
    </xf>
    <xf numFmtId="0" fontId="90" fillId="0" borderId="0" xfId="4549" applyFont="1" applyAlignment="1">
      <alignment horizontal="left" vertical="center"/>
    </xf>
    <xf numFmtId="0" fontId="90" fillId="0" borderId="0" xfId="4549" applyFont="1" applyAlignment="1">
      <alignment horizontal="right" vertical="center"/>
    </xf>
    <xf numFmtId="170" fontId="90" fillId="0" borderId="0" xfId="4549" applyNumberFormat="1" applyFont="1" applyAlignment="1">
      <alignment horizontal="right" vertical="center"/>
    </xf>
    <xf numFmtId="0" fontId="91" fillId="0" borderId="0" xfId="4549" applyFont="1" applyAlignment="1">
      <alignment horizontal="center" vertical="center"/>
    </xf>
    <xf numFmtId="0" fontId="91" fillId="0" borderId="0" xfId="4549" applyFont="1" applyAlignment="1">
      <alignment horizontal="left" vertical="center"/>
    </xf>
    <xf numFmtId="171" fontId="92" fillId="0" borderId="0" xfId="4549" applyNumberFormat="1" applyFont="1" applyAlignment="1">
      <alignment horizontal="center" vertical="center"/>
    </xf>
    <xf numFmtId="0" fontId="93" fillId="0" borderId="0" xfId="4549" applyFont="1" applyAlignment="1">
      <alignment horizontal="left" vertical="center"/>
    </xf>
    <xf numFmtId="1" fontId="92" fillId="0" borderId="0" xfId="4549" applyNumberFormat="1" applyFont="1" applyAlignment="1">
      <alignment horizontal="right" vertical="center"/>
    </xf>
    <xf numFmtId="0" fontId="93" fillId="0" borderId="0" xfId="4549" applyFont="1" applyAlignment="1">
      <alignment horizontal="center" vertical="center"/>
    </xf>
    <xf numFmtId="170" fontId="92" fillId="0" borderId="0" xfId="4549" applyNumberFormat="1" applyFont="1" applyAlignment="1">
      <alignment horizontal="right" vertical="center"/>
    </xf>
    <xf numFmtId="170" fontId="94" fillId="0" borderId="0" xfId="4549" applyNumberFormat="1" applyFont="1" applyAlignment="1">
      <alignment horizontal="right" vertical="center"/>
    </xf>
    <xf numFmtId="0" fontId="95" fillId="0" borderId="0" xfId="4549" applyFont="1" applyAlignment="1">
      <alignment horizontal="left" vertical="center"/>
    </xf>
    <xf numFmtId="0" fontId="95" fillId="0" borderId="0" xfId="4549" applyFont="1" applyAlignment="1">
      <alignment horizontal="right" vertical="center"/>
    </xf>
    <xf numFmtId="0" fontId="96" fillId="0" borderId="0" xfId="4549" applyFont="1" applyAlignment="1">
      <alignment horizontal="left" vertical="center"/>
    </xf>
    <xf numFmtId="0" fontId="0" fillId="0" borderId="0" xfId="0"/>
    <xf numFmtId="0" fontId="83" fillId="0" borderId="0" xfId="0" applyFont="1" applyAlignment="1">
      <alignment horizontal="center"/>
    </xf>
    <xf numFmtId="165" fontId="87" fillId="0" borderId="0" xfId="0" applyNumberFormat="1" applyFont="1"/>
    <xf numFmtId="165" fontId="84" fillId="0" borderId="0" xfId="0" applyNumberFormat="1" applyFont="1"/>
    <xf numFmtId="0" fontId="0" fillId="0" borderId="0" xfId="0" applyNumberFormat="1" applyFill="1" applyBorder="1" applyAlignment="1" applyProtection="1"/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Alignment="1">
      <alignment horizontal="right" vertical="center"/>
    </xf>
    <xf numFmtId="170" fontId="99" fillId="0" borderId="0" xfId="0" applyNumberFormat="1" applyFont="1" applyAlignment="1">
      <alignment horizontal="right"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left" vertical="center"/>
    </xf>
    <xf numFmtId="171" fontId="101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1" fontId="101" fillId="0" borderId="0" xfId="0" applyNumberFormat="1" applyFont="1" applyAlignment="1">
      <alignment horizontal="right" vertical="center"/>
    </xf>
    <xf numFmtId="0" fontId="103" fillId="0" borderId="0" xfId="0" applyFont="1" applyAlignment="1">
      <alignment horizontal="center" vertical="center"/>
    </xf>
    <xf numFmtId="170" fontId="101" fillId="0" borderId="0" xfId="0" applyNumberFormat="1" applyFont="1" applyAlignment="1">
      <alignment horizontal="right" vertical="center"/>
    </xf>
    <xf numFmtId="170" fontId="104" fillId="0" borderId="0" xfId="0" applyNumberFormat="1" applyFont="1" applyAlignment="1">
      <alignment horizontal="right" vertical="center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horizontal="right" vertical="center"/>
    </xf>
    <xf numFmtId="0" fontId="106" fillId="0" borderId="0" xfId="0" applyFont="1" applyAlignment="1">
      <alignment horizontal="left" vertical="center"/>
    </xf>
    <xf numFmtId="0" fontId="3" fillId="2" borderId="39" xfId="3" applyFont="1" applyFill="1" applyBorder="1" applyAlignment="1">
      <alignment horizontal="left" vertical="center" wrapText="1"/>
    </xf>
    <xf numFmtId="166" fontId="3" fillId="0" borderId="38" xfId="3" applyNumberFormat="1" applyFont="1" applyFill="1" applyBorder="1" applyAlignment="1">
      <alignment vertical="center"/>
    </xf>
    <xf numFmtId="165" fontId="3" fillId="0" borderId="38" xfId="1" applyNumberFormat="1" applyFont="1" applyFill="1" applyBorder="1" applyAlignment="1">
      <alignment vertical="center" wrapText="1"/>
    </xf>
    <xf numFmtId="165" fontId="3" fillId="0" borderId="46" xfId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/>
    <xf numFmtId="0" fontId="83" fillId="0" borderId="0" xfId="0" applyFont="1"/>
    <xf numFmtId="0" fontId="84" fillId="0" borderId="0" xfId="0" applyFont="1"/>
    <xf numFmtId="0" fontId="83" fillId="0" borderId="0" xfId="0" applyFont="1" applyAlignment="1">
      <alignment horizontal="center"/>
    </xf>
    <xf numFmtId="0" fontId="87" fillId="0" borderId="0" xfId="0" quotePrefix="1" applyFont="1"/>
    <xf numFmtId="0" fontId="87" fillId="0" borderId="0" xfId="0" applyFont="1"/>
    <xf numFmtId="165" fontId="87" fillId="0" borderId="0" xfId="0" applyNumberFormat="1" applyFont="1"/>
    <xf numFmtId="0" fontId="84" fillId="0" borderId="0" xfId="0" quotePrefix="1" applyFont="1"/>
    <xf numFmtId="165" fontId="84" fillId="0" borderId="0" xfId="0" applyNumberFormat="1" applyFont="1"/>
    <xf numFmtId="0" fontId="5" fillId="4" borderId="3" xfId="3" applyFont="1" applyFill="1" applyBorder="1" applyAlignment="1">
      <alignment vertical="center" wrapText="1"/>
    </xf>
    <xf numFmtId="0" fontId="5" fillId="4" borderId="3" xfId="3" applyFont="1" applyFill="1" applyBorder="1" applyAlignment="1">
      <alignment horizontal="left" vertical="center" wrapText="1"/>
    </xf>
    <xf numFmtId="166" fontId="3" fillId="0" borderId="38" xfId="3" applyNumberFormat="1" applyFont="1" applyFill="1" applyBorder="1" applyAlignment="1">
      <alignment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wrapText="1"/>
    </xf>
    <xf numFmtId="0" fontId="5" fillId="2" borderId="0" xfId="3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center" vertical="center" wrapText="1"/>
    </xf>
    <xf numFmtId="166" fontId="3" fillId="0" borderId="35" xfId="3" applyNumberFormat="1" applyFont="1" applyFill="1" applyBorder="1" applyAlignment="1">
      <alignment vertical="center" wrapText="1"/>
    </xf>
    <xf numFmtId="0" fontId="3" fillId="2" borderId="11" xfId="3" applyFont="1" applyFill="1" applyBorder="1" applyAlignment="1">
      <alignment wrapText="1"/>
    </xf>
    <xf numFmtId="0" fontId="3" fillId="2" borderId="3" xfId="3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6" fillId="4" borderId="6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5" fontId="3" fillId="0" borderId="0" xfId="3" applyNumberFormat="1" applyFont="1" applyFill="1" applyAlignment="1">
      <alignment vertical="center"/>
    </xf>
    <xf numFmtId="0" fontId="8" fillId="2" borderId="0" xfId="0" applyFont="1" applyFill="1" applyAlignment="1">
      <alignment horizontal="center"/>
    </xf>
    <xf numFmtId="165" fontId="6" fillId="0" borderId="43" xfId="1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/>
    <xf numFmtId="0" fontId="5" fillId="2" borderId="0" xfId="3" applyFont="1" applyFill="1" applyBorder="1" applyAlignment="1"/>
    <xf numFmtId="49" fontId="5" fillId="0" borderId="0" xfId="3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0" fontId="5" fillId="2" borderId="39" xfId="3" applyFont="1" applyFill="1" applyBorder="1" applyAlignment="1">
      <alignment horizontal="left" vertical="center"/>
    </xf>
    <xf numFmtId="0" fontId="107" fillId="0" borderId="0" xfId="3" applyFont="1" applyFill="1"/>
    <xf numFmtId="43" fontId="3" fillId="2" borderId="0" xfId="5" applyFont="1" applyFill="1"/>
    <xf numFmtId="0" fontId="108" fillId="0" borderId="0" xfId="3" applyFont="1" applyFill="1" applyBorder="1"/>
    <xf numFmtId="43" fontId="108" fillId="0" borderId="0" xfId="1" applyFont="1" applyFill="1" applyBorder="1"/>
    <xf numFmtId="0" fontId="108" fillId="2" borderId="0" xfId="3" applyFont="1" applyFill="1" applyBorder="1"/>
    <xf numFmtId="0" fontId="108" fillId="2" borderId="0" xfId="3" applyFont="1" applyFill="1"/>
    <xf numFmtId="4" fontId="8" fillId="0" borderId="0" xfId="0" applyNumberFormat="1" applyFont="1" applyAlignment="1">
      <alignment horizontal="center"/>
    </xf>
    <xf numFmtId="4" fontId="8" fillId="0" borderId="0" xfId="5" applyNumberFormat="1" applyFont="1" applyAlignment="1">
      <alignment horizontal="center"/>
    </xf>
    <xf numFmtId="0" fontId="8" fillId="2" borderId="39" xfId="0" applyFont="1" applyFill="1" applyBorder="1" applyAlignment="1">
      <alignment horizontal="left"/>
    </xf>
    <xf numFmtId="0" fontId="74" fillId="0" borderId="0" xfId="0" applyFont="1" applyAlignment="1">
      <alignment horizontal="center"/>
    </xf>
    <xf numFmtId="0" fontId="75" fillId="61" borderId="34" xfId="0" applyFont="1" applyFill="1" applyBorder="1" applyAlignment="1">
      <alignment horizontal="center"/>
    </xf>
    <xf numFmtId="0" fontId="75" fillId="61" borderId="36" xfId="0" applyFont="1" applyFill="1" applyBorder="1" applyAlignment="1">
      <alignment horizontal="center"/>
    </xf>
    <xf numFmtId="0" fontId="75" fillId="61" borderId="40" xfId="0" applyFont="1" applyFill="1" applyBorder="1" applyAlignment="1">
      <alignment horizontal="center"/>
    </xf>
    <xf numFmtId="0" fontId="76" fillId="61" borderId="15" xfId="0" applyFont="1" applyFill="1" applyBorder="1" applyAlignment="1">
      <alignment horizontal="center"/>
    </xf>
    <xf numFmtId="0" fontId="76" fillId="61" borderId="1" xfId="0" applyFont="1" applyFill="1" applyBorder="1" applyAlignment="1">
      <alignment horizontal="center"/>
    </xf>
    <xf numFmtId="0" fontId="76" fillId="61" borderId="17" xfId="0" applyFont="1" applyFill="1" applyBorder="1" applyAlignment="1">
      <alignment horizontal="center"/>
    </xf>
    <xf numFmtId="0" fontId="77" fillId="2" borderId="34" xfId="0" applyFont="1" applyFill="1" applyBorder="1" applyAlignment="1">
      <alignment horizontal="center" vertical="center" wrapText="1"/>
    </xf>
    <xf numFmtId="0" fontId="77" fillId="2" borderId="36" xfId="0" applyFont="1" applyFill="1" applyBorder="1" applyAlignment="1">
      <alignment horizontal="center" vertical="center" wrapText="1"/>
    </xf>
    <xf numFmtId="0" fontId="77" fillId="2" borderId="40" xfId="0" applyFont="1" applyFill="1" applyBorder="1" applyAlignment="1">
      <alignment horizontal="center" vertical="center" wrapText="1"/>
    </xf>
    <xf numFmtId="0" fontId="77" fillId="2" borderId="15" xfId="0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0" fontId="77" fillId="2" borderId="17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79" fillId="3" borderId="37" xfId="0" applyFont="1" applyFill="1" applyBorder="1" applyAlignment="1">
      <alignment horizontal="left" vertical="center" wrapText="1"/>
    </xf>
    <xf numFmtId="0" fontId="79" fillId="3" borderId="38" xfId="0" applyFont="1" applyFill="1" applyBorder="1" applyAlignment="1">
      <alignment horizontal="left" vertical="center" wrapText="1"/>
    </xf>
    <xf numFmtId="0" fontId="79" fillId="3" borderId="37" xfId="0" applyFont="1" applyFill="1" applyBorder="1" applyAlignment="1">
      <alignment vertical="center" wrapText="1"/>
    </xf>
    <xf numFmtId="0" fontId="79" fillId="3" borderId="38" xfId="0" applyFont="1" applyFill="1" applyBorder="1" applyAlignment="1">
      <alignment vertical="center" wrapText="1"/>
    </xf>
    <xf numFmtId="0" fontId="79" fillId="3" borderId="35" xfId="0" applyFont="1" applyFill="1" applyBorder="1" applyAlignment="1">
      <alignment vertical="center" wrapText="1"/>
    </xf>
    <xf numFmtId="0" fontId="72" fillId="62" borderId="37" xfId="0" applyFont="1" applyFill="1" applyBorder="1" applyAlignment="1">
      <alignment horizontal="left" vertical="center" wrapText="1"/>
    </xf>
    <xf numFmtId="0" fontId="72" fillId="62" borderId="38" xfId="0" applyFont="1" applyFill="1" applyBorder="1" applyAlignment="1">
      <alignment horizontal="left" vertical="center" wrapText="1"/>
    </xf>
    <xf numFmtId="0" fontId="72" fillId="62" borderId="35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49" fontId="8" fillId="62" borderId="39" xfId="0" applyNumberFormat="1" applyFont="1" applyFill="1" applyBorder="1" applyAlignment="1">
      <alignment horizontal="left"/>
    </xf>
    <xf numFmtId="0" fontId="8" fillId="62" borderId="39" xfId="0" applyFont="1" applyFill="1" applyBorder="1" applyAlignment="1">
      <alignment horizontal="left"/>
    </xf>
    <xf numFmtId="0" fontId="73" fillId="62" borderId="37" xfId="0" applyFont="1" applyFill="1" applyBorder="1" applyAlignment="1">
      <alignment horizontal="left"/>
    </xf>
    <xf numFmtId="0" fontId="8" fillId="62" borderId="38" xfId="0" applyFont="1" applyFill="1" applyBorder="1" applyAlignment="1">
      <alignment horizontal="left"/>
    </xf>
    <xf numFmtId="0" fontId="8" fillId="62" borderId="35" xfId="0" applyFont="1" applyFill="1" applyBorder="1" applyAlignment="1">
      <alignment horizontal="left"/>
    </xf>
    <xf numFmtId="0" fontId="6" fillId="62" borderId="39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73" fillId="62" borderId="3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49" fontId="8" fillId="2" borderId="37" xfId="0" applyNumberFormat="1" applyFont="1" applyFill="1" applyBorder="1" applyAlignment="1">
      <alignment horizontal="left"/>
    </xf>
    <xf numFmtId="49" fontId="8" fillId="2" borderId="38" xfId="0" applyNumberFormat="1" applyFont="1" applyFill="1" applyBorder="1" applyAlignment="1">
      <alignment horizontal="left"/>
    </xf>
    <xf numFmtId="49" fontId="8" fillId="2" borderId="35" xfId="0" applyNumberFormat="1" applyFont="1" applyFill="1" applyBorder="1" applyAlignment="1">
      <alignment horizontal="left"/>
    </xf>
    <xf numFmtId="0" fontId="8" fillId="62" borderId="37" xfId="0" applyFont="1" applyFill="1" applyBorder="1" applyAlignment="1">
      <alignment horizontal="left"/>
    </xf>
    <xf numFmtId="0" fontId="8" fillId="62" borderId="39" xfId="0" applyFont="1" applyFill="1" applyBorder="1" applyAlignment="1">
      <alignment horizontal="left" wrapText="1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72" fillId="62" borderId="39" xfId="0" applyFont="1" applyFill="1" applyBorder="1" applyAlignment="1">
      <alignment horizontal="left"/>
    </xf>
    <xf numFmtId="0" fontId="79" fillId="3" borderId="37" xfId="0" applyFont="1" applyFill="1" applyBorder="1" applyAlignment="1">
      <alignment horizontal="left"/>
    </xf>
    <xf numFmtId="0" fontId="80" fillId="3" borderId="38" xfId="0" applyFont="1" applyFill="1" applyBorder="1" applyAlignment="1">
      <alignment horizontal="left"/>
    </xf>
    <xf numFmtId="0" fontId="80" fillId="3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20" fillId="4" borderId="39" xfId="0" applyFont="1" applyFill="1" applyBorder="1" applyAlignment="1">
      <alignment horizontal="center" vertical="center" wrapText="1"/>
    </xf>
    <xf numFmtId="0" fontId="79" fillId="3" borderId="39" xfId="0" applyFont="1" applyFill="1" applyBorder="1" applyAlignment="1">
      <alignment horizontal="left"/>
    </xf>
    <xf numFmtId="0" fontId="81" fillId="3" borderId="37" xfId="0" applyFont="1" applyFill="1" applyBorder="1" applyAlignment="1">
      <alignment horizontal="center"/>
    </xf>
    <xf numFmtId="0" fontId="81" fillId="3" borderId="38" xfId="0" applyFont="1" applyFill="1" applyBorder="1" applyAlignment="1">
      <alignment horizontal="center"/>
    </xf>
    <xf numFmtId="0" fontId="81" fillId="3" borderId="35" xfId="0" applyFont="1" applyFill="1" applyBorder="1" applyAlignment="1">
      <alignment horizontal="center"/>
    </xf>
    <xf numFmtId="0" fontId="3" fillId="62" borderId="37" xfId="0" applyFont="1" applyFill="1" applyBorder="1" applyAlignment="1">
      <alignment horizontal="left"/>
    </xf>
    <xf numFmtId="0" fontId="3" fillId="62" borderId="38" xfId="0" applyFont="1" applyFill="1" applyBorder="1" applyAlignment="1">
      <alignment horizontal="left"/>
    </xf>
    <xf numFmtId="0" fontId="3" fillId="62" borderId="3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3" borderId="38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20" fillId="61" borderId="3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5" fillId="4" borderId="37" xfId="3" applyFont="1" applyFill="1" applyBorder="1" applyAlignment="1">
      <alignment vertical="center" wrapText="1"/>
    </xf>
    <xf numFmtId="0" fontId="5" fillId="4" borderId="35" xfId="3" applyFont="1" applyFill="1" applyBorder="1" applyAlignment="1">
      <alignment vertical="center" wrapText="1"/>
    </xf>
    <xf numFmtId="0" fontId="5" fillId="4" borderId="6" xfId="3" applyFont="1" applyFill="1" applyBorder="1" applyAlignment="1">
      <alignment vertical="center" wrapText="1"/>
    </xf>
    <xf numFmtId="0" fontId="5" fillId="4" borderId="3" xfId="3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3" fillId="2" borderId="36" xfId="3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5" fillId="4" borderId="4" xfId="3" applyFont="1" applyFill="1" applyBorder="1" applyAlignment="1">
      <alignment vertical="center" wrapText="1"/>
    </xf>
    <xf numFmtId="0" fontId="5" fillId="4" borderId="6" xfId="3" applyFont="1" applyFill="1" applyBorder="1" applyAlignment="1">
      <alignment horizontal="left" vertical="center" wrapText="1"/>
    </xf>
    <xf numFmtId="0" fontId="5" fillId="4" borderId="4" xfId="3" applyFont="1" applyFill="1" applyBorder="1" applyAlignment="1">
      <alignment horizontal="left" vertical="center" wrapText="1"/>
    </xf>
    <xf numFmtId="0" fontId="5" fillId="4" borderId="5" xfId="3" applyFont="1" applyFill="1" applyBorder="1" applyAlignment="1">
      <alignment vertical="center" wrapText="1"/>
    </xf>
    <xf numFmtId="0" fontId="5" fillId="4" borderId="15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/>
    </xf>
    <xf numFmtId="0" fontId="6" fillId="4" borderId="37" xfId="3" applyFont="1" applyFill="1" applyBorder="1" applyAlignment="1">
      <alignment horizontal="center" vertical="center"/>
    </xf>
    <xf numFmtId="0" fontId="6" fillId="4" borderId="38" xfId="3" applyFont="1" applyFill="1" applyBorder="1" applyAlignment="1">
      <alignment horizontal="center" vertical="center"/>
    </xf>
    <xf numFmtId="0" fontId="6" fillId="4" borderId="35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72" fillId="4" borderId="0" xfId="0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165" fontId="5" fillId="0" borderId="0" xfId="3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5" fontId="5" fillId="0" borderId="37" xfId="3" applyNumberFormat="1" applyFont="1" applyFill="1" applyBorder="1" applyAlignment="1">
      <alignment horizontal="left"/>
    </xf>
    <xf numFmtId="165" fontId="5" fillId="0" borderId="38" xfId="3" applyNumberFormat="1" applyFont="1" applyFill="1" applyBorder="1" applyAlignment="1">
      <alignment horizontal="left"/>
    </xf>
    <xf numFmtId="165" fontId="5" fillId="0" borderId="35" xfId="3" applyNumberFormat="1" applyFont="1" applyFill="1" applyBorder="1" applyAlignment="1">
      <alignment horizontal="left"/>
    </xf>
    <xf numFmtId="165" fontId="6" fillId="0" borderId="23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</cellXfs>
  <cellStyles count="4550">
    <cellStyle name="20% - Ênfase1 10" xfId="7"/>
    <cellStyle name="20% - Ênfase1 10 2" xfId="8"/>
    <cellStyle name="20% - Ênfase1 10 2 2" xfId="9"/>
    <cellStyle name="20% - Ênfase1 10 2 2 2" xfId="10"/>
    <cellStyle name="20% - Ênfase1 10 2 3" xfId="11"/>
    <cellStyle name="20% - Ênfase1 10 2 3 2" xfId="12"/>
    <cellStyle name="20% - Ênfase1 10 2 4" xfId="13"/>
    <cellStyle name="20% - Ênfase1 10 3" xfId="14"/>
    <cellStyle name="20% - Ênfase1 10 3 2" xfId="15"/>
    <cellStyle name="20% - Ênfase1 10 4" xfId="16"/>
    <cellStyle name="20% - Ênfase1 10 4 2" xfId="17"/>
    <cellStyle name="20% - Ênfase1 10 5" xfId="18"/>
    <cellStyle name="20% - Ênfase1 10_RXO 2011" xfId="19"/>
    <cellStyle name="20% - Ênfase1 11" xfId="20"/>
    <cellStyle name="20% - Ênfase1 12" xfId="21"/>
    <cellStyle name="20% - Ênfase1 2" xfId="22"/>
    <cellStyle name="20% - Ênfase1 2 2" xfId="23"/>
    <cellStyle name="20% - Ênfase1 2 2 2" xfId="24"/>
    <cellStyle name="20% - Ênfase1 2 2 2 2" xfId="25"/>
    <cellStyle name="20% - Ênfase1 2 2_RXO 2011" xfId="26"/>
    <cellStyle name="20% - Ênfase1 2 3" xfId="27"/>
    <cellStyle name="20% - Ênfase1 2 3 2" xfId="28"/>
    <cellStyle name="20% - Ênfase1 2 3 2 2" xfId="29"/>
    <cellStyle name="20% - Ênfase1 2 3_RXO 2011" xfId="30"/>
    <cellStyle name="20% - Ênfase1 2 4" xfId="31"/>
    <cellStyle name="20% - Ênfase1 2 4 2" xfId="32"/>
    <cellStyle name="20% - Ênfase1 2 4 2 2" xfId="33"/>
    <cellStyle name="20% - Ênfase1 2 4_RXO 2011" xfId="34"/>
    <cellStyle name="20% - Ênfase1 2 5" xfId="35"/>
    <cellStyle name="20% - Ênfase1 2 5 2" xfId="36"/>
    <cellStyle name="20% - Ênfase1 2 5 2 2" xfId="37"/>
    <cellStyle name="20% - Ênfase1 2 5_RXO 2011" xfId="38"/>
    <cellStyle name="20% - Ênfase1 2 6" xfId="39"/>
    <cellStyle name="20% - Ênfase1 2 6 2" xfId="40"/>
    <cellStyle name="20% - Ênfase1 2 7" xfId="41"/>
    <cellStyle name="20% - Ênfase1 2 7 2" xfId="42"/>
    <cellStyle name="20% - Ênfase1 2_AG-41 000" xfId="43"/>
    <cellStyle name="20% - Ênfase1 3" xfId="44"/>
    <cellStyle name="20% - Ênfase1 3 2" xfId="45"/>
    <cellStyle name="20% - Ênfase1 3 2 2" xfId="46"/>
    <cellStyle name="20% - Ênfase1 3 2 2 2" xfId="47"/>
    <cellStyle name="20% - Ênfase1 3 2_RXO 2011" xfId="48"/>
    <cellStyle name="20% - Ênfase1 3 3" xfId="49"/>
    <cellStyle name="20% - Ênfase1 3 3 2" xfId="50"/>
    <cellStyle name="20% - Ênfase1 3 3 2 2" xfId="51"/>
    <cellStyle name="20% - Ênfase1 3 3_RXO 2011" xfId="52"/>
    <cellStyle name="20% - Ênfase1 3 4" xfId="53"/>
    <cellStyle name="20% - Ênfase1 3 4 2" xfId="54"/>
    <cellStyle name="20% - Ênfase1 3 4 2 2" xfId="55"/>
    <cellStyle name="20% - Ênfase1 3 4_RXO 2011" xfId="56"/>
    <cellStyle name="20% - Ênfase1 3 5" xfId="57"/>
    <cellStyle name="20% - Ênfase1 3 5 2" xfId="58"/>
    <cellStyle name="20% - Ênfase1 3 5 2 2" xfId="59"/>
    <cellStyle name="20% - Ênfase1 3 5_RXO 2011" xfId="60"/>
    <cellStyle name="20% - Ênfase1 3 6" xfId="61"/>
    <cellStyle name="20% - Ênfase1 3 6 2" xfId="62"/>
    <cellStyle name="20% - Ênfase1 3_AG-41 000" xfId="63"/>
    <cellStyle name="20% - Ênfase1 4" xfId="64"/>
    <cellStyle name="20% - Ênfase1 4 2" xfId="65"/>
    <cellStyle name="20% - Ênfase1 4 2 2" xfId="66"/>
    <cellStyle name="20% - Ênfase1 4 2 2 2" xfId="67"/>
    <cellStyle name="20% - Ênfase1 4 2_RXO 2011" xfId="68"/>
    <cellStyle name="20% - Ênfase1 4 3" xfId="69"/>
    <cellStyle name="20% - Ênfase1 4 3 2" xfId="70"/>
    <cellStyle name="20% - Ênfase1 4 3 2 2" xfId="71"/>
    <cellStyle name="20% - Ênfase1 4 3_RXO 2011" xfId="72"/>
    <cellStyle name="20% - Ênfase1 4 4" xfId="73"/>
    <cellStyle name="20% - Ênfase1 4 4 2" xfId="74"/>
    <cellStyle name="20% - Ênfase1 4 4 2 2" xfId="75"/>
    <cellStyle name="20% - Ênfase1 4 4_RXO 2011" xfId="76"/>
    <cellStyle name="20% - Ênfase1 4 5" xfId="77"/>
    <cellStyle name="20% - Ênfase1 4 5 2" xfId="78"/>
    <cellStyle name="20% - Ênfase1 4 5 2 2" xfId="79"/>
    <cellStyle name="20% - Ênfase1 4 5_RXO 2011" xfId="80"/>
    <cellStyle name="20% - Ênfase1 4 6" xfId="81"/>
    <cellStyle name="20% - Ênfase1 4 6 2" xfId="82"/>
    <cellStyle name="20% - Ênfase1 4_AG-41 000" xfId="83"/>
    <cellStyle name="20% - Ênfase1 5" xfId="84"/>
    <cellStyle name="20% - Ênfase1 5 2" xfId="85"/>
    <cellStyle name="20% - Ênfase1 5 2 2" xfId="86"/>
    <cellStyle name="20% - Ênfase1 5 2 2 2" xfId="87"/>
    <cellStyle name="20% - Ênfase1 5 2_RXO 2011" xfId="88"/>
    <cellStyle name="20% - Ênfase1 5 3" xfId="89"/>
    <cellStyle name="20% - Ênfase1 5 3 2" xfId="90"/>
    <cellStyle name="20% - Ênfase1 5 3 2 2" xfId="91"/>
    <cellStyle name="20% - Ênfase1 5 3_RXO 2011" xfId="92"/>
    <cellStyle name="20% - Ênfase1 5 4" xfId="93"/>
    <cellStyle name="20% - Ênfase1 5 4 2" xfId="94"/>
    <cellStyle name="20% - Ênfase1 5 4 2 2" xfId="95"/>
    <cellStyle name="20% - Ênfase1 5 4_RXO 2011" xfId="96"/>
    <cellStyle name="20% - Ênfase1 5 5" xfId="97"/>
    <cellStyle name="20% - Ênfase1 5 5 2" xfId="98"/>
    <cellStyle name="20% - Ênfase1 5 5 2 2" xfId="99"/>
    <cellStyle name="20% - Ênfase1 5 5_RXO 2011" xfId="100"/>
    <cellStyle name="20% - Ênfase1 5 6" xfId="101"/>
    <cellStyle name="20% - Ênfase1 5 6 2" xfId="102"/>
    <cellStyle name="20% - Ênfase1 5_AG-41 000" xfId="103"/>
    <cellStyle name="20% - Ênfase1 6" xfId="104"/>
    <cellStyle name="20% - Ênfase1 6 2" xfId="105"/>
    <cellStyle name="20% - Ênfase1 6 2 2" xfId="106"/>
    <cellStyle name="20% - Ênfase1 6_RXO 2011" xfId="107"/>
    <cellStyle name="20% - Ênfase1 7" xfId="108"/>
    <cellStyle name="20% - Ênfase1 7 10" xfId="109"/>
    <cellStyle name="20% - Ênfase1 7 10 2" xfId="110"/>
    <cellStyle name="20% - Ênfase1 7 10 2 2" xfId="111"/>
    <cellStyle name="20% - Ênfase1 7 10 2 2 2" xfId="112"/>
    <cellStyle name="20% - Ênfase1 7 10 2 2 2 2" xfId="113"/>
    <cellStyle name="20% - Ênfase1 7 10 2 2 3" xfId="114"/>
    <cellStyle name="20% - Ênfase1 7 10 2 2 3 2" xfId="115"/>
    <cellStyle name="20% - Ênfase1 7 10 2 2 4" xfId="116"/>
    <cellStyle name="20% - Ênfase1 7 10 2 3" xfId="117"/>
    <cellStyle name="20% - Ênfase1 7 10 2 3 2" xfId="118"/>
    <cellStyle name="20% - Ênfase1 7 10 2 4" xfId="119"/>
    <cellStyle name="20% - Ênfase1 7 10 2 4 2" xfId="120"/>
    <cellStyle name="20% - Ênfase1 7 10 2 5" xfId="121"/>
    <cellStyle name="20% - Ênfase1 7 10 2_RXO 2011" xfId="122"/>
    <cellStyle name="20% - Ênfase1 7 10_24100" xfId="123"/>
    <cellStyle name="20% - Ênfase1 7 11" xfId="124"/>
    <cellStyle name="20% - Ênfase1 7 11 2" xfId="125"/>
    <cellStyle name="20% - Ênfase1 7 11 2 2" xfId="126"/>
    <cellStyle name="20% - Ênfase1 7 11 2 2 2" xfId="127"/>
    <cellStyle name="20% - Ênfase1 7 11 2 2 2 2" xfId="128"/>
    <cellStyle name="20% - Ênfase1 7 11 2 2 3" xfId="129"/>
    <cellStyle name="20% - Ênfase1 7 11 2 2 3 2" xfId="130"/>
    <cellStyle name="20% - Ênfase1 7 11 2 2 4" xfId="131"/>
    <cellStyle name="20% - Ênfase1 7 11 2 3" xfId="132"/>
    <cellStyle name="20% - Ênfase1 7 11 2 3 2" xfId="133"/>
    <cellStyle name="20% - Ênfase1 7 11 2 4" xfId="134"/>
    <cellStyle name="20% - Ênfase1 7 11 2 4 2" xfId="135"/>
    <cellStyle name="20% - Ênfase1 7 11 2 5" xfId="136"/>
    <cellStyle name="20% - Ênfase1 7 11 2_RXO 2011" xfId="137"/>
    <cellStyle name="20% - Ênfase1 7 11_24100" xfId="138"/>
    <cellStyle name="20% - Ênfase1 7 12" xfId="139"/>
    <cellStyle name="20% - Ênfase1 7 12 2" xfId="140"/>
    <cellStyle name="20% - Ênfase1 7 2" xfId="141"/>
    <cellStyle name="20% - Ênfase1 7 2 2" xfId="142"/>
    <cellStyle name="20% - Ênfase1 7 2 2 2" xfId="143"/>
    <cellStyle name="20% - Ênfase1 7 2 2 2 2" xfId="144"/>
    <cellStyle name="20% - Ênfase1 7 2 2 2 2 2" xfId="145"/>
    <cellStyle name="20% - Ênfase1 7 2 2 2 3" xfId="146"/>
    <cellStyle name="20% - Ênfase1 7 2 2 2 3 2" xfId="147"/>
    <cellStyle name="20% - Ênfase1 7 2 2 2 4" xfId="148"/>
    <cellStyle name="20% - Ênfase1 7 2 2 3" xfId="149"/>
    <cellStyle name="20% - Ênfase1 7 2 2 3 2" xfId="150"/>
    <cellStyle name="20% - Ênfase1 7 2 2 4" xfId="151"/>
    <cellStyle name="20% - Ênfase1 7 2 2 4 2" xfId="152"/>
    <cellStyle name="20% - Ênfase1 7 2 2 5" xfId="153"/>
    <cellStyle name="20% - Ênfase1 7 2 2_RXO 2011" xfId="154"/>
    <cellStyle name="20% - Ênfase1 7 2_24100" xfId="155"/>
    <cellStyle name="20% - Ênfase1 7 3" xfId="156"/>
    <cellStyle name="20% - Ênfase1 7 3 2" xfId="157"/>
    <cellStyle name="20% - Ênfase1 7 3 2 2" xfId="158"/>
    <cellStyle name="20% - Ênfase1 7 3 2 2 2" xfId="159"/>
    <cellStyle name="20% - Ênfase1 7 3 2 2 2 2" xfId="160"/>
    <cellStyle name="20% - Ênfase1 7 3 2 2 3" xfId="161"/>
    <cellStyle name="20% - Ênfase1 7 3 2 2 3 2" xfId="162"/>
    <cellStyle name="20% - Ênfase1 7 3 2 2 4" xfId="163"/>
    <cellStyle name="20% - Ênfase1 7 3 2 3" xfId="164"/>
    <cellStyle name="20% - Ênfase1 7 3 2 3 2" xfId="165"/>
    <cellStyle name="20% - Ênfase1 7 3 2 4" xfId="166"/>
    <cellStyle name="20% - Ênfase1 7 3 2 4 2" xfId="167"/>
    <cellStyle name="20% - Ênfase1 7 3 2 5" xfId="168"/>
    <cellStyle name="20% - Ênfase1 7 3 2_RXO 2011" xfId="169"/>
    <cellStyle name="20% - Ênfase1 7 3_24100" xfId="170"/>
    <cellStyle name="20% - Ênfase1 7 4" xfId="171"/>
    <cellStyle name="20% - Ênfase1 7 4 2" xfId="172"/>
    <cellStyle name="20% - Ênfase1 7 4 2 2" xfId="173"/>
    <cellStyle name="20% - Ênfase1 7 4 2 2 2" xfId="174"/>
    <cellStyle name="20% - Ênfase1 7 4 2 2 2 2" xfId="175"/>
    <cellStyle name="20% - Ênfase1 7 4 2 2 3" xfId="176"/>
    <cellStyle name="20% - Ênfase1 7 4 2 2 3 2" xfId="177"/>
    <cellStyle name="20% - Ênfase1 7 4 2 2 4" xfId="178"/>
    <cellStyle name="20% - Ênfase1 7 4 2 3" xfId="179"/>
    <cellStyle name="20% - Ênfase1 7 4 2 3 2" xfId="180"/>
    <cellStyle name="20% - Ênfase1 7 4 2 4" xfId="181"/>
    <cellStyle name="20% - Ênfase1 7 4 2 4 2" xfId="182"/>
    <cellStyle name="20% - Ênfase1 7 4 2 5" xfId="183"/>
    <cellStyle name="20% - Ênfase1 7 4 2_RXO 2011" xfId="184"/>
    <cellStyle name="20% - Ênfase1 7 4_24100" xfId="185"/>
    <cellStyle name="20% - Ênfase1 7 5" xfId="186"/>
    <cellStyle name="20% - Ênfase1 7 5 2" xfId="187"/>
    <cellStyle name="20% - Ênfase1 7 5 2 2" xfId="188"/>
    <cellStyle name="20% - Ênfase1 7 5 2 2 2" xfId="189"/>
    <cellStyle name="20% - Ênfase1 7 5 2 2 2 2" xfId="190"/>
    <cellStyle name="20% - Ênfase1 7 5 2 2 3" xfId="191"/>
    <cellStyle name="20% - Ênfase1 7 5 2 2 3 2" xfId="192"/>
    <cellStyle name="20% - Ênfase1 7 5 2 2 4" xfId="193"/>
    <cellStyle name="20% - Ênfase1 7 5 2 3" xfId="194"/>
    <cellStyle name="20% - Ênfase1 7 5 2 3 2" xfId="195"/>
    <cellStyle name="20% - Ênfase1 7 5 2 4" xfId="196"/>
    <cellStyle name="20% - Ênfase1 7 5 2 4 2" xfId="197"/>
    <cellStyle name="20% - Ênfase1 7 5 2 5" xfId="198"/>
    <cellStyle name="20% - Ênfase1 7 5 2_RXO 2011" xfId="199"/>
    <cellStyle name="20% - Ênfase1 7 5_24100" xfId="200"/>
    <cellStyle name="20% - Ênfase1 7 6" xfId="201"/>
    <cellStyle name="20% - Ênfase1 7 6 2" xfId="202"/>
    <cellStyle name="20% - Ênfase1 7 6 2 2" xfId="203"/>
    <cellStyle name="20% - Ênfase1 7 6 2 2 2" xfId="204"/>
    <cellStyle name="20% - Ênfase1 7 6 2 2 2 2" xfId="205"/>
    <cellStyle name="20% - Ênfase1 7 6 2 2 3" xfId="206"/>
    <cellStyle name="20% - Ênfase1 7 6 2 2 3 2" xfId="207"/>
    <cellStyle name="20% - Ênfase1 7 6 2 2 4" xfId="208"/>
    <cellStyle name="20% - Ênfase1 7 6 2 3" xfId="209"/>
    <cellStyle name="20% - Ênfase1 7 6 2 3 2" xfId="210"/>
    <cellStyle name="20% - Ênfase1 7 6 2 4" xfId="211"/>
    <cellStyle name="20% - Ênfase1 7 6 2 4 2" xfId="212"/>
    <cellStyle name="20% - Ênfase1 7 6 2 5" xfId="213"/>
    <cellStyle name="20% - Ênfase1 7 6 2_RXO 2011" xfId="214"/>
    <cellStyle name="20% - Ênfase1 7 6_24100" xfId="215"/>
    <cellStyle name="20% - Ênfase1 7 7" xfId="216"/>
    <cellStyle name="20% - Ênfase1 7 7 2" xfId="217"/>
    <cellStyle name="20% - Ênfase1 7 7 2 2" xfId="218"/>
    <cellStyle name="20% - Ênfase1 7 7 2 2 2" xfId="219"/>
    <cellStyle name="20% - Ênfase1 7 7 2 2 2 2" xfId="220"/>
    <cellStyle name="20% - Ênfase1 7 7 2 2 3" xfId="221"/>
    <cellStyle name="20% - Ênfase1 7 7 2 2 3 2" xfId="222"/>
    <cellStyle name="20% - Ênfase1 7 7 2 2 4" xfId="223"/>
    <cellStyle name="20% - Ênfase1 7 7 2 3" xfId="224"/>
    <cellStyle name="20% - Ênfase1 7 7 2 3 2" xfId="225"/>
    <cellStyle name="20% - Ênfase1 7 7 2 4" xfId="226"/>
    <cellStyle name="20% - Ênfase1 7 7 2 4 2" xfId="227"/>
    <cellStyle name="20% - Ênfase1 7 7 2 5" xfId="228"/>
    <cellStyle name="20% - Ênfase1 7 7 2_RXO 2011" xfId="229"/>
    <cellStyle name="20% - Ênfase1 7 7_24100" xfId="230"/>
    <cellStyle name="20% - Ênfase1 7 8" xfId="231"/>
    <cellStyle name="20% - Ênfase1 7 8 2" xfId="232"/>
    <cellStyle name="20% - Ênfase1 7 8 2 2" xfId="233"/>
    <cellStyle name="20% - Ênfase1 7 8 2 2 2" xfId="234"/>
    <cellStyle name="20% - Ênfase1 7 8 2 2 2 2" xfId="235"/>
    <cellStyle name="20% - Ênfase1 7 8 2 2 3" xfId="236"/>
    <cellStyle name="20% - Ênfase1 7 8 2 2 3 2" xfId="237"/>
    <cellStyle name="20% - Ênfase1 7 8 2 2 4" xfId="238"/>
    <cellStyle name="20% - Ênfase1 7 8 2 3" xfId="239"/>
    <cellStyle name="20% - Ênfase1 7 8 2 3 2" xfId="240"/>
    <cellStyle name="20% - Ênfase1 7 8 2 4" xfId="241"/>
    <cellStyle name="20% - Ênfase1 7 8 2 4 2" xfId="242"/>
    <cellStyle name="20% - Ênfase1 7 8 2 5" xfId="243"/>
    <cellStyle name="20% - Ênfase1 7 8 2_RXO 2011" xfId="244"/>
    <cellStyle name="20% - Ênfase1 7 8_24100" xfId="245"/>
    <cellStyle name="20% - Ênfase1 7 9" xfId="246"/>
    <cellStyle name="20% - Ênfase1 7 9 2" xfId="247"/>
    <cellStyle name="20% - Ênfase1 7 9 2 2" xfId="248"/>
    <cellStyle name="20% - Ênfase1 7 9 2 2 2" xfId="249"/>
    <cellStyle name="20% - Ênfase1 7 9 2 2 2 2" xfId="250"/>
    <cellStyle name="20% - Ênfase1 7 9 2 2 3" xfId="251"/>
    <cellStyle name="20% - Ênfase1 7 9 2 2 3 2" xfId="252"/>
    <cellStyle name="20% - Ênfase1 7 9 2 2 4" xfId="253"/>
    <cellStyle name="20% - Ênfase1 7 9 2 3" xfId="254"/>
    <cellStyle name="20% - Ênfase1 7 9 2 3 2" xfId="255"/>
    <cellStyle name="20% - Ênfase1 7 9 2 4" xfId="256"/>
    <cellStyle name="20% - Ênfase1 7 9 2 4 2" xfId="257"/>
    <cellStyle name="20% - Ênfase1 7 9 2 5" xfId="258"/>
    <cellStyle name="20% - Ênfase1 7 9 2_RXO 2011" xfId="259"/>
    <cellStyle name="20% - Ênfase1 7 9_24100" xfId="260"/>
    <cellStyle name="20% - Ênfase1 7_AG-41 000" xfId="261"/>
    <cellStyle name="20% - Ênfase1 8" xfId="262"/>
    <cellStyle name="20% - Ênfase1 8 2" xfId="263"/>
    <cellStyle name="20% - Ênfase1 8 2 2" xfId="264"/>
    <cellStyle name="20% - Ênfase1 8_RXO 2011" xfId="265"/>
    <cellStyle name="20% - Ênfase1 9" xfId="266"/>
    <cellStyle name="20% - Ênfase1 9 2" xfId="267"/>
    <cellStyle name="20% - Ênfase1 9 2 2" xfId="268"/>
    <cellStyle name="20% - Ênfase1 9_RXO 2011" xfId="269"/>
    <cellStyle name="20% - Ênfase2 10" xfId="270"/>
    <cellStyle name="20% - Ênfase2 10 2" xfId="271"/>
    <cellStyle name="20% - Ênfase2 10 2 2" xfId="272"/>
    <cellStyle name="20% - Ênfase2 10 2 2 2" xfId="273"/>
    <cellStyle name="20% - Ênfase2 10 2 3" xfId="274"/>
    <cellStyle name="20% - Ênfase2 10 2 3 2" xfId="275"/>
    <cellStyle name="20% - Ênfase2 10 2 4" xfId="276"/>
    <cellStyle name="20% - Ênfase2 10 3" xfId="277"/>
    <cellStyle name="20% - Ênfase2 10 3 2" xfId="278"/>
    <cellStyle name="20% - Ênfase2 10 4" xfId="279"/>
    <cellStyle name="20% - Ênfase2 10 4 2" xfId="280"/>
    <cellStyle name="20% - Ênfase2 10 5" xfId="281"/>
    <cellStyle name="20% - Ênfase2 10_RXO 2011" xfId="282"/>
    <cellStyle name="20% - Ênfase2 11" xfId="283"/>
    <cellStyle name="20% - Ênfase2 12" xfId="284"/>
    <cellStyle name="20% - Ênfase2 2" xfId="285"/>
    <cellStyle name="20% - Ênfase2 2 2" xfId="286"/>
    <cellStyle name="20% - Ênfase2 2 2 2" xfId="287"/>
    <cellStyle name="20% - Ênfase2 2 2 2 2" xfId="288"/>
    <cellStyle name="20% - Ênfase2 2 2_RXO 2011" xfId="289"/>
    <cellStyle name="20% - Ênfase2 2 3" xfId="290"/>
    <cellStyle name="20% - Ênfase2 2 3 2" xfId="291"/>
    <cellStyle name="20% - Ênfase2 2 3 2 2" xfId="292"/>
    <cellStyle name="20% - Ênfase2 2 3_RXO 2011" xfId="293"/>
    <cellStyle name="20% - Ênfase2 2 4" xfId="294"/>
    <cellStyle name="20% - Ênfase2 2 4 2" xfId="295"/>
    <cellStyle name="20% - Ênfase2 2 4 2 2" xfId="296"/>
    <cellStyle name="20% - Ênfase2 2 4_RXO 2011" xfId="297"/>
    <cellStyle name="20% - Ênfase2 2 5" xfId="298"/>
    <cellStyle name="20% - Ênfase2 2 5 2" xfId="299"/>
    <cellStyle name="20% - Ênfase2 2 5 2 2" xfId="300"/>
    <cellStyle name="20% - Ênfase2 2 5_RXO 2011" xfId="301"/>
    <cellStyle name="20% - Ênfase2 2 6" xfId="302"/>
    <cellStyle name="20% - Ênfase2 2 6 2" xfId="303"/>
    <cellStyle name="20% - Ênfase2 2 7" xfId="304"/>
    <cellStyle name="20% - Ênfase2 2 7 2" xfId="305"/>
    <cellStyle name="20% - Ênfase2 2_AG-41 000" xfId="306"/>
    <cellStyle name="20% - Ênfase2 3" xfId="307"/>
    <cellStyle name="20% - Ênfase2 3 2" xfId="308"/>
    <cellStyle name="20% - Ênfase2 3 2 2" xfId="309"/>
    <cellStyle name="20% - Ênfase2 3 2 2 2" xfId="310"/>
    <cellStyle name="20% - Ênfase2 3 2_RXO 2011" xfId="311"/>
    <cellStyle name="20% - Ênfase2 3 3" xfId="312"/>
    <cellStyle name="20% - Ênfase2 3 3 2" xfId="313"/>
    <cellStyle name="20% - Ênfase2 3 3 2 2" xfId="314"/>
    <cellStyle name="20% - Ênfase2 3 3_RXO 2011" xfId="315"/>
    <cellStyle name="20% - Ênfase2 3 4" xfId="316"/>
    <cellStyle name="20% - Ênfase2 3 4 2" xfId="317"/>
    <cellStyle name="20% - Ênfase2 3 4 2 2" xfId="318"/>
    <cellStyle name="20% - Ênfase2 3 4_RXO 2011" xfId="319"/>
    <cellStyle name="20% - Ênfase2 3 5" xfId="320"/>
    <cellStyle name="20% - Ênfase2 3 5 2" xfId="321"/>
    <cellStyle name="20% - Ênfase2 3 5 2 2" xfId="322"/>
    <cellStyle name="20% - Ênfase2 3 5_RXO 2011" xfId="323"/>
    <cellStyle name="20% - Ênfase2 3 6" xfId="324"/>
    <cellStyle name="20% - Ênfase2 3 6 2" xfId="325"/>
    <cellStyle name="20% - Ênfase2 3_AG-41 000" xfId="326"/>
    <cellStyle name="20% - Ênfase2 4" xfId="327"/>
    <cellStyle name="20% - Ênfase2 4 2" xfId="328"/>
    <cellStyle name="20% - Ênfase2 4 2 2" xfId="329"/>
    <cellStyle name="20% - Ênfase2 4 2 2 2" xfId="330"/>
    <cellStyle name="20% - Ênfase2 4 2_RXO 2011" xfId="331"/>
    <cellStyle name="20% - Ênfase2 4 3" xfId="332"/>
    <cellStyle name="20% - Ênfase2 4 3 2" xfId="333"/>
    <cellStyle name="20% - Ênfase2 4 3 2 2" xfId="334"/>
    <cellStyle name="20% - Ênfase2 4 3_RXO 2011" xfId="335"/>
    <cellStyle name="20% - Ênfase2 4 4" xfId="336"/>
    <cellStyle name="20% - Ênfase2 4 4 2" xfId="337"/>
    <cellStyle name="20% - Ênfase2 4 4 2 2" xfId="338"/>
    <cellStyle name="20% - Ênfase2 4 4_RXO 2011" xfId="339"/>
    <cellStyle name="20% - Ênfase2 4 5" xfId="340"/>
    <cellStyle name="20% - Ênfase2 4 5 2" xfId="341"/>
    <cellStyle name="20% - Ênfase2 4 5 2 2" xfId="342"/>
    <cellStyle name="20% - Ênfase2 4 5_RXO 2011" xfId="343"/>
    <cellStyle name="20% - Ênfase2 4 6" xfId="344"/>
    <cellStyle name="20% - Ênfase2 4 6 2" xfId="345"/>
    <cellStyle name="20% - Ênfase2 4_AG-41 000" xfId="346"/>
    <cellStyle name="20% - Ênfase2 5" xfId="347"/>
    <cellStyle name="20% - Ênfase2 5 2" xfId="348"/>
    <cellStyle name="20% - Ênfase2 5 2 2" xfId="349"/>
    <cellStyle name="20% - Ênfase2 5 2 2 2" xfId="350"/>
    <cellStyle name="20% - Ênfase2 5 2_RXO 2011" xfId="351"/>
    <cellStyle name="20% - Ênfase2 5 3" xfId="352"/>
    <cellStyle name="20% - Ênfase2 5 3 2" xfId="353"/>
    <cellStyle name="20% - Ênfase2 5 3 2 2" xfId="354"/>
    <cellStyle name="20% - Ênfase2 5 3_RXO 2011" xfId="355"/>
    <cellStyle name="20% - Ênfase2 5 4" xfId="356"/>
    <cellStyle name="20% - Ênfase2 5 4 2" xfId="357"/>
    <cellStyle name="20% - Ênfase2 5 4 2 2" xfId="358"/>
    <cellStyle name="20% - Ênfase2 5 4_RXO 2011" xfId="359"/>
    <cellStyle name="20% - Ênfase2 5 5" xfId="360"/>
    <cellStyle name="20% - Ênfase2 5 5 2" xfId="361"/>
    <cellStyle name="20% - Ênfase2 5 5 2 2" xfId="362"/>
    <cellStyle name="20% - Ênfase2 5 5_RXO 2011" xfId="363"/>
    <cellStyle name="20% - Ênfase2 5 6" xfId="364"/>
    <cellStyle name="20% - Ênfase2 5 6 2" xfId="365"/>
    <cellStyle name="20% - Ênfase2 5_AG-41 000" xfId="366"/>
    <cellStyle name="20% - Ênfase2 6" xfId="367"/>
    <cellStyle name="20% - Ênfase2 6 2" xfId="368"/>
    <cellStyle name="20% - Ênfase2 6 2 2" xfId="369"/>
    <cellStyle name="20% - Ênfase2 6_RXO 2011" xfId="370"/>
    <cellStyle name="20% - Ênfase2 7" xfId="371"/>
    <cellStyle name="20% - Ênfase2 7 10" xfId="372"/>
    <cellStyle name="20% - Ênfase2 7 10 2" xfId="373"/>
    <cellStyle name="20% - Ênfase2 7 10 2 2" xfId="374"/>
    <cellStyle name="20% - Ênfase2 7 10 2 2 2" xfId="375"/>
    <cellStyle name="20% - Ênfase2 7 10 2 2 2 2" xfId="376"/>
    <cellStyle name="20% - Ênfase2 7 10 2 2 3" xfId="377"/>
    <cellStyle name="20% - Ênfase2 7 10 2 2 3 2" xfId="378"/>
    <cellStyle name="20% - Ênfase2 7 10 2 2 4" xfId="379"/>
    <cellStyle name="20% - Ênfase2 7 10 2 3" xfId="380"/>
    <cellStyle name="20% - Ênfase2 7 10 2 3 2" xfId="381"/>
    <cellStyle name="20% - Ênfase2 7 10 2 4" xfId="382"/>
    <cellStyle name="20% - Ênfase2 7 10 2 4 2" xfId="383"/>
    <cellStyle name="20% - Ênfase2 7 10 2 5" xfId="384"/>
    <cellStyle name="20% - Ênfase2 7 10 2_RXO 2011" xfId="385"/>
    <cellStyle name="20% - Ênfase2 7 10_24100" xfId="386"/>
    <cellStyle name="20% - Ênfase2 7 11" xfId="387"/>
    <cellStyle name="20% - Ênfase2 7 11 2" xfId="388"/>
    <cellStyle name="20% - Ênfase2 7 11 2 2" xfId="389"/>
    <cellStyle name="20% - Ênfase2 7 11 2 2 2" xfId="390"/>
    <cellStyle name="20% - Ênfase2 7 11 2 2 2 2" xfId="391"/>
    <cellStyle name="20% - Ênfase2 7 11 2 2 3" xfId="392"/>
    <cellStyle name="20% - Ênfase2 7 11 2 2 3 2" xfId="393"/>
    <cellStyle name="20% - Ênfase2 7 11 2 2 4" xfId="394"/>
    <cellStyle name="20% - Ênfase2 7 11 2 3" xfId="395"/>
    <cellStyle name="20% - Ênfase2 7 11 2 3 2" xfId="396"/>
    <cellStyle name="20% - Ênfase2 7 11 2 4" xfId="397"/>
    <cellStyle name="20% - Ênfase2 7 11 2 4 2" xfId="398"/>
    <cellStyle name="20% - Ênfase2 7 11 2 5" xfId="399"/>
    <cellStyle name="20% - Ênfase2 7 11 2_RXO 2011" xfId="400"/>
    <cellStyle name="20% - Ênfase2 7 11_24100" xfId="401"/>
    <cellStyle name="20% - Ênfase2 7 12" xfId="402"/>
    <cellStyle name="20% - Ênfase2 7 12 2" xfId="403"/>
    <cellStyle name="20% - Ênfase2 7 2" xfId="404"/>
    <cellStyle name="20% - Ênfase2 7 2 2" xfId="405"/>
    <cellStyle name="20% - Ênfase2 7 2 2 2" xfId="406"/>
    <cellStyle name="20% - Ênfase2 7 2 2 2 2" xfId="407"/>
    <cellStyle name="20% - Ênfase2 7 2 2 2 2 2" xfId="408"/>
    <cellStyle name="20% - Ênfase2 7 2 2 2 3" xfId="409"/>
    <cellStyle name="20% - Ênfase2 7 2 2 2 3 2" xfId="410"/>
    <cellStyle name="20% - Ênfase2 7 2 2 2 4" xfId="411"/>
    <cellStyle name="20% - Ênfase2 7 2 2 3" xfId="412"/>
    <cellStyle name="20% - Ênfase2 7 2 2 3 2" xfId="413"/>
    <cellStyle name="20% - Ênfase2 7 2 2 4" xfId="414"/>
    <cellStyle name="20% - Ênfase2 7 2 2 4 2" xfId="415"/>
    <cellStyle name="20% - Ênfase2 7 2 2 5" xfId="416"/>
    <cellStyle name="20% - Ênfase2 7 2 2_RXO 2011" xfId="417"/>
    <cellStyle name="20% - Ênfase2 7 2_24100" xfId="418"/>
    <cellStyle name="20% - Ênfase2 7 3" xfId="419"/>
    <cellStyle name="20% - Ênfase2 7 3 2" xfId="420"/>
    <cellStyle name="20% - Ênfase2 7 3 2 2" xfId="421"/>
    <cellStyle name="20% - Ênfase2 7 3 2 2 2" xfId="422"/>
    <cellStyle name="20% - Ênfase2 7 3 2 2 2 2" xfId="423"/>
    <cellStyle name="20% - Ênfase2 7 3 2 2 3" xfId="424"/>
    <cellStyle name="20% - Ênfase2 7 3 2 2 3 2" xfId="425"/>
    <cellStyle name="20% - Ênfase2 7 3 2 2 4" xfId="426"/>
    <cellStyle name="20% - Ênfase2 7 3 2 3" xfId="427"/>
    <cellStyle name="20% - Ênfase2 7 3 2 3 2" xfId="428"/>
    <cellStyle name="20% - Ênfase2 7 3 2 4" xfId="429"/>
    <cellStyle name="20% - Ênfase2 7 3 2 4 2" xfId="430"/>
    <cellStyle name="20% - Ênfase2 7 3 2 5" xfId="431"/>
    <cellStyle name="20% - Ênfase2 7 3 2_RXO 2011" xfId="432"/>
    <cellStyle name="20% - Ênfase2 7 3_24100" xfId="433"/>
    <cellStyle name="20% - Ênfase2 7 4" xfId="434"/>
    <cellStyle name="20% - Ênfase2 7 4 2" xfId="435"/>
    <cellStyle name="20% - Ênfase2 7 4 2 2" xfId="436"/>
    <cellStyle name="20% - Ênfase2 7 4 2 2 2" xfId="437"/>
    <cellStyle name="20% - Ênfase2 7 4 2 2 2 2" xfId="438"/>
    <cellStyle name="20% - Ênfase2 7 4 2 2 3" xfId="439"/>
    <cellStyle name="20% - Ênfase2 7 4 2 2 3 2" xfId="440"/>
    <cellStyle name="20% - Ênfase2 7 4 2 2 4" xfId="441"/>
    <cellStyle name="20% - Ênfase2 7 4 2 3" xfId="442"/>
    <cellStyle name="20% - Ênfase2 7 4 2 3 2" xfId="443"/>
    <cellStyle name="20% - Ênfase2 7 4 2 4" xfId="444"/>
    <cellStyle name="20% - Ênfase2 7 4 2 4 2" xfId="445"/>
    <cellStyle name="20% - Ênfase2 7 4 2 5" xfId="446"/>
    <cellStyle name="20% - Ênfase2 7 4 2_RXO 2011" xfId="447"/>
    <cellStyle name="20% - Ênfase2 7 4_24100" xfId="448"/>
    <cellStyle name="20% - Ênfase2 7 5" xfId="449"/>
    <cellStyle name="20% - Ênfase2 7 5 2" xfId="450"/>
    <cellStyle name="20% - Ênfase2 7 5 2 2" xfId="451"/>
    <cellStyle name="20% - Ênfase2 7 5 2 2 2" xfId="452"/>
    <cellStyle name="20% - Ênfase2 7 5 2 2 2 2" xfId="453"/>
    <cellStyle name="20% - Ênfase2 7 5 2 2 3" xfId="454"/>
    <cellStyle name="20% - Ênfase2 7 5 2 2 3 2" xfId="455"/>
    <cellStyle name="20% - Ênfase2 7 5 2 2 4" xfId="456"/>
    <cellStyle name="20% - Ênfase2 7 5 2 3" xfId="457"/>
    <cellStyle name="20% - Ênfase2 7 5 2 3 2" xfId="458"/>
    <cellStyle name="20% - Ênfase2 7 5 2 4" xfId="459"/>
    <cellStyle name="20% - Ênfase2 7 5 2 4 2" xfId="460"/>
    <cellStyle name="20% - Ênfase2 7 5 2 5" xfId="461"/>
    <cellStyle name="20% - Ênfase2 7 5 2_RXO 2011" xfId="462"/>
    <cellStyle name="20% - Ênfase2 7 5_24100" xfId="463"/>
    <cellStyle name="20% - Ênfase2 7 6" xfId="464"/>
    <cellStyle name="20% - Ênfase2 7 6 2" xfId="465"/>
    <cellStyle name="20% - Ênfase2 7 6 2 2" xfId="466"/>
    <cellStyle name="20% - Ênfase2 7 6 2 2 2" xfId="467"/>
    <cellStyle name="20% - Ênfase2 7 6 2 2 2 2" xfId="468"/>
    <cellStyle name="20% - Ênfase2 7 6 2 2 3" xfId="469"/>
    <cellStyle name="20% - Ênfase2 7 6 2 2 3 2" xfId="470"/>
    <cellStyle name="20% - Ênfase2 7 6 2 2 4" xfId="471"/>
    <cellStyle name="20% - Ênfase2 7 6 2 3" xfId="472"/>
    <cellStyle name="20% - Ênfase2 7 6 2 3 2" xfId="473"/>
    <cellStyle name="20% - Ênfase2 7 6 2 4" xfId="474"/>
    <cellStyle name="20% - Ênfase2 7 6 2 4 2" xfId="475"/>
    <cellStyle name="20% - Ênfase2 7 6 2 5" xfId="476"/>
    <cellStyle name="20% - Ênfase2 7 6 2_RXO 2011" xfId="477"/>
    <cellStyle name="20% - Ênfase2 7 6_24100" xfId="478"/>
    <cellStyle name="20% - Ênfase2 7 7" xfId="479"/>
    <cellStyle name="20% - Ênfase2 7 7 2" xfId="480"/>
    <cellStyle name="20% - Ênfase2 7 7 2 2" xfId="481"/>
    <cellStyle name="20% - Ênfase2 7 7 2 2 2" xfId="482"/>
    <cellStyle name="20% - Ênfase2 7 7 2 2 2 2" xfId="483"/>
    <cellStyle name="20% - Ênfase2 7 7 2 2 3" xfId="484"/>
    <cellStyle name="20% - Ênfase2 7 7 2 2 3 2" xfId="485"/>
    <cellStyle name="20% - Ênfase2 7 7 2 2 4" xfId="486"/>
    <cellStyle name="20% - Ênfase2 7 7 2 3" xfId="487"/>
    <cellStyle name="20% - Ênfase2 7 7 2 3 2" xfId="488"/>
    <cellStyle name="20% - Ênfase2 7 7 2 4" xfId="489"/>
    <cellStyle name="20% - Ênfase2 7 7 2 4 2" xfId="490"/>
    <cellStyle name="20% - Ênfase2 7 7 2 5" xfId="491"/>
    <cellStyle name="20% - Ênfase2 7 7 2_RXO 2011" xfId="492"/>
    <cellStyle name="20% - Ênfase2 7 7_24100" xfId="493"/>
    <cellStyle name="20% - Ênfase2 7 8" xfId="494"/>
    <cellStyle name="20% - Ênfase2 7 8 2" xfId="495"/>
    <cellStyle name="20% - Ênfase2 7 8 2 2" xfId="496"/>
    <cellStyle name="20% - Ênfase2 7 8 2 2 2" xfId="497"/>
    <cellStyle name="20% - Ênfase2 7 8 2 2 2 2" xfId="498"/>
    <cellStyle name="20% - Ênfase2 7 8 2 2 3" xfId="499"/>
    <cellStyle name="20% - Ênfase2 7 8 2 2 3 2" xfId="500"/>
    <cellStyle name="20% - Ênfase2 7 8 2 2 4" xfId="501"/>
    <cellStyle name="20% - Ênfase2 7 8 2 3" xfId="502"/>
    <cellStyle name="20% - Ênfase2 7 8 2 3 2" xfId="503"/>
    <cellStyle name="20% - Ênfase2 7 8 2 4" xfId="504"/>
    <cellStyle name="20% - Ênfase2 7 8 2 4 2" xfId="505"/>
    <cellStyle name="20% - Ênfase2 7 8 2 5" xfId="506"/>
    <cellStyle name="20% - Ênfase2 7 8 2_RXO 2011" xfId="507"/>
    <cellStyle name="20% - Ênfase2 7 8_24100" xfId="508"/>
    <cellStyle name="20% - Ênfase2 7 9" xfId="509"/>
    <cellStyle name="20% - Ênfase2 7 9 2" xfId="510"/>
    <cellStyle name="20% - Ênfase2 7 9 2 2" xfId="511"/>
    <cellStyle name="20% - Ênfase2 7 9 2 2 2" xfId="512"/>
    <cellStyle name="20% - Ênfase2 7 9 2 2 2 2" xfId="513"/>
    <cellStyle name="20% - Ênfase2 7 9 2 2 3" xfId="514"/>
    <cellStyle name="20% - Ênfase2 7 9 2 2 3 2" xfId="515"/>
    <cellStyle name="20% - Ênfase2 7 9 2 2 4" xfId="516"/>
    <cellStyle name="20% - Ênfase2 7 9 2 3" xfId="517"/>
    <cellStyle name="20% - Ênfase2 7 9 2 3 2" xfId="518"/>
    <cellStyle name="20% - Ênfase2 7 9 2 4" xfId="519"/>
    <cellStyle name="20% - Ênfase2 7 9 2 4 2" xfId="520"/>
    <cellStyle name="20% - Ênfase2 7 9 2 5" xfId="521"/>
    <cellStyle name="20% - Ênfase2 7 9 2_RXO 2011" xfId="522"/>
    <cellStyle name="20% - Ênfase2 7 9_24100" xfId="523"/>
    <cellStyle name="20% - Ênfase2 7_AG-41 000" xfId="524"/>
    <cellStyle name="20% - Ênfase2 8" xfId="525"/>
    <cellStyle name="20% - Ênfase2 8 2" xfId="526"/>
    <cellStyle name="20% - Ênfase2 8 2 2" xfId="527"/>
    <cellStyle name="20% - Ênfase2 8_RXO 2011" xfId="528"/>
    <cellStyle name="20% - Ênfase2 9" xfId="529"/>
    <cellStyle name="20% - Ênfase2 9 2" xfId="530"/>
    <cellStyle name="20% - Ênfase2 9 2 2" xfId="531"/>
    <cellStyle name="20% - Ênfase2 9_RXO 2011" xfId="532"/>
    <cellStyle name="20% - Ênfase3 10" xfId="533"/>
    <cellStyle name="20% - Ênfase3 10 2" xfId="534"/>
    <cellStyle name="20% - Ênfase3 10 2 2" xfId="535"/>
    <cellStyle name="20% - Ênfase3 10_RXO 2011" xfId="536"/>
    <cellStyle name="20% - Ênfase3 11" xfId="537"/>
    <cellStyle name="20% - Ênfase3 11 2" xfId="538"/>
    <cellStyle name="20% - Ênfase3 11 2 2" xfId="539"/>
    <cellStyle name="20% - Ênfase3 11 2 2 2" xfId="540"/>
    <cellStyle name="20% - Ênfase3 11 2 3" xfId="541"/>
    <cellStyle name="20% - Ênfase3 11 2 3 2" xfId="542"/>
    <cellStyle name="20% - Ênfase3 11 2 4" xfId="543"/>
    <cellStyle name="20% - Ênfase3 11 3" xfId="544"/>
    <cellStyle name="20% - Ênfase3 11 3 2" xfId="545"/>
    <cellStyle name="20% - Ênfase3 11 4" xfId="546"/>
    <cellStyle name="20% - Ênfase3 11 4 2" xfId="547"/>
    <cellStyle name="20% - Ênfase3 11 5" xfId="548"/>
    <cellStyle name="20% - Ênfase3 11_RXO 2011" xfId="549"/>
    <cellStyle name="20% - Ênfase3 2" xfId="550"/>
    <cellStyle name="20% - Ênfase3 2 2" xfId="551"/>
    <cellStyle name="20% - Ênfase3 2 2 2" xfId="552"/>
    <cellStyle name="20% - Ênfase3 2 2 2 2" xfId="553"/>
    <cellStyle name="20% - Ênfase3 2 2_RXO 2011" xfId="554"/>
    <cellStyle name="20% - Ênfase3 2 3" xfId="555"/>
    <cellStyle name="20% - Ênfase3 2 3 2" xfId="556"/>
    <cellStyle name="20% - Ênfase3 2 3 2 2" xfId="557"/>
    <cellStyle name="20% - Ênfase3 2 3_RXO 2011" xfId="558"/>
    <cellStyle name="20% - Ênfase3 2 4" xfId="559"/>
    <cellStyle name="20% - Ênfase3 2 4 2" xfId="560"/>
    <cellStyle name="20% - Ênfase3 2 4 2 2" xfId="561"/>
    <cellStyle name="20% - Ênfase3 2 4_RXO 2011" xfId="562"/>
    <cellStyle name="20% - Ênfase3 2 5" xfId="563"/>
    <cellStyle name="20% - Ênfase3 2 5 2" xfId="564"/>
    <cellStyle name="20% - Ênfase3 2 5 2 2" xfId="565"/>
    <cellStyle name="20% - Ênfase3 2 5_RXO 2011" xfId="566"/>
    <cellStyle name="20% - Ênfase3 2 6" xfId="567"/>
    <cellStyle name="20% - Ênfase3 2 6 2" xfId="568"/>
    <cellStyle name="20% - Ênfase3 2 7" xfId="569"/>
    <cellStyle name="20% - Ênfase3 2 7 2" xfId="570"/>
    <cellStyle name="20% - Ênfase3 2_AG-41 000" xfId="571"/>
    <cellStyle name="20% - Ênfase3 3" xfId="572"/>
    <cellStyle name="20% - Ênfase3 3 2" xfId="573"/>
    <cellStyle name="20% - Ênfase3 3 2 2" xfId="574"/>
    <cellStyle name="20% - Ênfase3 3 2 2 2" xfId="575"/>
    <cellStyle name="20% - Ênfase3 3 2_RXO 2011" xfId="576"/>
    <cellStyle name="20% - Ênfase3 3 3" xfId="577"/>
    <cellStyle name="20% - Ênfase3 3 3 2" xfId="578"/>
    <cellStyle name="20% - Ênfase3 3 3 2 2" xfId="579"/>
    <cellStyle name="20% - Ênfase3 3 3_RXO 2011" xfId="580"/>
    <cellStyle name="20% - Ênfase3 3 4" xfId="581"/>
    <cellStyle name="20% - Ênfase3 3 4 2" xfId="582"/>
    <cellStyle name="20% - Ênfase3 3 4 2 2" xfId="583"/>
    <cellStyle name="20% - Ênfase3 3 4_RXO 2011" xfId="584"/>
    <cellStyle name="20% - Ênfase3 3 5" xfId="585"/>
    <cellStyle name="20% - Ênfase3 3 5 2" xfId="586"/>
    <cellStyle name="20% - Ênfase3 3 5 2 2" xfId="587"/>
    <cellStyle name="20% - Ênfase3 3 5_RXO 2011" xfId="588"/>
    <cellStyle name="20% - Ênfase3 3 6" xfId="589"/>
    <cellStyle name="20% - Ênfase3 3 6 2" xfId="590"/>
    <cellStyle name="20% - Ênfase3 3_AG-41 000" xfId="591"/>
    <cellStyle name="20% - Ênfase3 4" xfId="592"/>
    <cellStyle name="20% - Ênfase3 4 2" xfId="593"/>
    <cellStyle name="20% - Ênfase3 4 2 2" xfId="594"/>
    <cellStyle name="20% - Ênfase3 4 2 2 2" xfId="595"/>
    <cellStyle name="20% - Ênfase3 4 2_RXO 2011" xfId="596"/>
    <cellStyle name="20% - Ênfase3 4 3" xfId="597"/>
    <cellStyle name="20% - Ênfase3 4 3 2" xfId="598"/>
    <cellStyle name="20% - Ênfase3 4 3 2 2" xfId="599"/>
    <cellStyle name="20% - Ênfase3 4 3_RXO 2011" xfId="600"/>
    <cellStyle name="20% - Ênfase3 4 4" xfId="601"/>
    <cellStyle name="20% - Ênfase3 4 4 2" xfId="602"/>
    <cellStyle name="20% - Ênfase3 4 4 2 2" xfId="603"/>
    <cellStyle name="20% - Ênfase3 4 4_RXO 2011" xfId="604"/>
    <cellStyle name="20% - Ênfase3 4 5" xfId="605"/>
    <cellStyle name="20% - Ênfase3 4 5 2" xfId="606"/>
    <cellStyle name="20% - Ênfase3 4 5 2 2" xfId="607"/>
    <cellStyle name="20% - Ênfase3 4 5_RXO 2011" xfId="608"/>
    <cellStyle name="20% - Ênfase3 4 6" xfId="609"/>
    <cellStyle name="20% - Ênfase3 4 6 2" xfId="610"/>
    <cellStyle name="20% - Ênfase3 4_AG-41 000" xfId="611"/>
    <cellStyle name="20% - Ênfase3 5" xfId="612"/>
    <cellStyle name="20% - Ênfase3 5 2" xfId="613"/>
    <cellStyle name="20% - Ênfase3 5 2 2" xfId="614"/>
    <cellStyle name="20% - Ênfase3 5 2 2 2" xfId="615"/>
    <cellStyle name="20% - Ênfase3 5 2_RXO 2011" xfId="616"/>
    <cellStyle name="20% - Ênfase3 5 3" xfId="617"/>
    <cellStyle name="20% - Ênfase3 5 3 2" xfId="618"/>
    <cellStyle name="20% - Ênfase3 5 3 2 2" xfId="619"/>
    <cellStyle name="20% - Ênfase3 5 3_RXO 2011" xfId="620"/>
    <cellStyle name="20% - Ênfase3 5 4" xfId="621"/>
    <cellStyle name="20% - Ênfase3 5 4 2" xfId="622"/>
    <cellStyle name="20% - Ênfase3 5 4 2 2" xfId="623"/>
    <cellStyle name="20% - Ênfase3 5 4_RXO 2011" xfId="624"/>
    <cellStyle name="20% - Ênfase3 5 5" xfId="625"/>
    <cellStyle name="20% - Ênfase3 5 5 2" xfId="626"/>
    <cellStyle name="20% - Ênfase3 5 5 2 2" xfId="627"/>
    <cellStyle name="20% - Ênfase3 5 5_RXO 2011" xfId="628"/>
    <cellStyle name="20% - Ênfase3 5 6" xfId="629"/>
    <cellStyle name="20% - Ênfase3 5 6 2" xfId="630"/>
    <cellStyle name="20% - Ênfase3 5_AG-41 000" xfId="631"/>
    <cellStyle name="20% - Ênfase3 6" xfId="632"/>
    <cellStyle name="20% - Ênfase3 6 2" xfId="633"/>
    <cellStyle name="20% - Ênfase3 6 2 2" xfId="634"/>
    <cellStyle name="20% - Ênfase3 6_RXO 2011" xfId="635"/>
    <cellStyle name="20% - Ênfase3 7" xfId="636"/>
    <cellStyle name="20% - Ênfase3 7 10" xfId="637"/>
    <cellStyle name="20% - Ênfase3 7 10 2" xfId="638"/>
    <cellStyle name="20% - Ênfase3 7 10 2 2" xfId="639"/>
    <cellStyle name="20% - Ênfase3 7 10 2 2 2" xfId="640"/>
    <cellStyle name="20% - Ênfase3 7 10 2 2 2 2" xfId="641"/>
    <cellStyle name="20% - Ênfase3 7 10 2 2 3" xfId="642"/>
    <cellStyle name="20% - Ênfase3 7 10 2 2 3 2" xfId="643"/>
    <cellStyle name="20% - Ênfase3 7 10 2 2 4" xfId="644"/>
    <cellStyle name="20% - Ênfase3 7 10 2 3" xfId="645"/>
    <cellStyle name="20% - Ênfase3 7 10 2 3 2" xfId="646"/>
    <cellStyle name="20% - Ênfase3 7 10 2 4" xfId="647"/>
    <cellStyle name="20% - Ênfase3 7 10 2 4 2" xfId="648"/>
    <cellStyle name="20% - Ênfase3 7 10 2 5" xfId="649"/>
    <cellStyle name="20% - Ênfase3 7 10 2_RXO 2011" xfId="650"/>
    <cellStyle name="20% - Ênfase3 7 10_24100" xfId="651"/>
    <cellStyle name="20% - Ênfase3 7 11" xfId="652"/>
    <cellStyle name="20% - Ênfase3 7 11 2" xfId="653"/>
    <cellStyle name="20% - Ênfase3 7 11 2 2" xfId="654"/>
    <cellStyle name="20% - Ênfase3 7 11 2 2 2" xfId="655"/>
    <cellStyle name="20% - Ênfase3 7 11 2 2 2 2" xfId="656"/>
    <cellStyle name="20% - Ênfase3 7 11 2 2 3" xfId="657"/>
    <cellStyle name="20% - Ênfase3 7 11 2 2 3 2" xfId="658"/>
    <cellStyle name="20% - Ênfase3 7 11 2 2 4" xfId="659"/>
    <cellStyle name="20% - Ênfase3 7 11 2 3" xfId="660"/>
    <cellStyle name="20% - Ênfase3 7 11 2 3 2" xfId="661"/>
    <cellStyle name="20% - Ênfase3 7 11 2 4" xfId="662"/>
    <cellStyle name="20% - Ênfase3 7 11 2 4 2" xfId="663"/>
    <cellStyle name="20% - Ênfase3 7 11 2 5" xfId="664"/>
    <cellStyle name="20% - Ênfase3 7 11 2_RXO 2011" xfId="665"/>
    <cellStyle name="20% - Ênfase3 7 11_24100" xfId="666"/>
    <cellStyle name="20% - Ênfase3 7 12" xfId="667"/>
    <cellStyle name="20% - Ênfase3 7 12 2" xfId="668"/>
    <cellStyle name="20% - Ênfase3 7 2" xfId="669"/>
    <cellStyle name="20% - Ênfase3 7 2 2" xfId="670"/>
    <cellStyle name="20% - Ênfase3 7 2 2 2" xfId="671"/>
    <cellStyle name="20% - Ênfase3 7 2 2 2 2" xfId="672"/>
    <cellStyle name="20% - Ênfase3 7 2 2 2 2 2" xfId="673"/>
    <cellStyle name="20% - Ênfase3 7 2 2 2 3" xfId="674"/>
    <cellStyle name="20% - Ênfase3 7 2 2 2 3 2" xfId="675"/>
    <cellStyle name="20% - Ênfase3 7 2 2 2 4" xfId="676"/>
    <cellStyle name="20% - Ênfase3 7 2 2 3" xfId="677"/>
    <cellStyle name="20% - Ênfase3 7 2 2 3 2" xfId="678"/>
    <cellStyle name="20% - Ênfase3 7 2 2 4" xfId="679"/>
    <cellStyle name="20% - Ênfase3 7 2 2 4 2" xfId="680"/>
    <cellStyle name="20% - Ênfase3 7 2 2 5" xfId="681"/>
    <cellStyle name="20% - Ênfase3 7 2 2_RXO 2011" xfId="682"/>
    <cellStyle name="20% - Ênfase3 7 2_24100" xfId="683"/>
    <cellStyle name="20% - Ênfase3 7 3" xfId="684"/>
    <cellStyle name="20% - Ênfase3 7 3 2" xfId="685"/>
    <cellStyle name="20% - Ênfase3 7 3 2 2" xfId="686"/>
    <cellStyle name="20% - Ênfase3 7 3 2 2 2" xfId="687"/>
    <cellStyle name="20% - Ênfase3 7 3 2 2 2 2" xfId="688"/>
    <cellStyle name="20% - Ênfase3 7 3 2 2 3" xfId="689"/>
    <cellStyle name="20% - Ênfase3 7 3 2 2 3 2" xfId="690"/>
    <cellStyle name="20% - Ênfase3 7 3 2 2 4" xfId="691"/>
    <cellStyle name="20% - Ênfase3 7 3 2 3" xfId="692"/>
    <cellStyle name="20% - Ênfase3 7 3 2 3 2" xfId="693"/>
    <cellStyle name="20% - Ênfase3 7 3 2 4" xfId="694"/>
    <cellStyle name="20% - Ênfase3 7 3 2 4 2" xfId="695"/>
    <cellStyle name="20% - Ênfase3 7 3 2 5" xfId="696"/>
    <cellStyle name="20% - Ênfase3 7 3 2_RXO 2011" xfId="697"/>
    <cellStyle name="20% - Ênfase3 7 3_24100" xfId="698"/>
    <cellStyle name="20% - Ênfase3 7 4" xfId="699"/>
    <cellStyle name="20% - Ênfase3 7 4 2" xfId="700"/>
    <cellStyle name="20% - Ênfase3 7 4 2 2" xfId="701"/>
    <cellStyle name="20% - Ênfase3 7 4 2 2 2" xfId="702"/>
    <cellStyle name="20% - Ênfase3 7 4 2 2 2 2" xfId="703"/>
    <cellStyle name="20% - Ênfase3 7 4 2 2 3" xfId="704"/>
    <cellStyle name="20% - Ênfase3 7 4 2 2 3 2" xfId="705"/>
    <cellStyle name="20% - Ênfase3 7 4 2 2 4" xfId="706"/>
    <cellStyle name="20% - Ênfase3 7 4 2 3" xfId="707"/>
    <cellStyle name="20% - Ênfase3 7 4 2 3 2" xfId="708"/>
    <cellStyle name="20% - Ênfase3 7 4 2 4" xfId="709"/>
    <cellStyle name="20% - Ênfase3 7 4 2 4 2" xfId="710"/>
    <cellStyle name="20% - Ênfase3 7 4 2 5" xfId="711"/>
    <cellStyle name="20% - Ênfase3 7 4 2_RXO 2011" xfId="712"/>
    <cellStyle name="20% - Ênfase3 7 4_24100" xfId="713"/>
    <cellStyle name="20% - Ênfase3 7 5" xfId="714"/>
    <cellStyle name="20% - Ênfase3 7 5 2" xfId="715"/>
    <cellStyle name="20% - Ênfase3 7 5 2 2" xfId="716"/>
    <cellStyle name="20% - Ênfase3 7 5 2 2 2" xfId="717"/>
    <cellStyle name="20% - Ênfase3 7 5 2 2 2 2" xfId="718"/>
    <cellStyle name="20% - Ênfase3 7 5 2 2 3" xfId="719"/>
    <cellStyle name="20% - Ênfase3 7 5 2 2 3 2" xfId="720"/>
    <cellStyle name="20% - Ênfase3 7 5 2 2 4" xfId="721"/>
    <cellStyle name="20% - Ênfase3 7 5 2 3" xfId="722"/>
    <cellStyle name="20% - Ênfase3 7 5 2 3 2" xfId="723"/>
    <cellStyle name="20% - Ênfase3 7 5 2 4" xfId="724"/>
    <cellStyle name="20% - Ênfase3 7 5 2 4 2" xfId="725"/>
    <cellStyle name="20% - Ênfase3 7 5 2 5" xfId="726"/>
    <cellStyle name="20% - Ênfase3 7 5 2_RXO 2011" xfId="727"/>
    <cellStyle name="20% - Ênfase3 7 5_24100" xfId="728"/>
    <cellStyle name="20% - Ênfase3 7 6" xfId="729"/>
    <cellStyle name="20% - Ênfase3 7 6 2" xfId="730"/>
    <cellStyle name="20% - Ênfase3 7 6 2 2" xfId="731"/>
    <cellStyle name="20% - Ênfase3 7 6 2 2 2" xfId="732"/>
    <cellStyle name="20% - Ênfase3 7 6 2 2 2 2" xfId="733"/>
    <cellStyle name="20% - Ênfase3 7 6 2 2 3" xfId="734"/>
    <cellStyle name="20% - Ênfase3 7 6 2 2 3 2" xfId="735"/>
    <cellStyle name="20% - Ênfase3 7 6 2 2 4" xfId="736"/>
    <cellStyle name="20% - Ênfase3 7 6 2 3" xfId="737"/>
    <cellStyle name="20% - Ênfase3 7 6 2 3 2" xfId="738"/>
    <cellStyle name="20% - Ênfase3 7 6 2 4" xfId="739"/>
    <cellStyle name="20% - Ênfase3 7 6 2 4 2" xfId="740"/>
    <cellStyle name="20% - Ênfase3 7 6 2 5" xfId="741"/>
    <cellStyle name="20% - Ênfase3 7 6 2_RXO 2011" xfId="742"/>
    <cellStyle name="20% - Ênfase3 7 6_24100" xfId="743"/>
    <cellStyle name="20% - Ênfase3 7 7" xfId="744"/>
    <cellStyle name="20% - Ênfase3 7 7 2" xfId="745"/>
    <cellStyle name="20% - Ênfase3 7 7 2 2" xfId="746"/>
    <cellStyle name="20% - Ênfase3 7 7 2 2 2" xfId="747"/>
    <cellStyle name="20% - Ênfase3 7 7 2 2 2 2" xfId="748"/>
    <cellStyle name="20% - Ênfase3 7 7 2 2 3" xfId="749"/>
    <cellStyle name="20% - Ênfase3 7 7 2 2 3 2" xfId="750"/>
    <cellStyle name="20% - Ênfase3 7 7 2 2 4" xfId="751"/>
    <cellStyle name="20% - Ênfase3 7 7 2 3" xfId="752"/>
    <cellStyle name="20% - Ênfase3 7 7 2 3 2" xfId="753"/>
    <cellStyle name="20% - Ênfase3 7 7 2 4" xfId="754"/>
    <cellStyle name="20% - Ênfase3 7 7 2 4 2" xfId="755"/>
    <cellStyle name="20% - Ênfase3 7 7 2 5" xfId="756"/>
    <cellStyle name="20% - Ênfase3 7 7 2_RXO 2011" xfId="757"/>
    <cellStyle name="20% - Ênfase3 7 7_24100" xfId="758"/>
    <cellStyle name="20% - Ênfase3 7 8" xfId="759"/>
    <cellStyle name="20% - Ênfase3 7 8 2" xfId="760"/>
    <cellStyle name="20% - Ênfase3 7 8 2 2" xfId="761"/>
    <cellStyle name="20% - Ênfase3 7 8 2 2 2" xfId="762"/>
    <cellStyle name="20% - Ênfase3 7 8 2 2 2 2" xfId="763"/>
    <cellStyle name="20% - Ênfase3 7 8 2 2 3" xfId="764"/>
    <cellStyle name="20% - Ênfase3 7 8 2 2 3 2" xfId="765"/>
    <cellStyle name="20% - Ênfase3 7 8 2 2 4" xfId="766"/>
    <cellStyle name="20% - Ênfase3 7 8 2 3" xfId="767"/>
    <cellStyle name="20% - Ênfase3 7 8 2 3 2" xfId="768"/>
    <cellStyle name="20% - Ênfase3 7 8 2 4" xfId="769"/>
    <cellStyle name="20% - Ênfase3 7 8 2 4 2" xfId="770"/>
    <cellStyle name="20% - Ênfase3 7 8 2 5" xfId="771"/>
    <cellStyle name="20% - Ênfase3 7 8 2_RXO 2011" xfId="772"/>
    <cellStyle name="20% - Ênfase3 7 8_24100" xfId="773"/>
    <cellStyle name="20% - Ênfase3 7 9" xfId="774"/>
    <cellStyle name="20% - Ênfase3 7 9 2" xfId="775"/>
    <cellStyle name="20% - Ênfase3 7 9 2 2" xfId="776"/>
    <cellStyle name="20% - Ênfase3 7 9 2 2 2" xfId="777"/>
    <cellStyle name="20% - Ênfase3 7 9 2 2 2 2" xfId="778"/>
    <cellStyle name="20% - Ênfase3 7 9 2 2 3" xfId="779"/>
    <cellStyle name="20% - Ênfase3 7 9 2 2 3 2" xfId="780"/>
    <cellStyle name="20% - Ênfase3 7 9 2 2 4" xfId="781"/>
    <cellStyle name="20% - Ênfase3 7 9 2 3" xfId="782"/>
    <cellStyle name="20% - Ênfase3 7 9 2 3 2" xfId="783"/>
    <cellStyle name="20% - Ênfase3 7 9 2 4" xfId="784"/>
    <cellStyle name="20% - Ênfase3 7 9 2 4 2" xfId="785"/>
    <cellStyle name="20% - Ênfase3 7 9 2 5" xfId="786"/>
    <cellStyle name="20% - Ênfase3 7 9 2_RXO 2011" xfId="787"/>
    <cellStyle name="20% - Ênfase3 7 9_24100" xfId="788"/>
    <cellStyle name="20% - Ênfase3 7_AG-41 000" xfId="789"/>
    <cellStyle name="20% - Ênfase3 8" xfId="790"/>
    <cellStyle name="20% - Ênfase3 8 2" xfId="791"/>
    <cellStyle name="20% - Ênfase3 8 2 2" xfId="792"/>
    <cellStyle name="20% - Ênfase3 8_RXO 2011" xfId="793"/>
    <cellStyle name="20% - Ênfase3 9" xfId="794"/>
    <cellStyle name="20% - Ênfase3 9 2" xfId="795"/>
    <cellStyle name="20% - Ênfase3 9 2 2" xfId="796"/>
    <cellStyle name="20% - Ênfase3 9_RXO 2011" xfId="797"/>
    <cellStyle name="20% - Ênfase4 10" xfId="798"/>
    <cellStyle name="20% - Ênfase4 10 2" xfId="799"/>
    <cellStyle name="20% - Ênfase4 10 2 2" xfId="800"/>
    <cellStyle name="20% - Ênfase4 10 2 2 2" xfId="801"/>
    <cellStyle name="20% - Ênfase4 10 2 3" xfId="802"/>
    <cellStyle name="20% - Ênfase4 10 2 3 2" xfId="803"/>
    <cellStyle name="20% - Ênfase4 10 2 4" xfId="804"/>
    <cellStyle name="20% - Ênfase4 10 3" xfId="805"/>
    <cellStyle name="20% - Ênfase4 10 3 2" xfId="806"/>
    <cellStyle name="20% - Ênfase4 10 4" xfId="807"/>
    <cellStyle name="20% - Ênfase4 10 4 2" xfId="808"/>
    <cellStyle name="20% - Ênfase4 10 5" xfId="809"/>
    <cellStyle name="20% - Ênfase4 10_RXO 2011" xfId="810"/>
    <cellStyle name="20% - Ênfase4 11" xfId="811"/>
    <cellStyle name="20% - Ênfase4 12" xfId="812"/>
    <cellStyle name="20% - Ênfase4 2" xfId="813"/>
    <cellStyle name="20% - Ênfase4 2 2" xfId="814"/>
    <cellStyle name="20% - Ênfase4 2 2 2" xfId="815"/>
    <cellStyle name="20% - Ênfase4 2 2 2 2" xfId="816"/>
    <cellStyle name="20% - Ênfase4 2 2_RXO 2011" xfId="817"/>
    <cellStyle name="20% - Ênfase4 2 3" xfId="818"/>
    <cellStyle name="20% - Ênfase4 2 3 2" xfId="819"/>
    <cellStyle name="20% - Ênfase4 2 3 2 2" xfId="820"/>
    <cellStyle name="20% - Ênfase4 2 3_RXO 2011" xfId="821"/>
    <cellStyle name="20% - Ênfase4 2 4" xfId="822"/>
    <cellStyle name="20% - Ênfase4 2 4 2" xfId="823"/>
    <cellStyle name="20% - Ênfase4 2 4 2 2" xfId="824"/>
    <cellStyle name="20% - Ênfase4 2 4_RXO 2011" xfId="825"/>
    <cellStyle name="20% - Ênfase4 2 5" xfId="826"/>
    <cellStyle name="20% - Ênfase4 2 5 2" xfId="827"/>
    <cellStyle name="20% - Ênfase4 2 5 2 2" xfId="828"/>
    <cellStyle name="20% - Ênfase4 2 5_RXO 2011" xfId="829"/>
    <cellStyle name="20% - Ênfase4 2 6" xfId="830"/>
    <cellStyle name="20% - Ênfase4 2 6 2" xfId="831"/>
    <cellStyle name="20% - Ênfase4 2 7" xfId="832"/>
    <cellStyle name="20% - Ênfase4 2 7 2" xfId="833"/>
    <cellStyle name="20% - Ênfase4 2_AG-41 000" xfId="834"/>
    <cellStyle name="20% - Ênfase4 3" xfId="835"/>
    <cellStyle name="20% - Ênfase4 3 2" xfId="836"/>
    <cellStyle name="20% - Ênfase4 3 2 2" xfId="837"/>
    <cellStyle name="20% - Ênfase4 3 2 2 2" xfId="838"/>
    <cellStyle name="20% - Ênfase4 3 2_RXO 2011" xfId="839"/>
    <cellStyle name="20% - Ênfase4 3 3" xfId="840"/>
    <cellStyle name="20% - Ênfase4 3 3 2" xfId="841"/>
    <cellStyle name="20% - Ênfase4 3 3 2 2" xfId="842"/>
    <cellStyle name="20% - Ênfase4 3 3_RXO 2011" xfId="843"/>
    <cellStyle name="20% - Ênfase4 3 4" xfId="844"/>
    <cellStyle name="20% - Ênfase4 3 4 2" xfId="845"/>
    <cellStyle name="20% - Ênfase4 3 4 2 2" xfId="846"/>
    <cellStyle name="20% - Ênfase4 3 4_RXO 2011" xfId="847"/>
    <cellStyle name="20% - Ênfase4 3 5" xfId="848"/>
    <cellStyle name="20% - Ênfase4 3 5 2" xfId="849"/>
    <cellStyle name="20% - Ênfase4 3 5 2 2" xfId="850"/>
    <cellStyle name="20% - Ênfase4 3 5_RXO 2011" xfId="851"/>
    <cellStyle name="20% - Ênfase4 3 6" xfId="852"/>
    <cellStyle name="20% - Ênfase4 3 6 2" xfId="853"/>
    <cellStyle name="20% - Ênfase4 3_AG-41 000" xfId="854"/>
    <cellStyle name="20% - Ênfase4 4" xfId="855"/>
    <cellStyle name="20% - Ênfase4 4 2" xfId="856"/>
    <cellStyle name="20% - Ênfase4 4 2 2" xfId="857"/>
    <cellStyle name="20% - Ênfase4 4 2 2 2" xfId="858"/>
    <cellStyle name="20% - Ênfase4 4 2_RXO 2011" xfId="859"/>
    <cellStyle name="20% - Ênfase4 4 3" xfId="860"/>
    <cellStyle name="20% - Ênfase4 4 3 2" xfId="861"/>
    <cellStyle name="20% - Ênfase4 4 3 2 2" xfId="862"/>
    <cellStyle name="20% - Ênfase4 4 3_RXO 2011" xfId="863"/>
    <cellStyle name="20% - Ênfase4 4 4" xfId="864"/>
    <cellStyle name="20% - Ênfase4 4 4 2" xfId="865"/>
    <cellStyle name="20% - Ênfase4 4 4 2 2" xfId="866"/>
    <cellStyle name="20% - Ênfase4 4 4_RXO 2011" xfId="867"/>
    <cellStyle name="20% - Ênfase4 4 5" xfId="868"/>
    <cellStyle name="20% - Ênfase4 4 5 2" xfId="869"/>
    <cellStyle name="20% - Ênfase4 4 5 2 2" xfId="870"/>
    <cellStyle name="20% - Ênfase4 4 5_RXO 2011" xfId="871"/>
    <cellStyle name="20% - Ênfase4 4 6" xfId="872"/>
    <cellStyle name="20% - Ênfase4 4 6 2" xfId="873"/>
    <cellStyle name="20% - Ênfase4 4_AG-41 000" xfId="874"/>
    <cellStyle name="20% - Ênfase4 5" xfId="875"/>
    <cellStyle name="20% - Ênfase4 5 2" xfId="876"/>
    <cellStyle name="20% - Ênfase4 5 2 2" xfId="877"/>
    <cellStyle name="20% - Ênfase4 5 2 2 2" xfId="878"/>
    <cellStyle name="20% - Ênfase4 5 2_RXO 2011" xfId="879"/>
    <cellStyle name="20% - Ênfase4 5 3" xfId="880"/>
    <cellStyle name="20% - Ênfase4 5 3 2" xfId="881"/>
    <cellStyle name="20% - Ênfase4 5 3 2 2" xfId="882"/>
    <cellStyle name="20% - Ênfase4 5 3_RXO 2011" xfId="883"/>
    <cellStyle name="20% - Ênfase4 5 4" xfId="884"/>
    <cellStyle name="20% - Ênfase4 5 4 2" xfId="885"/>
    <cellStyle name="20% - Ênfase4 5 4 2 2" xfId="886"/>
    <cellStyle name="20% - Ênfase4 5 4_RXO 2011" xfId="887"/>
    <cellStyle name="20% - Ênfase4 5 5" xfId="888"/>
    <cellStyle name="20% - Ênfase4 5 5 2" xfId="889"/>
    <cellStyle name="20% - Ênfase4 5 5 2 2" xfId="890"/>
    <cellStyle name="20% - Ênfase4 5 5_RXO 2011" xfId="891"/>
    <cellStyle name="20% - Ênfase4 5 6" xfId="892"/>
    <cellStyle name="20% - Ênfase4 5 6 2" xfId="893"/>
    <cellStyle name="20% - Ênfase4 5_AG-41 000" xfId="894"/>
    <cellStyle name="20% - Ênfase4 6" xfId="895"/>
    <cellStyle name="20% - Ênfase4 6 2" xfId="896"/>
    <cellStyle name="20% - Ênfase4 6 2 2" xfId="897"/>
    <cellStyle name="20% - Ênfase4 6_RXO 2011" xfId="898"/>
    <cellStyle name="20% - Ênfase4 7" xfId="899"/>
    <cellStyle name="20% - Ênfase4 7 10" xfId="900"/>
    <cellStyle name="20% - Ênfase4 7 10 2" xfId="901"/>
    <cellStyle name="20% - Ênfase4 7 10 2 2" xfId="902"/>
    <cellStyle name="20% - Ênfase4 7 10 2 2 2" xfId="903"/>
    <cellStyle name="20% - Ênfase4 7 10 2 2 2 2" xfId="904"/>
    <cellStyle name="20% - Ênfase4 7 10 2 2 3" xfId="905"/>
    <cellStyle name="20% - Ênfase4 7 10 2 2 3 2" xfId="906"/>
    <cellStyle name="20% - Ênfase4 7 10 2 2 4" xfId="907"/>
    <cellStyle name="20% - Ênfase4 7 10 2 3" xfId="908"/>
    <cellStyle name="20% - Ênfase4 7 10 2 3 2" xfId="909"/>
    <cellStyle name="20% - Ênfase4 7 10 2 4" xfId="910"/>
    <cellStyle name="20% - Ênfase4 7 10 2 4 2" xfId="911"/>
    <cellStyle name="20% - Ênfase4 7 10 2 5" xfId="912"/>
    <cellStyle name="20% - Ênfase4 7 10 2_RXO 2011" xfId="913"/>
    <cellStyle name="20% - Ênfase4 7 10_24100" xfId="914"/>
    <cellStyle name="20% - Ênfase4 7 11" xfId="915"/>
    <cellStyle name="20% - Ênfase4 7 11 2" xfId="916"/>
    <cellStyle name="20% - Ênfase4 7 11 2 2" xfId="917"/>
    <cellStyle name="20% - Ênfase4 7 11 2 2 2" xfId="918"/>
    <cellStyle name="20% - Ênfase4 7 11 2 2 2 2" xfId="919"/>
    <cellStyle name="20% - Ênfase4 7 11 2 2 3" xfId="920"/>
    <cellStyle name="20% - Ênfase4 7 11 2 2 3 2" xfId="921"/>
    <cellStyle name="20% - Ênfase4 7 11 2 2 4" xfId="922"/>
    <cellStyle name="20% - Ênfase4 7 11 2 3" xfId="923"/>
    <cellStyle name="20% - Ênfase4 7 11 2 3 2" xfId="924"/>
    <cellStyle name="20% - Ênfase4 7 11 2 4" xfId="925"/>
    <cellStyle name="20% - Ênfase4 7 11 2 4 2" xfId="926"/>
    <cellStyle name="20% - Ênfase4 7 11 2 5" xfId="927"/>
    <cellStyle name="20% - Ênfase4 7 11 2_RXO 2011" xfId="928"/>
    <cellStyle name="20% - Ênfase4 7 11_24100" xfId="929"/>
    <cellStyle name="20% - Ênfase4 7 12" xfId="930"/>
    <cellStyle name="20% - Ênfase4 7 12 2" xfId="931"/>
    <cellStyle name="20% - Ênfase4 7 2" xfId="932"/>
    <cellStyle name="20% - Ênfase4 7 2 2" xfId="933"/>
    <cellStyle name="20% - Ênfase4 7 2 2 2" xfId="934"/>
    <cellStyle name="20% - Ênfase4 7 2 2 2 2" xfId="935"/>
    <cellStyle name="20% - Ênfase4 7 2 2 2 2 2" xfId="936"/>
    <cellStyle name="20% - Ênfase4 7 2 2 2 3" xfId="937"/>
    <cellStyle name="20% - Ênfase4 7 2 2 2 3 2" xfId="938"/>
    <cellStyle name="20% - Ênfase4 7 2 2 2 4" xfId="939"/>
    <cellStyle name="20% - Ênfase4 7 2 2 3" xfId="940"/>
    <cellStyle name="20% - Ênfase4 7 2 2 3 2" xfId="941"/>
    <cellStyle name="20% - Ênfase4 7 2 2 4" xfId="942"/>
    <cellStyle name="20% - Ênfase4 7 2 2 4 2" xfId="943"/>
    <cellStyle name="20% - Ênfase4 7 2 2 5" xfId="944"/>
    <cellStyle name="20% - Ênfase4 7 2 2_RXO 2011" xfId="945"/>
    <cellStyle name="20% - Ênfase4 7 2_24100" xfId="946"/>
    <cellStyle name="20% - Ênfase4 7 3" xfId="947"/>
    <cellStyle name="20% - Ênfase4 7 3 2" xfId="948"/>
    <cellStyle name="20% - Ênfase4 7 3 2 2" xfId="949"/>
    <cellStyle name="20% - Ênfase4 7 3 2 2 2" xfId="950"/>
    <cellStyle name="20% - Ênfase4 7 3 2 2 2 2" xfId="951"/>
    <cellStyle name="20% - Ênfase4 7 3 2 2 3" xfId="952"/>
    <cellStyle name="20% - Ênfase4 7 3 2 2 3 2" xfId="953"/>
    <cellStyle name="20% - Ênfase4 7 3 2 2 4" xfId="954"/>
    <cellStyle name="20% - Ênfase4 7 3 2 3" xfId="955"/>
    <cellStyle name="20% - Ênfase4 7 3 2 3 2" xfId="956"/>
    <cellStyle name="20% - Ênfase4 7 3 2 4" xfId="957"/>
    <cellStyle name="20% - Ênfase4 7 3 2 4 2" xfId="958"/>
    <cellStyle name="20% - Ênfase4 7 3 2 5" xfId="959"/>
    <cellStyle name="20% - Ênfase4 7 3 2_RXO 2011" xfId="960"/>
    <cellStyle name="20% - Ênfase4 7 3_24100" xfId="961"/>
    <cellStyle name="20% - Ênfase4 7 4" xfId="962"/>
    <cellStyle name="20% - Ênfase4 7 4 2" xfId="963"/>
    <cellStyle name="20% - Ênfase4 7 4 2 2" xfId="964"/>
    <cellStyle name="20% - Ênfase4 7 4 2 2 2" xfId="965"/>
    <cellStyle name="20% - Ênfase4 7 4 2 2 2 2" xfId="966"/>
    <cellStyle name="20% - Ênfase4 7 4 2 2 3" xfId="967"/>
    <cellStyle name="20% - Ênfase4 7 4 2 2 3 2" xfId="968"/>
    <cellStyle name="20% - Ênfase4 7 4 2 2 4" xfId="969"/>
    <cellStyle name="20% - Ênfase4 7 4 2 3" xfId="970"/>
    <cellStyle name="20% - Ênfase4 7 4 2 3 2" xfId="971"/>
    <cellStyle name="20% - Ênfase4 7 4 2 4" xfId="972"/>
    <cellStyle name="20% - Ênfase4 7 4 2 4 2" xfId="973"/>
    <cellStyle name="20% - Ênfase4 7 4 2 5" xfId="974"/>
    <cellStyle name="20% - Ênfase4 7 4 2_RXO 2011" xfId="975"/>
    <cellStyle name="20% - Ênfase4 7 4_24100" xfId="976"/>
    <cellStyle name="20% - Ênfase4 7 5" xfId="977"/>
    <cellStyle name="20% - Ênfase4 7 5 2" xfId="978"/>
    <cellStyle name="20% - Ênfase4 7 5 2 2" xfId="979"/>
    <cellStyle name="20% - Ênfase4 7 5 2 2 2" xfId="980"/>
    <cellStyle name="20% - Ênfase4 7 5 2 2 2 2" xfId="981"/>
    <cellStyle name="20% - Ênfase4 7 5 2 2 3" xfId="982"/>
    <cellStyle name="20% - Ênfase4 7 5 2 2 3 2" xfId="983"/>
    <cellStyle name="20% - Ênfase4 7 5 2 2 4" xfId="984"/>
    <cellStyle name="20% - Ênfase4 7 5 2 3" xfId="985"/>
    <cellStyle name="20% - Ênfase4 7 5 2 3 2" xfId="986"/>
    <cellStyle name="20% - Ênfase4 7 5 2 4" xfId="987"/>
    <cellStyle name="20% - Ênfase4 7 5 2 4 2" xfId="988"/>
    <cellStyle name="20% - Ênfase4 7 5 2 5" xfId="989"/>
    <cellStyle name="20% - Ênfase4 7 5 2_RXO 2011" xfId="990"/>
    <cellStyle name="20% - Ênfase4 7 5_24100" xfId="991"/>
    <cellStyle name="20% - Ênfase4 7 6" xfId="992"/>
    <cellStyle name="20% - Ênfase4 7 6 2" xfId="993"/>
    <cellStyle name="20% - Ênfase4 7 6 2 2" xfId="994"/>
    <cellStyle name="20% - Ênfase4 7 6 2 2 2" xfId="995"/>
    <cellStyle name="20% - Ênfase4 7 6 2 2 2 2" xfId="996"/>
    <cellStyle name="20% - Ênfase4 7 6 2 2 3" xfId="997"/>
    <cellStyle name="20% - Ênfase4 7 6 2 2 3 2" xfId="998"/>
    <cellStyle name="20% - Ênfase4 7 6 2 2 4" xfId="999"/>
    <cellStyle name="20% - Ênfase4 7 6 2 3" xfId="1000"/>
    <cellStyle name="20% - Ênfase4 7 6 2 3 2" xfId="1001"/>
    <cellStyle name="20% - Ênfase4 7 6 2 4" xfId="1002"/>
    <cellStyle name="20% - Ênfase4 7 6 2 4 2" xfId="1003"/>
    <cellStyle name="20% - Ênfase4 7 6 2 5" xfId="1004"/>
    <cellStyle name="20% - Ênfase4 7 6 2_RXO 2011" xfId="1005"/>
    <cellStyle name="20% - Ênfase4 7 6_24100" xfId="1006"/>
    <cellStyle name="20% - Ênfase4 7 7" xfId="1007"/>
    <cellStyle name="20% - Ênfase4 7 7 2" xfId="1008"/>
    <cellStyle name="20% - Ênfase4 7 7 2 2" xfId="1009"/>
    <cellStyle name="20% - Ênfase4 7 7 2 2 2" xfId="1010"/>
    <cellStyle name="20% - Ênfase4 7 7 2 2 2 2" xfId="1011"/>
    <cellStyle name="20% - Ênfase4 7 7 2 2 3" xfId="1012"/>
    <cellStyle name="20% - Ênfase4 7 7 2 2 3 2" xfId="1013"/>
    <cellStyle name="20% - Ênfase4 7 7 2 2 4" xfId="1014"/>
    <cellStyle name="20% - Ênfase4 7 7 2 3" xfId="1015"/>
    <cellStyle name="20% - Ênfase4 7 7 2 3 2" xfId="1016"/>
    <cellStyle name="20% - Ênfase4 7 7 2 4" xfId="1017"/>
    <cellStyle name="20% - Ênfase4 7 7 2 4 2" xfId="1018"/>
    <cellStyle name="20% - Ênfase4 7 7 2 5" xfId="1019"/>
    <cellStyle name="20% - Ênfase4 7 7 2_RXO 2011" xfId="1020"/>
    <cellStyle name="20% - Ênfase4 7 7_24100" xfId="1021"/>
    <cellStyle name="20% - Ênfase4 7 8" xfId="1022"/>
    <cellStyle name="20% - Ênfase4 7 8 2" xfId="1023"/>
    <cellStyle name="20% - Ênfase4 7 8 2 2" xfId="1024"/>
    <cellStyle name="20% - Ênfase4 7 8 2 2 2" xfId="1025"/>
    <cellStyle name="20% - Ênfase4 7 8 2 2 2 2" xfId="1026"/>
    <cellStyle name="20% - Ênfase4 7 8 2 2 3" xfId="1027"/>
    <cellStyle name="20% - Ênfase4 7 8 2 2 3 2" xfId="1028"/>
    <cellStyle name="20% - Ênfase4 7 8 2 2 4" xfId="1029"/>
    <cellStyle name="20% - Ênfase4 7 8 2 3" xfId="1030"/>
    <cellStyle name="20% - Ênfase4 7 8 2 3 2" xfId="1031"/>
    <cellStyle name="20% - Ênfase4 7 8 2 4" xfId="1032"/>
    <cellStyle name="20% - Ênfase4 7 8 2 4 2" xfId="1033"/>
    <cellStyle name="20% - Ênfase4 7 8 2 5" xfId="1034"/>
    <cellStyle name="20% - Ênfase4 7 8 2_RXO 2011" xfId="1035"/>
    <cellStyle name="20% - Ênfase4 7 8_24100" xfId="1036"/>
    <cellStyle name="20% - Ênfase4 7 9" xfId="1037"/>
    <cellStyle name="20% - Ênfase4 7 9 2" xfId="1038"/>
    <cellStyle name="20% - Ênfase4 7 9 2 2" xfId="1039"/>
    <cellStyle name="20% - Ênfase4 7 9 2 2 2" xfId="1040"/>
    <cellStyle name="20% - Ênfase4 7 9 2 2 2 2" xfId="1041"/>
    <cellStyle name="20% - Ênfase4 7 9 2 2 3" xfId="1042"/>
    <cellStyle name="20% - Ênfase4 7 9 2 2 3 2" xfId="1043"/>
    <cellStyle name="20% - Ênfase4 7 9 2 2 4" xfId="1044"/>
    <cellStyle name="20% - Ênfase4 7 9 2 3" xfId="1045"/>
    <cellStyle name="20% - Ênfase4 7 9 2 3 2" xfId="1046"/>
    <cellStyle name="20% - Ênfase4 7 9 2 4" xfId="1047"/>
    <cellStyle name="20% - Ênfase4 7 9 2 4 2" xfId="1048"/>
    <cellStyle name="20% - Ênfase4 7 9 2 5" xfId="1049"/>
    <cellStyle name="20% - Ênfase4 7 9 2_RXO 2011" xfId="1050"/>
    <cellStyle name="20% - Ênfase4 7 9_24100" xfId="1051"/>
    <cellStyle name="20% - Ênfase4 7_AG-41 000" xfId="1052"/>
    <cellStyle name="20% - Ênfase4 8" xfId="1053"/>
    <cellStyle name="20% - Ênfase4 8 2" xfId="1054"/>
    <cellStyle name="20% - Ênfase4 8 2 2" xfId="1055"/>
    <cellStyle name="20% - Ênfase4 8_RXO 2011" xfId="1056"/>
    <cellStyle name="20% - Ênfase4 9" xfId="1057"/>
    <cellStyle name="20% - Ênfase4 9 2" xfId="1058"/>
    <cellStyle name="20% - Ênfase4 9 2 2" xfId="1059"/>
    <cellStyle name="20% - Ênfase4 9_RXO 2011" xfId="1060"/>
    <cellStyle name="20% - Ênfase5 10" xfId="1061"/>
    <cellStyle name="20% - Ênfase5 10 2" xfId="1062"/>
    <cellStyle name="20% - Ênfase5 10 2 2" xfId="1063"/>
    <cellStyle name="20% - Ênfase5 10 2 2 2" xfId="1064"/>
    <cellStyle name="20% - Ênfase5 10 2 3" xfId="1065"/>
    <cellStyle name="20% - Ênfase5 10 2 3 2" xfId="1066"/>
    <cellStyle name="20% - Ênfase5 10 2 4" xfId="1067"/>
    <cellStyle name="20% - Ênfase5 10 3" xfId="1068"/>
    <cellStyle name="20% - Ênfase5 10 3 2" xfId="1069"/>
    <cellStyle name="20% - Ênfase5 10 4" xfId="1070"/>
    <cellStyle name="20% - Ênfase5 10 4 2" xfId="1071"/>
    <cellStyle name="20% - Ênfase5 10 5" xfId="1072"/>
    <cellStyle name="20% - Ênfase5 10_RXO 2011" xfId="1073"/>
    <cellStyle name="20% - Ênfase5 11" xfId="1074"/>
    <cellStyle name="20% - Ênfase5 12" xfId="1075"/>
    <cellStyle name="20% - Ênfase5 2" xfId="1076"/>
    <cellStyle name="20% - Ênfase5 2 2" xfId="1077"/>
    <cellStyle name="20% - Ênfase5 2 2 2" xfId="1078"/>
    <cellStyle name="20% - Ênfase5 2 2 2 2" xfId="1079"/>
    <cellStyle name="20% - Ênfase5 2 2_RXO 2011" xfId="1080"/>
    <cellStyle name="20% - Ênfase5 2 3" xfId="1081"/>
    <cellStyle name="20% - Ênfase5 2 3 2" xfId="1082"/>
    <cellStyle name="20% - Ênfase5 2 3 2 2" xfId="1083"/>
    <cellStyle name="20% - Ênfase5 2 3_RXO 2011" xfId="1084"/>
    <cellStyle name="20% - Ênfase5 2 4" xfId="1085"/>
    <cellStyle name="20% - Ênfase5 2 4 2" xfId="1086"/>
    <cellStyle name="20% - Ênfase5 2 4 2 2" xfId="1087"/>
    <cellStyle name="20% - Ênfase5 2 4_RXO 2011" xfId="1088"/>
    <cellStyle name="20% - Ênfase5 2 5" xfId="1089"/>
    <cellStyle name="20% - Ênfase5 2 5 2" xfId="1090"/>
    <cellStyle name="20% - Ênfase5 2 5 2 2" xfId="1091"/>
    <cellStyle name="20% - Ênfase5 2 5_RXO 2011" xfId="1092"/>
    <cellStyle name="20% - Ênfase5 2 6" xfId="1093"/>
    <cellStyle name="20% - Ênfase5 2 6 2" xfId="1094"/>
    <cellStyle name="20% - Ênfase5 2 7" xfId="1095"/>
    <cellStyle name="20% - Ênfase5 2 7 2" xfId="1096"/>
    <cellStyle name="20% - Ênfase5 2_AG-41 000" xfId="1097"/>
    <cellStyle name="20% - Ênfase5 3" xfId="1098"/>
    <cellStyle name="20% - Ênfase5 3 2" xfId="1099"/>
    <cellStyle name="20% - Ênfase5 3 2 2" xfId="1100"/>
    <cellStyle name="20% - Ênfase5 3 2 2 2" xfId="1101"/>
    <cellStyle name="20% - Ênfase5 3 2_RXO 2011" xfId="1102"/>
    <cellStyle name="20% - Ênfase5 3 3" xfId="1103"/>
    <cellStyle name="20% - Ênfase5 3 3 2" xfId="1104"/>
    <cellStyle name="20% - Ênfase5 3 3 2 2" xfId="1105"/>
    <cellStyle name="20% - Ênfase5 3 3_RXO 2011" xfId="1106"/>
    <cellStyle name="20% - Ênfase5 3 4" xfId="1107"/>
    <cellStyle name="20% - Ênfase5 3 4 2" xfId="1108"/>
    <cellStyle name="20% - Ênfase5 3 4 2 2" xfId="1109"/>
    <cellStyle name="20% - Ênfase5 3 4_RXO 2011" xfId="1110"/>
    <cellStyle name="20% - Ênfase5 3 5" xfId="1111"/>
    <cellStyle name="20% - Ênfase5 3 5 2" xfId="1112"/>
    <cellStyle name="20% - Ênfase5 3 5 2 2" xfId="1113"/>
    <cellStyle name="20% - Ênfase5 3 5_RXO 2011" xfId="1114"/>
    <cellStyle name="20% - Ênfase5 3 6" xfId="1115"/>
    <cellStyle name="20% - Ênfase5 3 6 2" xfId="1116"/>
    <cellStyle name="20% - Ênfase5 3_AG-41 000" xfId="1117"/>
    <cellStyle name="20% - Ênfase5 4" xfId="1118"/>
    <cellStyle name="20% - Ênfase5 4 2" xfId="1119"/>
    <cellStyle name="20% - Ênfase5 4 2 2" xfId="1120"/>
    <cellStyle name="20% - Ênfase5 4 2 2 2" xfId="1121"/>
    <cellStyle name="20% - Ênfase5 4 2_RXO 2011" xfId="1122"/>
    <cellStyle name="20% - Ênfase5 4 3" xfId="1123"/>
    <cellStyle name="20% - Ênfase5 4 3 2" xfId="1124"/>
    <cellStyle name="20% - Ênfase5 4 3 2 2" xfId="1125"/>
    <cellStyle name="20% - Ênfase5 4 3_RXO 2011" xfId="1126"/>
    <cellStyle name="20% - Ênfase5 4 4" xfId="1127"/>
    <cellStyle name="20% - Ênfase5 4 4 2" xfId="1128"/>
    <cellStyle name="20% - Ênfase5 4 4 2 2" xfId="1129"/>
    <cellStyle name="20% - Ênfase5 4 4_RXO 2011" xfId="1130"/>
    <cellStyle name="20% - Ênfase5 4 5" xfId="1131"/>
    <cellStyle name="20% - Ênfase5 4 5 2" xfId="1132"/>
    <cellStyle name="20% - Ênfase5 4 5 2 2" xfId="1133"/>
    <cellStyle name="20% - Ênfase5 4 5_RXO 2011" xfId="1134"/>
    <cellStyle name="20% - Ênfase5 4 6" xfId="1135"/>
    <cellStyle name="20% - Ênfase5 4 6 2" xfId="1136"/>
    <cellStyle name="20% - Ênfase5 4_AG-41 000" xfId="1137"/>
    <cellStyle name="20% - Ênfase5 5" xfId="1138"/>
    <cellStyle name="20% - Ênfase5 5 2" xfId="1139"/>
    <cellStyle name="20% - Ênfase5 5 2 2" xfId="1140"/>
    <cellStyle name="20% - Ênfase5 5 2 2 2" xfId="1141"/>
    <cellStyle name="20% - Ênfase5 5 2_RXO 2011" xfId="1142"/>
    <cellStyle name="20% - Ênfase5 5 3" xfId="1143"/>
    <cellStyle name="20% - Ênfase5 5 3 2" xfId="1144"/>
    <cellStyle name="20% - Ênfase5 5 3 2 2" xfId="1145"/>
    <cellStyle name="20% - Ênfase5 5 3_RXO 2011" xfId="1146"/>
    <cellStyle name="20% - Ênfase5 5 4" xfId="1147"/>
    <cellStyle name="20% - Ênfase5 5 4 2" xfId="1148"/>
    <cellStyle name="20% - Ênfase5 5 4 2 2" xfId="1149"/>
    <cellStyle name="20% - Ênfase5 5 4_RXO 2011" xfId="1150"/>
    <cellStyle name="20% - Ênfase5 5 5" xfId="1151"/>
    <cellStyle name="20% - Ênfase5 5 5 2" xfId="1152"/>
    <cellStyle name="20% - Ênfase5 5 5 2 2" xfId="1153"/>
    <cellStyle name="20% - Ênfase5 5 5_RXO 2011" xfId="1154"/>
    <cellStyle name="20% - Ênfase5 5 6" xfId="1155"/>
    <cellStyle name="20% - Ênfase5 5 6 2" xfId="1156"/>
    <cellStyle name="20% - Ênfase5 5_AG-41 000" xfId="1157"/>
    <cellStyle name="20% - Ênfase5 6" xfId="1158"/>
    <cellStyle name="20% - Ênfase5 6 2" xfId="1159"/>
    <cellStyle name="20% - Ênfase5 6 2 2" xfId="1160"/>
    <cellStyle name="20% - Ênfase5 6_RXO 2011" xfId="1161"/>
    <cellStyle name="20% - Ênfase5 7" xfId="1162"/>
    <cellStyle name="20% - Ênfase5 7 10" xfId="1163"/>
    <cellStyle name="20% - Ênfase5 7 10 2" xfId="1164"/>
    <cellStyle name="20% - Ênfase5 7 10 2 2" xfId="1165"/>
    <cellStyle name="20% - Ênfase5 7 10 2 2 2" xfId="1166"/>
    <cellStyle name="20% - Ênfase5 7 10 2 2 2 2" xfId="1167"/>
    <cellStyle name="20% - Ênfase5 7 10 2 2 3" xfId="1168"/>
    <cellStyle name="20% - Ênfase5 7 10 2 2 3 2" xfId="1169"/>
    <cellStyle name="20% - Ênfase5 7 10 2 2 4" xfId="1170"/>
    <cellStyle name="20% - Ênfase5 7 10 2 3" xfId="1171"/>
    <cellStyle name="20% - Ênfase5 7 10 2 3 2" xfId="1172"/>
    <cellStyle name="20% - Ênfase5 7 10 2 4" xfId="1173"/>
    <cellStyle name="20% - Ênfase5 7 10 2 4 2" xfId="1174"/>
    <cellStyle name="20% - Ênfase5 7 10 2 5" xfId="1175"/>
    <cellStyle name="20% - Ênfase5 7 10 2_RXO 2011" xfId="1176"/>
    <cellStyle name="20% - Ênfase5 7 10_24100" xfId="1177"/>
    <cellStyle name="20% - Ênfase5 7 11" xfId="1178"/>
    <cellStyle name="20% - Ênfase5 7 11 2" xfId="1179"/>
    <cellStyle name="20% - Ênfase5 7 11 2 2" xfId="1180"/>
    <cellStyle name="20% - Ênfase5 7 11 2 2 2" xfId="1181"/>
    <cellStyle name="20% - Ênfase5 7 11 2 2 2 2" xfId="1182"/>
    <cellStyle name="20% - Ênfase5 7 11 2 2 3" xfId="1183"/>
    <cellStyle name="20% - Ênfase5 7 11 2 2 3 2" xfId="1184"/>
    <cellStyle name="20% - Ênfase5 7 11 2 2 4" xfId="1185"/>
    <cellStyle name="20% - Ênfase5 7 11 2 3" xfId="1186"/>
    <cellStyle name="20% - Ênfase5 7 11 2 3 2" xfId="1187"/>
    <cellStyle name="20% - Ênfase5 7 11 2 4" xfId="1188"/>
    <cellStyle name="20% - Ênfase5 7 11 2 4 2" xfId="1189"/>
    <cellStyle name="20% - Ênfase5 7 11 2 5" xfId="1190"/>
    <cellStyle name="20% - Ênfase5 7 11 2_RXO 2011" xfId="1191"/>
    <cellStyle name="20% - Ênfase5 7 11_24100" xfId="1192"/>
    <cellStyle name="20% - Ênfase5 7 12" xfId="1193"/>
    <cellStyle name="20% - Ênfase5 7 12 2" xfId="1194"/>
    <cellStyle name="20% - Ênfase5 7 2" xfId="1195"/>
    <cellStyle name="20% - Ênfase5 7 2 2" xfId="1196"/>
    <cellStyle name="20% - Ênfase5 7 2 2 2" xfId="1197"/>
    <cellStyle name="20% - Ênfase5 7 2 2 2 2" xfId="1198"/>
    <cellStyle name="20% - Ênfase5 7 2 2 2 2 2" xfId="1199"/>
    <cellStyle name="20% - Ênfase5 7 2 2 2 3" xfId="1200"/>
    <cellStyle name="20% - Ênfase5 7 2 2 2 3 2" xfId="1201"/>
    <cellStyle name="20% - Ênfase5 7 2 2 2 4" xfId="1202"/>
    <cellStyle name="20% - Ênfase5 7 2 2 3" xfId="1203"/>
    <cellStyle name="20% - Ênfase5 7 2 2 3 2" xfId="1204"/>
    <cellStyle name="20% - Ênfase5 7 2 2 4" xfId="1205"/>
    <cellStyle name="20% - Ênfase5 7 2 2 4 2" xfId="1206"/>
    <cellStyle name="20% - Ênfase5 7 2 2 5" xfId="1207"/>
    <cellStyle name="20% - Ênfase5 7 2 2_RXO 2011" xfId="1208"/>
    <cellStyle name="20% - Ênfase5 7 2_24100" xfId="1209"/>
    <cellStyle name="20% - Ênfase5 7 3" xfId="1210"/>
    <cellStyle name="20% - Ênfase5 7 3 2" xfId="1211"/>
    <cellStyle name="20% - Ênfase5 7 3 2 2" xfId="1212"/>
    <cellStyle name="20% - Ênfase5 7 3 2 2 2" xfId="1213"/>
    <cellStyle name="20% - Ênfase5 7 3 2 2 2 2" xfId="1214"/>
    <cellStyle name="20% - Ênfase5 7 3 2 2 3" xfId="1215"/>
    <cellStyle name="20% - Ênfase5 7 3 2 2 3 2" xfId="1216"/>
    <cellStyle name="20% - Ênfase5 7 3 2 2 4" xfId="1217"/>
    <cellStyle name="20% - Ênfase5 7 3 2 3" xfId="1218"/>
    <cellStyle name="20% - Ênfase5 7 3 2 3 2" xfId="1219"/>
    <cellStyle name="20% - Ênfase5 7 3 2 4" xfId="1220"/>
    <cellStyle name="20% - Ênfase5 7 3 2 4 2" xfId="1221"/>
    <cellStyle name="20% - Ênfase5 7 3 2 5" xfId="1222"/>
    <cellStyle name="20% - Ênfase5 7 3 2_RXO 2011" xfId="1223"/>
    <cellStyle name="20% - Ênfase5 7 3_24100" xfId="1224"/>
    <cellStyle name="20% - Ênfase5 7 4" xfId="1225"/>
    <cellStyle name="20% - Ênfase5 7 4 2" xfId="1226"/>
    <cellStyle name="20% - Ênfase5 7 4 2 2" xfId="1227"/>
    <cellStyle name="20% - Ênfase5 7 4 2 2 2" xfId="1228"/>
    <cellStyle name="20% - Ênfase5 7 4 2 2 2 2" xfId="1229"/>
    <cellStyle name="20% - Ênfase5 7 4 2 2 3" xfId="1230"/>
    <cellStyle name="20% - Ênfase5 7 4 2 2 3 2" xfId="1231"/>
    <cellStyle name="20% - Ênfase5 7 4 2 2 4" xfId="1232"/>
    <cellStyle name="20% - Ênfase5 7 4 2 3" xfId="1233"/>
    <cellStyle name="20% - Ênfase5 7 4 2 3 2" xfId="1234"/>
    <cellStyle name="20% - Ênfase5 7 4 2 4" xfId="1235"/>
    <cellStyle name="20% - Ênfase5 7 4 2 4 2" xfId="1236"/>
    <cellStyle name="20% - Ênfase5 7 4 2 5" xfId="1237"/>
    <cellStyle name="20% - Ênfase5 7 4 2_RXO 2011" xfId="1238"/>
    <cellStyle name="20% - Ênfase5 7 4_24100" xfId="1239"/>
    <cellStyle name="20% - Ênfase5 7 5" xfId="1240"/>
    <cellStyle name="20% - Ênfase5 7 5 2" xfId="1241"/>
    <cellStyle name="20% - Ênfase5 7 5 2 2" xfId="1242"/>
    <cellStyle name="20% - Ênfase5 7 5 2 2 2" xfId="1243"/>
    <cellStyle name="20% - Ênfase5 7 5 2 2 2 2" xfId="1244"/>
    <cellStyle name="20% - Ênfase5 7 5 2 2 3" xfId="1245"/>
    <cellStyle name="20% - Ênfase5 7 5 2 2 3 2" xfId="1246"/>
    <cellStyle name="20% - Ênfase5 7 5 2 2 4" xfId="1247"/>
    <cellStyle name="20% - Ênfase5 7 5 2 3" xfId="1248"/>
    <cellStyle name="20% - Ênfase5 7 5 2 3 2" xfId="1249"/>
    <cellStyle name="20% - Ênfase5 7 5 2 4" xfId="1250"/>
    <cellStyle name="20% - Ênfase5 7 5 2 4 2" xfId="1251"/>
    <cellStyle name="20% - Ênfase5 7 5 2 5" xfId="1252"/>
    <cellStyle name="20% - Ênfase5 7 5 2_RXO 2011" xfId="1253"/>
    <cellStyle name="20% - Ênfase5 7 5_24100" xfId="1254"/>
    <cellStyle name="20% - Ênfase5 7 6" xfId="1255"/>
    <cellStyle name="20% - Ênfase5 7 6 2" xfId="1256"/>
    <cellStyle name="20% - Ênfase5 7 6 2 2" xfId="1257"/>
    <cellStyle name="20% - Ênfase5 7 6 2 2 2" xfId="1258"/>
    <cellStyle name="20% - Ênfase5 7 6 2 2 2 2" xfId="1259"/>
    <cellStyle name="20% - Ênfase5 7 6 2 2 3" xfId="1260"/>
    <cellStyle name="20% - Ênfase5 7 6 2 2 3 2" xfId="1261"/>
    <cellStyle name="20% - Ênfase5 7 6 2 2 4" xfId="1262"/>
    <cellStyle name="20% - Ênfase5 7 6 2 3" xfId="1263"/>
    <cellStyle name="20% - Ênfase5 7 6 2 3 2" xfId="1264"/>
    <cellStyle name="20% - Ênfase5 7 6 2 4" xfId="1265"/>
    <cellStyle name="20% - Ênfase5 7 6 2 4 2" xfId="1266"/>
    <cellStyle name="20% - Ênfase5 7 6 2 5" xfId="1267"/>
    <cellStyle name="20% - Ênfase5 7 6 2_RXO 2011" xfId="1268"/>
    <cellStyle name="20% - Ênfase5 7 6_24100" xfId="1269"/>
    <cellStyle name="20% - Ênfase5 7 7" xfId="1270"/>
    <cellStyle name="20% - Ênfase5 7 7 2" xfId="1271"/>
    <cellStyle name="20% - Ênfase5 7 7 2 2" xfId="1272"/>
    <cellStyle name="20% - Ênfase5 7 7 2 2 2" xfId="1273"/>
    <cellStyle name="20% - Ênfase5 7 7 2 2 2 2" xfId="1274"/>
    <cellStyle name="20% - Ênfase5 7 7 2 2 3" xfId="1275"/>
    <cellStyle name="20% - Ênfase5 7 7 2 2 3 2" xfId="1276"/>
    <cellStyle name="20% - Ênfase5 7 7 2 2 4" xfId="1277"/>
    <cellStyle name="20% - Ênfase5 7 7 2 3" xfId="1278"/>
    <cellStyle name="20% - Ênfase5 7 7 2 3 2" xfId="1279"/>
    <cellStyle name="20% - Ênfase5 7 7 2 4" xfId="1280"/>
    <cellStyle name="20% - Ênfase5 7 7 2 4 2" xfId="1281"/>
    <cellStyle name="20% - Ênfase5 7 7 2 5" xfId="1282"/>
    <cellStyle name="20% - Ênfase5 7 7 2_RXO 2011" xfId="1283"/>
    <cellStyle name="20% - Ênfase5 7 7_24100" xfId="1284"/>
    <cellStyle name="20% - Ênfase5 7 8" xfId="1285"/>
    <cellStyle name="20% - Ênfase5 7 8 2" xfId="1286"/>
    <cellStyle name="20% - Ênfase5 7 8 2 2" xfId="1287"/>
    <cellStyle name="20% - Ênfase5 7 8 2 2 2" xfId="1288"/>
    <cellStyle name="20% - Ênfase5 7 8 2 2 2 2" xfId="1289"/>
    <cellStyle name="20% - Ênfase5 7 8 2 2 3" xfId="1290"/>
    <cellStyle name="20% - Ênfase5 7 8 2 2 3 2" xfId="1291"/>
    <cellStyle name="20% - Ênfase5 7 8 2 2 4" xfId="1292"/>
    <cellStyle name="20% - Ênfase5 7 8 2 3" xfId="1293"/>
    <cellStyle name="20% - Ênfase5 7 8 2 3 2" xfId="1294"/>
    <cellStyle name="20% - Ênfase5 7 8 2 4" xfId="1295"/>
    <cellStyle name="20% - Ênfase5 7 8 2 4 2" xfId="1296"/>
    <cellStyle name="20% - Ênfase5 7 8 2 5" xfId="1297"/>
    <cellStyle name="20% - Ênfase5 7 8 2_RXO 2011" xfId="1298"/>
    <cellStyle name="20% - Ênfase5 7 8_24100" xfId="1299"/>
    <cellStyle name="20% - Ênfase5 7 9" xfId="1300"/>
    <cellStyle name="20% - Ênfase5 7 9 2" xfId="1301"/>
    <cellStyle name="20% - Ênfase5 7 9 2 2" xfId="1302"/>
    <cellStyle name="20% - Ênfase5 7 9 2 2 2" xfId="1303"/>
    <cellStyle name="20% - Ênfase5 7 9 2 2 2 2" xfId="1304"/>
    <cellStyle name="20% - Ênfase5 7 9 2 2 3" xfId="1305"/>
    <cellStyle name="20% - Ênfase5 7 9 2 2 3 2" xfId="1306"/>
    <cellStyle name="20% - Ênfase5 7 9 2 2 4" xfId="1307"/>
    <cellStyle name="20% - Ênfase5 7 9 2 3" xfId="1308"/>
    <cellStyle name="20% - Ênfase5 7 9 2 3 2" xfId="1309"/>
    <cellStyle name="20% - Ênfase5 7 9 2 4" xfId="1310"/>
    <cellStyle name="20% - Ênfase5 7 9 2 4 2" xfId="1311"/>
    <cellStyle name="20% - Ênfase5 7 9 2 5" xfId="1312"/>
    <cellStyle name="20% - Ênfase5 7 9 2_RXO 2011" xfId="1313"/>
    <cellStyle name="20% - Ênfase5 7 9_24100" xfId="1314"/>
    <cellStyle name="20% - Ênfase5 7_AG-41 000" xfId="1315"/>
    <cellStyle name="20% - Ênfase5 8" xfId="1316"/>
    <cellStyle name="20% - Ênfase5 8 2" xfId="1317"/>
    <cellStyle name="20% - Ênfase5 8 2 2" xfId="1318"/>
    <cellStyle name="20% - Ênfase5 8_RXO 2011" xfId="1319"/>
    <cellStyle name="20% - Ênfase5 9" xfId="1320"/>
    <cellStyle name="20% - Ênfase5 9 2" xfId="1321"/>
    <cellStyle name="20% - Ênfase5 9 2 2" xfId="1322"/>
    <cellStyle name="20% - Ênfase5 9_RXO 2011" xfId="1323"/>
    <cellStyle name="20% - Ênfase6 10" xfId="1324"/>
    <cellStyle name="20% - Ênfase6 10 2" xfId="1325"/>
    <cellStyle name="20% - Ênfase6 10 2 2" xfId="1326"/>
    <cellStyle name="20% - Ênfase6 10 2 2 2" xfId="1327"/>
    <cellStyle name="20% - Ênfase6 10 2 3" xfId="1328"/>
    <cellStyle name="20% - Ênfase6 10 2 3 2" xfId="1329"/>
    <cellStyle name="20% - Ênfase6 10 2 4" xfId="1330"/>
    <cellStyle name="20% - Ênfase6 10 3" xfId="1331"/>
    <cellStyle name="20% - Ênfase6 10 3 2" xfId="1332"/>
    <cellStyle name="20% - Ênfase6 10 4" xfId="1333"/>
    <cellStyle name="20% - Ênfase6 10 4 2" xfId="1334"/>
    <cellStyle name="20% - Ênfase6 10 5" xfId="1335"/>
    <cellStyle name="20% - Ênfase6 10_RXO 2011" xfId="1336"/>
    <cellStyle name="20% - Ênfase6 11" xfId="1337"/>
    <cellStyle name="20% - Ênfase6 12" xfId="1338"/>
    <cellStyle name="20% - Ênfase6 2" xfId="1339"/>
    <cellStyle name="20% - Ênfase6 2 2" xfId="1340"/>
    <cellStyle name="20% - Ênfase6 2 2 2" xfId="1341"/>
    <cellStyle name="20% - Ênfase6 2 2 2 2" xfId="1342"/>
    <cellStyle name="20% - Ênfase6 2 2_RXO 2011" xfId="1343"/>
    <cellStyle name="20% - Ênfase6 2 3" xfId="1344"/>
    <cellStyle name="20% - Ênfase6 2 3 2" xfId="1345"/>
    <cellStyle name="20% - Ênfase6 2 3 2 2" xfId="1346"/>
    <cellStyle name="20% - Ênfase6 2 3_RXO 2011" xfId="1347"/>
    <cellStyle name="20% - Ênfase6 2 4" xfId="1348"/>
    <cellStyle name="20% - Ênfase6 2 4 2" xfId="1349"/>
    <cellStyle name="20% - Ênfase6 2 4 2 2" xfId="1350"/>
    <cellStyle name="20% - Ênfase6 2 4_RXO 2011" xfId="1351"/>
    <cellStyle name="20% - Ênfase6 2 5" xfId="1352"/>
    <cellStyle name="20% - Ênfase6 2 5 2" xfId="1353"/>
    <cellStyle name="20% - Ênfase6 2 5 2 2" xfId="1354"/>
    <cellStyle name="20% - Ênfase6 2 5_RXO 2011" xfId="1355"/>
    <cellStyle name="20% - Ênfase6 2 6" xfId="1356"/>
    <cellStyle name="20% - Ênfase6 2 6 2" xfId="1357"/>
    <cellStyle name="20% - Ênfase6 2 7" xfId="1358"/>
    <cellStyle name="20% - Ênfase6 2 7 2" xfId="1359"/>
    <cellStyle name="20% - Ênfase6 2_AG-41 000" xfId="1360"/>
    <cellStyle name="20% - Ênfase6 3" xfId="1361"/>
    <cellStyle name="20% - Ênfase6 3 2" xfId="1362"/>
    <cellStyle name="20% - Ênfase6 3 2 2" xfId="1363"/>
    <cellStyle name="20% - Ênfase6 3 2 2 2" xfId="1364"/>
    <cellStyle name="20% - Ênfase6 3 2_RXO 2011" xfId="1365"/>
    <cellStyle name="20% - Ênfase6 3 3" xfId="1366"/>
    <cellStyle name="20% - Ênfase6 3 3 2" xfId="1367"/>
    <cellStyle name="20% - Ênfase6 3 3 2 2" xfId="1368"/>
    <cellStyle name="20% - Ênfase6 3 3_RXO 2011" xfId="1369"/>
    <cellStyle name="20% - Ênfase6 3 4" xfId="1370"/>
    <cellStyle name="20% - Ênfase6 3 4 2" xfId="1371"/>
    <cellStyle name="20% - Ênfase6 3 4 2 2" xfId="1372"/>
    <cellStyle name="20% - Ênfase6 3 4_RXO 2011" xfId="1373"/>
    <cellStyle name="20% - Ênfase6 3 5" xfId="1374"/>
    <cellStyle name="20% - Ênfase6 3 5 2" xfId="1375"/>
    <cellStyle name="20% - Ênfase6 3 5 2 2" xfId="1376"/>
    <cellStyle name="20% - Ênfase6 3 5_RXO 2011" xfId="1377"/>
    <cellStyle name="20% - Ênfase6 3 6" xfId="1378"/>
    <cellStyle name="20% - Ênfase6 3 6 2" xfId="1379"/>
    <cellStyle name="20% - Ênfase6 3_AG-41 000" xfId="1380"/>
    <cellStyle name="20% - Ênfase6 4" xfId="1381"/>
    <cellStyle name="20% - Ênfase6 4 2" xfId="1382"/>
    <cellStyle name="20% - Ênfase6 4 2 2" xfId="1383"/>
    <cellStyle name="20% - Ênfase6 4 2 2 2" xfId="1384"/>
    <cellStyle name="20% - Ênfase6 4 2_RXO 2011" xfId="1385"/>
    <cellStyle name="20% - Ênfase6 4 3" xfId="1386"/>
    <cellStyle name="20% - Ênfase6 4 3 2" xfId="1387"/>
    <cellStyle name="20% - Ênfase6 4 3 2 2" xfId="1388"/>
    <cellStyle name="20% - Ênfase6 4 3_RXO 2011" xfId="1389"/>
    <cellStyle name="20% - Ênfase6 4 4" xfId="1390"/>
    <cellStyle name="20% - Ênfase6 4 4 2" xfId="1391"/>
    <cellStyle name="20% - Ênfase6 4 4 2 2" xfId="1392"/>
    <cellStyle name="20% - Ênfase6 4 4_RXO 2011" xfId="1393"/>
    <cellStyle name="20% - Ênfase6 4 5" xfId="1394"/>
    <cellStyle name="20% - Ênfase6 4 5 2" xfId="1395"/>
    <cellStyle name="20% - Ênfase6 4 5 2 2" xfId="1396"/>
    <cellStyle name="20% - Ênfase6 4 5_RXO 2011" xfId="1397"/>
    <cellStyle name="20% - Ênfase6 4 6" xfId="1398"/>
    <cellStyle name="20% - Ênfase6 4 6 2" xfId="1399"/>
    <cellStyle name="20% - Ênfase6 4_AG-41 000" xfId="1400"/>
    <cellStyle name="20% - Ênfase6 5" xfId="1401"/>
    <cellStyle name="20% - Ênfase6 5 2" xfId="1402"/>
    <cellStyle name="20% - Ênfase6 5 2 2" xfId="1403"/>
    <cellStyle name="20% - Ênfase6 5 2 2 2" xfId="1404"/>
    <cellStyle name="20% - Ênfase6 5 2_RXO 2011" xfId="1405"/>
    <cellStyle name="20% - Ênfase6 5 3" xfId="1406"/>
    <cellStyle name="20% - Ênfase6 5 3 2" xfId="1407"/>
    <cellStyle name="20% - Ênfase6 5 3 2 2" xfId="1408"/>
    <cellStyle name="20% - Ênfase6 5 3_RXO 2011" xfId="1409"/>
    <cellStyle name="20% - Ênfase6 5 4" xfId="1410"/>
    <cellStyle name="20% - Ênfase6 5 4 2" xfId="1411"/>
    <cellStyle name="20% - Ênfase6 5 4 2 2" xfId="1412"/>
    <cellStyle name="20% - Ênfase6 5 4_RXO 2011" xfId="1413"/>
    <cellStyle name="20% - Ênfase6 5 5" xfId="1414"/>
    <cellStyle name="20% - Ênfase6 5 5 2" xfId="1415"/>
    <cellStyle name="20% - Ênfase6 5 5 2 2" xfId="1416"/>
    <cellStyle name="20% - Ênfase6 5 5_RXO 2011" xfId="1417"/>
    <cellStyle name="20% - Ênfase6 5 6" xfId="1418"/>
    <cellStyle name="20% - Ênfase6 5 6 2" xfId="1419"/>
    <cellStyle name="20% - Ênfase6 5_AG-41 000" xfId="1420"/>
    <cellStyle name="20% - Ênfase6 6" xfId="1421"/>
    <cellStyle name="20% - Ênfase6 6 2" xfId="1422"/>
    <cellStyle name="20% - Ênfase6 6 2 2" xfId="1423"/>
    <cellStyle name="20% - Ênfase6 6_RXO 2011" xfId="1424"/>
    <cellStyle name="20% - Ênfase6 7" xfId="1425"/>
    <cellStyle name="20% - Ênfase6 7 10" xfId="1426"/>
    <cellStyle name="20% - Ênfase6 7 10 2" xfId="1427"/>
    <cellStyle name="20% - Ênfase6 7 10 2 2" xfId="1428"/>
    <cellStyle name="20% - Ênfase6 7 10 2 2 2" xfId="1429"/>
    <cellStyle name="20% - Ênfase6 7 10 2 2 2 2" xfId="1430"/>
    <cellStyle name="20% - Ênfase6 7 10 2 2 3" xfId="1431"/>
    <cellStyle name="20% - Ênfase6 7 10 2 2 3 2" xfId="1432"/>
    <cellStyle name="20% - Ênfase6 7 10 2 2 4" xfId="1433"/>
    <cellStyle name="20% - Ênfase6 7 10 2 3" xfId="1434"/>
    <cellStyle name="20% - Ênfase6 7 10 2 3 2" xfId="1435"/>
    <cellStyle name="20% - Ênfase6 7 10 2 4" xfId="1436"/>
    <cellStyle name="20% - Ênfase6 7 10 2 4 2" xfId="1437"/>
    <cellStyle name="20% - Ênfase6 7 10 2 5" xfId="1438"/>
    <cellStyle name="20% - Ênfase6 7 10 2_RXO 2011" xfId="1439"/>
    <cellStyle name="20% - Ênfase6 7 10_24100" xfId="1440"/>
    <cellStyle name="20% - Ênfase6 7 11" xfId="1441"/>
    <cellStyle name="20% - Ênfase6 7 11 2" xfId="1442"/>
    <cellStyle name="20% - Ênfase6 7 11 2 2" xfId="1443"/>
    <cellStyle name="20% - Ênfase6 7 11 2 2 2" xfId="1444"/>
    <cellStyle name="20% - Ênfase6 7 11 2 2 2 2" xfId="1445"/>
    <cellStyle name="20% - Ênfase6 7 11 2 2 3" xfId="1446"/>
    <cellStyle name="20% - Ênfase6 7 11 2 2 3 2" xfId="1447"/>
    <cellStyle name="20% - Ênfase6 7 11 2 2 4" xfId="1448"/>
    <cellStyle name="20% - Ênfase6 7 11 2 3" xfId="1449"/>
    <cellStyle name="20% - Ênfase6 7 11 2 3 2" xfId="1450"/>
    <cellStyle name="20% - Ênfase6 7 11 2 4" xfId="1451"/>
    <cellStyle name="20% - Ênfase6 7 11 2 4 2" xfId="1452"/>
    <cellStyle name="20% - Ênfase6 7 11 2 5" xfId="1453"/>
    <cellStyle name="20% - Ênfase6 7 11 2_RXO 2011" xfId="1454"/>
    <cellStyle name="20% - Ênfase6 7 11_24100" xfId="1455"/>
    <cellStyle name="20% - Ênfase6 7 12" xfId="1456"/>
    <cellStyle name="20% - Ênfase6 7 12 2" xfId="1457"/>
    <cellStyle name="20% - Ênfase6 7 2" xfId="1458"/>
    <cellStyle name="20% - Ênfase6 7 2 2" xfId="1459"/>
    <cellStyle name="20% - Ênfase6 7 2 2 2" xfId="1460"/>
    <cellStyle name="20% - Ênfase6 7 2 2 2 2" xfId="1461"/>
    <cellStyle name="20% - Ênfase6 7 2 2 2 2 2" xfId="1462"/>
    <cellStyle name="20% - Ênfase6 7 2 2 2 3" xfId="1463"/>
    <cellStyle name="20% - Ênfase6 7 2 2 2 3 2" xfId="1464"/>
    <cellStyle name="20% - Ênfase6 7 2 2 2 4" xfId="1465"/>
    <cellStyle name="20% - Ênfase6 7 2 2 3" xfId="1466"/>
    <cellStyle name="20% - Ênfase6 7 2 2 3 2" xfId="1467"/>
    <cellStyle name="20% - Ênfase6 7 2 2 4" xfId="1468"/>
    <cellStyle name="20% - Ênfase6 7 2 2 4 2" xfId="1469"/>
    <cellStyle name="20% - Ênfase6 7 2 2 5" xfId="1470"/>
    <cellStyle name="20% - Ênfase6 7 2 2_RXO 2011" xfId="1471"/>
    <cellStyle name="20% - Ênfase6 7 2_24100" xfId="1472"/>
    <cellStyle name="20% - Ênfase6 7 3" xfId="1473"/>
    <cellStyle name="20% - Ênfase6 7 3 2" xfId="1474"/>
    <cellStyle name="20% - Ênfase6 7 3 2 2" xfId="1475"/>
    <cellStyle name="20% - Ênfase6 7 3 2 2 2" xfId="1476"/>
    <cellStyle name="20% - Ênfase6 7 3 2 2 2 2" xfId="1477"/>
    <cellStyle name="20% - Ênfase6 7 3 2 2 3" xfId="1478"/>
    <cellStyle name="20% - Ênfase6 7 3 2 2 3 2" xfId="1479"/>
    <cellStyle name="20% - Ênfase6 7 3 2 2 4" xfId="1480"/>
    <cellStyle name="20% - Ênfase6 7 3 2 3" xfId="1481"/>
    <cellStyle name="20% - Ênfase6 7 3 2 3 2" xfId="1482"/>
    <cellStyle name="20% - Ênfase6 7 3 2 4" xfId="1483"/>
    <cellStyle name="20% - Ênfase6 7 3 2 4 2" xfId="1484"/>
    <cellStyle name="20% - Ênfase6 7 3 2 5" xfId="1485"/>
    <cellStyle name="20% - Ênfase6 7 3 2_RXO 2011" xfId="1486"/>
    <cellStyle name="20% - Ênfase6 7 3_24100" xfId="1487"/>
    <cellStyle name="20% - Ênfase6 7 4" xfId="1488"/>
    <cellStyle name="20% - Ênfase6 7 4 2" xfId="1489"/>
    <cellStyle name="20% - Ênfase6 7 4 2 2" xfId="1490"/>
    <cellStyle name="20% - Ênfase6 7 4 2 2 2" xfId="1491"/>
    <cellStyle name="20% - Ênfase6 7 4 2 2 2 2" xfId="1492"/>
    <cellStyle name="20% - Ênfase6 7 4 2 2 3" xfId="1493"/>
    <cellStyle name="20% - Ênfase6 7 4 2 2 3 2" xfId="1494"/>
    <cellStyle name="20% - Ênfase6 7 4 2 2 4" xfId="1495"/>
    <cellStyle name="20% - Ênfase6 7 4 2 3" xfId="1496"/>
    <cellStyle name="20% - Ênfase6 7 4 2 3 2" xfId="1497"/>
    <cellStyle name="20% - Ênfase6 7 4 2 4" xfId="1498"/>
    <cellStyle name="20% - Ênfase6 7 4 2 4 2" xfId="1499"/>
    <cellStyle name="20% - Ênfase6 7 4 2 5" xfId="1500"/>
    <cellStyle name="20% - Ênfase6 7 4 2_RXO 2011" xfId="1501"/>
    <cellStyle name="20% - Ênfase6 7 4_24100" xfId="1502"/>
    <cellStyle name="20% - Ênfase6 7 5" xfId="1503"/>
    <cellStyle name="20% - Ênfase6 7 5 2" xfId="1504"/>
    <cellStyle name="20% - Ênfase6 7 5 2 2" xfId="1505"/>
    <cellStyle name="20% - Ênfase6 7 5 2 2 2" xfId="1506"/>
    <cellStyle name="20% - Ênfase6 7 5 2 2 2 2" xfId="1507"/>
    <cellStyle name="20% - Ênfase6 7 5 2 2 3" xfId="1508"/>
    <cellStyle name="20% - Ênfase6 7 5 2 2 3 2" xfId="1509"/>
    <cellStyle name="20% - Ênfase6 7 5 2 2 4" xfId="1510"/>
    <cellStyle name="20% - Ênfase6 7 5 2 3" xfId="1511"/>
    <cellStyle name="20% - Ênfase6 7 5 2 3 2" xfId="1512"/>
    <cellStyle name="20% - Ênfase6 7 5 2 4" xfId="1513"/>
    <cellStyle name="20% - Ênfase6 7 5 2 4 2" xfId="1514"/>
    <cellStyle name="20% - Ênfase6 7 5 2 5" xfId="1515"/>
    <cellStyle name="20% - Ênfase6 7 5 2_RXO 2011" xfId="1516"/>
    <cellStyle name="20% - Ênfase6 7 5_24100" xfId="1517"/>
    <cellStyle name="20% - Ênfase6 7 6" xfId="1518"/>
    <cellStyle name="20% - Ênfase6 7 6 2" xfId="1519"/>
    <cellStyle name="20% - Ênfase6 7 6 2 2" xfId="1520"/>
    <cellStyle name="20% - Ênfase6 7 6 2 2 2" xfId="1521"/>
    <cellStyle name="20% - Ênfase6 7 6 2 2 2 2" xfId="1522"/>
    <cellStyle name="20% - Ênfase6 7 6 2 2 3" xfId="1523"/>
    <cellStyle name="20% - Ênfase6 7 6 2 2 3 2" xfId="1524"/>
    <cellStyle name="20% - Ênfase6 7 6 2 2 4" xfId="1525"/>
    <cellStyle name="20% - Ênfase6 7 6 2 3" xfId="1526"/>
    <cellStyle name="20% - Ênfase6 7 6 2 3 2" xfId="1527"/>
    <cellStyle name="20% - Ênfase6 7 6 2 4" xfId="1528"/>
    <cellStyle name="20% - Ênfase6 7 6 2 4 2" xfId="1529"/>
    <cellStyle name="20% - Ênfase6 7 6 2 5" xfId="1530"/>
    <cellStyle name="20% - Ênfase6 7 6 2_RXO 2011" xfId="1531"/>
    <cellStyle name="20% - Ênfase6 7 6_24100" xfId="1532"/>
    <cellStyle name="20% - Ênfase6 7 7" xfId="1533"/>
    <cellStyle name="20% - Ênfase6 7 7 2" xfId="1534"/>
    <cellStyle name="20% - Ênfase6 7 7 2 2" xfId="1535"/>
    <cellStyle name="20% - Ênfase6 7 7 2 2 2" xfId="1536"/>
    <cellStyle name="20% - Ênfase6 7 7 2 2 2 2" xfId="1537"/>
    <cellStyle name="20% - Ênfase6 7 7 2 2 3" xfId="1538"/>
    <cellStyle name="20% - Ênfase6 7 7 2 2 3 2" xfId="1539"/>
    <cellStyle name="20% - Ênfase6 7 7 2 2 4" xfId="1540"/>
    <cellStyle name="20% - Ênfase6 7 7 2 3" xfId="1541"/>
    <cellStyle name="20% - Ênfase6 7 7 2 3 2" xfId="1542"/>
    <cellStyle name="20% - Ênfase6 7 7 2 4" xfId="1543"/>
    <cellStyle name="20% - Ênfase6 7 7 2 4 2" xfId="1544"/>
    <cellStyle name="20% - Ênfase6 7 7 2 5" xfId="1545"/>
    <cellStyle name="20% - Ênfase6 7 7 2_RXO 2011" xfId="1546"/>
    <cellStyle name="20% - Ênfase6 7 7_24100" xfId="1547"/>
    <cellStyle name="20% - Ênfase6 7 8" xfId="1548"/>
    <cellStyle name="20% - Ênfase6 7 8 2" xfId="1549"/>
    <cellStyle name="20% - Ênfase6 7 8 2 2" xfId="1550"/>
    <cellStyle name="20% - Ênfase6 7 8 2 2 2" xfId="1551"/>
    <cellStyle name="20% - Ênfase6 7 8 2 2 2 2" xfId="1552"/>
    <cellStyle name="20% - Ênfase6 7 8 2 2 3" xfId="1553"/>
    <cellStyle name="20% - Ênfase6 7 8 2 2 3 2" xfId="1554"/>
    <cellStyle name="20% - Ênfase6 7 8 2 2 4" xfId="1555"/>
    <cellStyle name="20% - Ênfase6 7 8 2 3" xfId="1556"/>
    <cellStyle name="20% - Ênfase6 7 8 2 3 2" xfId="1557"/>
    <cellStyle name="20% - Ênfase6 7 8 2 4" xfId="1558"/>
    <cellStyle name="20% - Ênfase6 7 8 2 4 2" xfId="1559"/>
    <cellStyle name="20% - Ênfase6 7 8 2 5" xfId="1560"/>
    <cellStyle name="20% - Ênfase6 7 8 2_RXO 2011" xfId="1561"/>
    <cellStyle name="20% - Ênfase6 7 8_24100" xfId="1562"/>
    <cellStyle name="20% - Ênfase6 7 9" xfId="1563"/>
    <cellStyle name="20% - Ênfase6 7 9 2" xfId="1564"/>
    <cellStyle name="20% - Ênfase6 7 9 2 2" xfId="1565"/>
    <cellStyle name="20% - Ênfase6 7 9 2 2 2" xfId="1566"/>
    <cellStyle name="20% - Ênfase6 7 9 2 2 2 2" xfId="1567"/>
    <cellStyle name="20% - Ênfase6 7 9 2 2 3" xfId="1568"/>
    <cellStyle name="20% - Ênfase6 7 9 2 2 3 2" xfId="1569"/>
    <cellStyle name="20% - Ênfase6 7 9 2 2 4" xfId="1570"/>
    <cellStyle name="20% - Ênfase6 7 9 2 3" xfId="1571"/>
    <cellStyle name="20% - Ênfase6 7 9 2 3 2" xfId="1572"/>
    <cellStyle name="20% - Ênfase6 7 9 2 4" xfId="1573"/>
    <cellStyle name="20% - Ênfase6 7 9 2 4 2" xfId="1574"/>
    <cellStyle name="20% - Ênfase6 7 9 2 5" xfId="1575"/>
    <cellStyle name="20% - Ênfase6 7 9 2_RXO 2011" xfId="1576"/>
    <cellStyle name="20% - Ênfase6 7 9_24100" xfId="1577"/>
    <cellStyle name="20% - Ênfase6 7_AG-41 000" xfId="1578"/>
    <cellStyle name="20% - Ênfase6 8" xfId="1579"/>
    <cellStyle name="20% - Ênfase6 8 2" xfId="1580"/>
    <cellStyle name="20% - Ênfase6 8 2 2" xfId="1581"/>
    <cellStyle name="20% - Ênfase6 8_RXO 2011" xfId="1582"/>
    <cellStyle name="20% - Ênfase6 9" xfId="1583"/>
    <cellStyle name="20% - Ênfase6 9 2" xfId="1584"/>
    <cellStyle name="20% - Ênfase6 9 2 2" xfId="1585"/>
    <cellStyle name="20% - Ênfase6 9_RXO 2011" xfId="1586"/>
    <cellStyle name="40% - Ênfase1 10" xfId="1587"/>
    <cellStyle name="40% - Ênfase1 10 2" xfId="1588"/>
    <cellStyle name="40% - Ênfase1 10 2 2" xfId="1589"/>
    <cellStyle name="40% - Ênfase1 10 2 2 2" xfId="1590"/>
    <cellStyle name="40% - Ênfase1 10 2 3" xfId="1591"/>
    <cellStyle name="40% - Ênfase1 10 2 3 2" xfId="1592"/>
    <cellStyle name="40% - Ênfase1 10 2 4" xfId="1593"/>
    <cellStyle name="40% - Ênfase1 10 3" xfId="1594"/>
    <cellStyle name="40% - Ênfase1 10 3 2" xfId="1595"/>
    <cellStyle name="40% - Ênfase1 10 4" xfId="1596"/>
    <cellStyle name="40% - Ênfase1 10 4 2" xfId="1597"/>
    <cellStyle name="40% - Ênfase1 10 5" xfId="1598"/>
    <cellStyle name="40% - Ênfase1 10_RXO 2011" xfId="1599"/>
    <cellStyle name="40% - Ênfase1 11" xfId="1600"/>
    <cellStyle name="40% - Ênfase1 12" xfId="1601"/>
    <cellStyle name="40% - Ênfase1 2" xfId="1602"/>
    <cellStyle name="40% - Ênfase1 2 2" xfId="1603"/>
    <cellStyle name="40% - Ênfase1 2 2 2" xfId="1604"/>
    <cellStyle name="40% - Ênfase1 2 2 2 2" xfId="1605"/>
    <cellStyle name="40% - Ênfase1 2 2_RXO 2011" xfId="1606"/>
    <cellStyle name="40% - Ênfase1 2 3" xfId="1607"/>
    <cellStyle name="40% - Ênfase1 2 3 2" xfId="1608"/>
    <cellStyle name="40% - Ênfase1 2 3 2 2" xfId="1609"/>
    <cellStyle name="40% - Ênfase1 2 3_RXO 2011" xfId="1610"/>
    <cellStyle name="40% - Ênfase1 2 4" xfId="1611"/>
    <cellStyle name="40% - Ênfase1 2 4 2" xfId="1612"/>
    <cellStyle name="40% - Ênfase1 2 4 2 2" xfId="1613"/>
    <cellStyle name="40% - Ênfase1 2 4_RXO 2011" xfId="1614"/>
    <cellStyle name="40% - Ênfase1 2 5" xfId="1615"/>
    <cellStyle name="40% - Ênfase1 2 5 2" xfId="1616"/>
    <cellStyle name="40% - Ênfase1 2 5 2 2" xfId="1617"/>
    <cellStyle name="40% - Ênfase1 2 5_RXO 2011" xfId="1618"/>
    <cellStyle name="40% - Ênfase1 2 6" xfId="1619"/>
    <cellStyle name="40% - Ênfase1 2 6 2" xfId="1620"/>
    <cellStyle name="40% - Ênfase1 2 7" xfId="1621"/>
    <cellStyle name="40% - Ênfase1 2 7 2" xfId="1622"/>
    <cellStyle name="40% - Ênfase1 2_AG-41 000" xfId="1623"/>
    <cellStyle name="40% - Ênfase1 3" xfId="1624"/>
    <cellStyle name="40% - Ênfase1 3 2" xfId="1625"/>
    <cellStyle name="40% - Ênfase1 3 2 2" xfId="1626"/>
    <cellStyle name="40% - Ênfase1 3 2 2 2" xfId="1627"/>
    <cellStyle name="40% - Ênfase1 3 2_RXO 2011" xfId="1628"/>
    <cellStyle name="40% - Ênfase1 3 3" xfId="1629"/>
    <cellStyle name="40% - Ênfase1 3 3 2" xfId="1630"/>
    <cellStyle name="40% - Ênfase1 3 3 2 2" xfId="1631"/>
    <cellStyle name="40% - Ênfase1 3 3_RXO 2011" xfId="1632"/>
    <cellStyle name="40% - Ênfase1 3 4" xfId="1633"/>
    <cellStyle name="40% - Ênfase1 3 4 2" xfId="1634"/>
    <cellStyle name="40% - Ênfase1 3 4 2 2" xfId="1635"/>
    <cellStyle name="40% - Ênfase1 3 4_RXO 2011" xfId="1636"/>
    <cellStyle name="40% - Ênfase1 3 5" xfId="1637"/>
    <cellStyle name="40% - Ênfase1 3 5 2" xfId="1638"/>
    <cellStyle name="40% - Ênfase1 3 5 2 2" xfId="1639"/>
    <cellStyle name="40% - Ênfase1 3 5_RXO 2011" xfId="1640"/>
    <cellStyle name="40% - Ênfase1 3 6" xfId="1641"/>
    <cellStyle name="40% - Ênfase1 3 6 2" xfId="1642"/>
    <cellStyle name="40% - Ênfase1 3_AG-41 000" xfId="1643"/>
    <cellStyle name="40% - Ênfase1 4" xfId="1644"/>
    <cellStyle name="40% - Ênfase1 4 2" xfId="1645"/>
    <cellStyle name="40% - Ênfase1 4 2 2" xfId="1646"/>
    <cellStyle name="40% - Ênfase1 4 2 2 2" xfId="1647"/>
    <cellStyle name="40% - Ênfase1 4 2_RXO 2011" xfId="1648"/>
    <cellStyle name="40% - Ênfase1 4 3" xfId="1649"/>
    <cellStyle name="40% - Ênfase1 4 3 2" xfId="1650"/>
    <cellStyle name="40% - Ênfase1 4 3 2 2" xfId="1651"/>
    <cellStyle name="40% - Ênfase1 4 3_RXO 2011" xfId="1652"/>
    <cellStyle name="40% - Ênfase1 4 4" xfId="1653"/>
    <cellStyle name="40% - Ênfase1 4 4 2" xfId="1654"/>
    <cellStyle name="40% - Ênfase1 4 4 2 2" xfId="1655"/>
    <cellStyle name="40% - Ênfase1 4 4_RXO 2011" xfId="1656"/>
    <cellStyle name="40% - Ênfase1 4 5" xfId="1657"/>
    <cellStyle name="40% - Ênfase1 4 5 2" xfId="1658"/>
    <cellStyle name="40% - Ênfase1 4 5 2 2" xfId="1659"/>
    <cellStyle name="40% - Ênfase1 4 5_RXO 2011" xfId="1660"/>
    <cellStyle name="40% - Ênfase1 4 6" xfId="1661"/>
    <cellStyle name="40% - Ênfase1 4 6 2" xfId="1662"/>
    <cellStyle name="40% - Ênfase1 4_AG-41 000" xfId="1663"/>
    <cellStyle name="40% - Ênfase1 5" xfId="1664"/>
    <cellStyle name="40% - Ênfase1 5 2" xfId="1665"/>
    <cellStyle name="40% - Ênfase1 5 2 2" xfId="1666"/>
    <cellStyle name="40% - Ênfase1 5 2 2 2" xfId="1667"/>
    <cellStyle name="40% - Ênfase1 5 2_RXO 2011" xfId="1668"/>
    <cellStyle name="40% - Ênfase1 5 3" xfId="1669"/>
    <cellStyle name="40% - Ênfase1 5 3 2" xfId="1670"/>
    <cellStyle name="40% - Ênfase1 5 3 2 2" xfId="1671"/>
    <cellStyle name="40% - Ênfase1 5 3_RXO 2011" xfId="1672"/>
    <cellStyle name="40% - Ênfase1 5 4" xfId="1673"/>
    <cellStyle name="40% - Ênfase1 5 4 2" xfId="1674"/>
    <cellStyle name="40% - Ênfase1 5 4 2 2" xfId="1675"/>
    <cellStyle name="40% - Ênfase1 5 4_RXO 2011" xfId="1676"/>
    <cellStyle name="40% - Ênfase1 5 5" xfId="1677"/>
    <cellStyle name="40% - Ênfase1 5 5 2" xfId="1678"/>
    <cellStyle name="40% - Ênfase1 5 5 2 2" xfId="1679"/>
    <cellStyle name="40% - Ênfase1 5 5_RXO 2011" xfId="1680"/>
    <cellStyle name="40% - Ênfase1 5 6" xfId="1681"/>
    <cellStyle name="40% - Ênfase1 5 6 2" xfId="1682"/>
    <cellStyle name="40% - Ênfase1 5_AG-41 000" xfId="1683"/>
    <cellStyle name="40% - Ênfase1 6" xfId="1684"/>
    <cellStyle name="40% - Ênfase1 6 2" xfId="1685"/>
    <cellStyle name="40% - Ênfase1 6 2 2" xfId="1686"/>
    <cellStyle name="40% - Ênfase1 6_RXO 2011" xfId="1687"/>
    <cellStyle name="40% - Ênfase1 7" xfId="1688"/>
    <cellStyle name="40% - Ênfase1 7 10" xfId="1689"/>
    <cellStyle name="40% - Ênfase1 7 10 2" xfId="1690"/>
    <cellStyle name="40% - Ênfase1 7 10 2 2" xfId="1691"/>
    <cellStyle name="40% - Ênfase1 7 10 2 2 2" xfId="1692"/>
    <cellStyle name="40% - Ênfase1 7 10 2 2 2 2" xfId="1693"/>
    <cellStyle name="40% - Ênfase1 7 10 2 2 3" xfId="1694"/>
    <cellStyle name="40% - Ênfase1 7 10 2 2 3 2" xfId="1695"/>
    <cellStyle name="40% - Ênfase1 7 10 2 2 4" xfId="1696"/>
    <cellStyle name="40% - Ênfase1 7 10 2 3" xfId="1697"/>
    <cellStyle name="40% - Ênfase1 7 10 2 3 2" xfId="1698"/>
    <cellStyle name="40% - Ênfase1 7 10 2 4" xfId="1699"/>
    <cellStyle name="40% - Ênfase1 7 10 2 4 2" xfId="1700"/>
    <cellStyle name="40% - Ênfase1 7 10 2 5" xfId="1701"/>
    <cellStyle name="40% - Ênfase1 7 10 2_RXO 2011" xfId="1702"/>
    <cellStyle name="40% - Ênfase1 7 10_24100" xfId="1703"/>
    <cellStyle name="40% - Ênfase1 7 11" xfId="1704"/>
    <cellStyle name="40% - Ênfase1 7 11 2" xfId="1705"/>
    <cellStyle name="40% - Ênfase1 7 11 2 2" xfId="1706"/>
    <cellStyle name="40% - Ênfase1 7 11 2 2 2" xfId="1707"/>
    <cellStyle name="40% - Ênfase1 7 11 2 2 2 2" xfId="1708"/>
    <cellStyle name="40% - Ênfase1 7 11 2 2 3" xfId="1709"/>
    <cellStyle name="40% - Ênfase1 7 11 2 2 3 2" xfId="1710"/>
    <cellStyle name="40% - Ênfase1 7 11 2 2 4" xfId="1711"/>
    <cellStyle name="40% - Ênfase1 7 11 2 3" xfId="1712"/>
    <cellStyle name="40% - Ênfase1 7 11 2 3 2" xfId="1713"/>
    <cellStyle name="40% - Ênfase1 7 11 2 4" xfId="1714"/>
    <cellStyle name="40% - Ênfase1 7 11 2 4 2" xfId="1715"/>
    <cellStyle name="40% - Ênfase1 7 11 2 5" xfId="1716"/>
    <cellStyle name="40% - Ênfase1 7 11 2_RXO 2011" xfId="1717"/>
    <cellStyle name="40% - Ênfase1 7 11_24100" xfId="1718"/>
    <cellStyle name="40% - Ênfase1 7 12" xfId="1719"/>
    <cellStyle name="40% - Ênfase1 7 12 2" xfId="1720"/>
    <cellStyle name="40% - Ênfase1 7 2" xfId="1721"/>
    <cellStyle name="40% - Ênfase1 7 2 2" xfId="1722"/>
    <cellStyle name="40% - Ênfase1 7 2 2 2" xfId="1723"/>
    <cellStyle name="40% - Ênfase1 7 2 2 2 2" xfId="1724"/>
    <cellStyle name="40% - Ênfase1 7 2 2 2 2 2" xfId="1725"/>
    <cellStyle name="40% - Ênfase1 7 2 2 2 3" xfId="1726"/>
    <cellStyle name="40% - Ênfase1 7 2 2 2 3 2" xfId="1727"/>
    <cellStyle name="40% - Ênfase1 7 2 2 2 4" xfId="1728"/>
    <cellStyle name="40% - Ênfase1 7 2 2 3" xfId="1729"/>
    <cellStyle name="40% - Ênfase1 7 2 2 3 2" xfId="1730"/>
    <cellStyle name="40% - Ênfase1 7 2 2 4" xfId="1731"/>
    <cellStyle name="40% - Ênfase1 7 2 2 4 2" xfId="1732"/>
    <cellStyle name="40% - Ênfase1 7 2 2 5" xfId="1733"/>
    <cellStyle name="40% - Ênfase1 7 2 2_RXO 2011" xfId="1734"/>
    <cellStyle name="40% - Ênfase1 7 2_24100" xfId="1735"/>
    <cellStyle name="40% - Ênfase1 7 3" xfId="1736"/>
    <cellStyle name="40% - Ênfase1 7 3 2" xfId="1737"/>
    <cellStyle name="40% - Ênfase1 7 3 2 2" xfId="1738"/>
    <cellStyle name="40% - Ênfase1 7 3 2 2 2" xfId="1739"/>
    <cellStyle name="40% - Ênfase1 7 3 2 2 2 2" xfId="1740"/>
    <cellStyle name="40% - Ênfase1 7 3 2 2 3" xfId="1741"/>
    <cellStyle name="40% - Ênfase1 7 3 2 2 3 2" xfId="1742"/>
    <cellStyle name="40% - Ênfase1 7 3 2 2 4" xfId="1743"/>
    <cellStyle name="40% - Ênfase1 7 3 2 3" xfId="1744"/>
    <cellStyle name="40% - Ênfase1 7 3 2 3 2" xfId="1745"/>
    <cellStyle name="40% - Ênfase1 7 3 2 4" xfId="1746"/>
    <cellStyle name="40% - Ênfase1 7 3 2 4 2" xfId="1747"/>
    <cellStyle name="40% - Ênfase1 7 3 2 5" xfId="1748"/>
    <cellStyle name="40% - Ênfase1 7 3 2_RXO 2011" xfId="1749"/>
    <cellStyle name="40% - Ênfase1 7 3_24100" xfId="1750"/>
    <cellStyle name="40% - Ênfase1 7 4" xfId="1751"/>
    <cellStyle name="40% - Ênfase1 7 4 2" xfId="1752"/>
    <cellStyle name="40% - Ênfase1 7 4 2 2" xfId="1753"/>
    <cellStyle name="40% - Ênfase1 7 4 2 2 2" xfId="1754"/>
    <cellStyle name="40% - Ênfase1 7 4 2 2 2 2" xfId="1755"/>
    <cellStyle name="40% - Ênfase1 7 4 2 2 3" xfId="1756"/>
    <cellStyle name="40% - Ênfase1 7 4 2 2 3 2" xfId="1757"/>
    <cellStyle name="40% - Ênfase1 7 4 2 2 4" xfId="1758"/>
    <cellStyle name="40% - Ênfase1 7 4 2 3" xfId="1759"/>
    <cellStyle name="40% - Ênfase1 7 4 2 3 2" xfId="1760"/>
    <cellStyle name="40% - Ênfase1 7 4 2 4" xfId="1761"/>
    <cellStyle name="40% - Ênfase1 7 4 2 4 2" xfId="1762"/>
    <cellStyle name="40% - Ênfase1 7 4 2 5" xfId="1763"/>
    <cellStyle name="40% - Ênfase1 7 4 2_RXO 2011" xfId="1764"/>
    <cellStyle name="40% - Ênfase1 7 4_24100" xfId="1765"/>
    <cellStyle name="40% - Ênfase1 7 5" xfId="1766"/>
    <cellStyle name="40% - Ênfase1 7 5 2" xfId="1767"/>
    <cellStyle name="40% - Ênfase1 7 5 2 2" xfId="1768"/>
    <cellStyle name="40% - Ênfase1 7 5 2 2 2" xfId="1769"/>
    <cellStyle name="40% - Ênfase1 7 5 2 2 2 2" xfId="1770"/>
    <cellStyle name="40% - Ênfase1 7 5 2 2 3" xfId="1771"/>
    <cellStyle name="40% - Ênfase1 7 5 2 2 3 2" xfId="1772"/>
    <cellStyle name="40% - Ênfase1 7 5 2 2 4" xfId="1773"/>
    <cellStyle name="40% - Ênfase1 7 5 2 3" xfId="1774"/>
    <cellStyle name="40% - Ênfase1 7 5 2 3 2" xfId="1775"/>
    <cellStyle name="40% - Ênfase1 7 5 2 4" xfId="1776"/>
    <cellStyle name="40% - Ênfase1 7 5 2 4 2" xfId="1777"/>
    <cellStyle name="40% - Ênfase1 7 5 2 5" xfId="1778"/>
    <cellStyle name="40% - Ênfase1 7 5 2_RXO 2011" xfId="1779"/>
    <cellStyle name="40% - Ênfase1 7 5_24100" xfId="1780"/>
    <cellStyle name="40% - Ênfase1 7 6" xfId="1781"/>
    <cellStyle name="40% - Ênfase1 7 6 2" xfId="1782"/>
    <cellStyle name="40% - Ênfase1 7 6 2 2" xfId="1783"/>
    <cellStyle name="40% - Ênfase1 7 6 2 2 2" xfId="1784"/>
    <cellStyle name="40% - Ênfase1 7 6 2 2 2 2" xfId="1785"/>
    <cellStyle name="40% - Ênfase1 7 6 2 2 3" xfId="1786"/>
    <cellStyle name="40% - Ênfase1 7 6 2 2 3 2" xfId="1787"/>
    <cellStyle name="40% - Ênfase1 7 6 2 2 4" xfId="1788"/>
    <cellStyle name="40% - Ênfase1 7 6 2 3" xfId="1789"/>
    <cellStyle name="40% - Ênfase1 7 6 2 3 2" xfId="1790"/>
    <cellStyle name="40% - Ênfase1 7 6 2 4" xfId="1791"/>
    <cellStyle name="40% - Ênfase1 7 6 2 4 2" xfId="1792"/>
    <cellStyle name="40% - Ênfase1 7 6 2 5" xfId="1793"/>
    <cellStyle name="40% - Ênfase1 7 6 2_RXO 2011" xfId="1794"/>
    <cellStyle name="40% - Ênfase1 7 6_24100" xfId="1795"/>
    <cellStyle name="40% - Ênfase1 7 7" xfId="1796"/>
    <cellStyle name="40% - Ênfase1 7 7 2" xfId="1797"/>
    <cellStyle name="40% - Ênfase1 7 7 2 2" xfId="1798"/>
    <cellStyle name="40% - Ênfase1 7 7 2 2 2" xfId="1799"/>
    <cellStyle name="40% - Ênfase1 7 7 2 2 2 2" xfId="1800"/>
    <cellStyle name="40% - Ênfase1 7 7 2 2 3" xfId="1801"/>
    <cellStyle name="40% - Ênfase1 7 7 2 2 3 2" xfId="1802"/>
    <cellStyle name="40% - Ênfase1 7 7 2 2 4" xfId="1803"/>
    <cellStyle name="40% - Ênfase1 7 7 2 3" xfId="1804"/>
    <cellStyle name="40% - Ênfase1 7 7 2 3 2" xfId="1805"/>
    <cellStyle name="40% - Ênfase1 7 7 2 4" xfId="1806"/>
    <cellStyle name="40% - Ênfase1 7 7 2 4 2" xfId="1807"/>
    <cellStyle name="40% - Ênfase1 7 7 2 5" xfId="1808"/>
    <cellStyle name="40% - Ênfase1 7 7 2_RXO 2011" xfId="1809"/>
    <cellStyle name="40% - Ênfase1 7 7_24100" xfId="1810"/>
    <cellStyle name="40% - Ênfase1 7 8" xfId="1811"/>
    <cellStyle name="40% - Ênfase1 7 8 2" xfId="1812"/>
    <cellStyle name="40% - Ênfase1 7 8 2 2" xfId="1813"/>
    <cellStyle name="40% - Ênfase1 7 8 2 2 2" xfId="1814"/>
    <cellStyle name="40% - Ênfase1 7 8 2 2 2 2" xfId="1815"/>
    <cellStyle name="40% - Ênfase1 7 8 2 2 3" xfId="1816"/>
    <cellStyle name="40% - Ênfase1 7 8 2 2 3 2" xfId="1817"/>
    <cellStyle name="40% - Ênfase1 7 8 2 2 4" xfId="1818"/>
    <cellStyle name="40% - Ênfase1 7 8 2 3" xfId="1819"/>
    <cellStyle name="40% - Ênfase1 7 8 2 3 2" xfId="1820"/>
    <cellStyle name="40% - Ênfase1 7 8 2 4" xfId="1821"/>
    <cellStyle name="40% - Ênfase1 7 8 2 4 2" xfId="1822"/>
    <cellStyle name="40% - Ênfase1 7 8 2 5" xfId="1823"/>
    <cellStyle name="40% - Ênfase1 7 8 2_RXO 2011" xfId="1824"/>
    <cellStyle name="40% - Ênfase1 7 8_24100" xfId="1825"/>
    <cellStyle name="40% - Ênfase1 7 9" xfId="1826"/>
    <cellStyle name="40% - Ênfase1 7 9 2" xfId="1827"/>
    <cellStyle name="40% - Ênfase1 7 9 2 2" xfId="1828"/>
    <cellStyle name="40% - Ênfase1 7 9 2 2 2" xfId="1829"/>
    <cellStyle name="40% - Ênfase1 7 9 2 2 2 2" xfId="1830"/>
    <cellStyle name="40% - Ênfase1 7 9 2 2 3" xfId="1831"/>
    <cellStyle name="40% - Ênfase1 7 9 2 2 3 2" xfId="1832"/>
    <cellStyle name="40% - Ênfase1 7 9 2 2 4" xfId="1833"/>
    <cellStyle name="40% - Ênfase1 7 9 2 3" xfId="1834"/>
    <cellStyle name="40% - Ênfase1 7 9 2 3 2" xfId="1835"/>
    <cellStyle name="40% - Ênfase1 7 9 2 4" xfId="1836"/>
    <cellStyle name="40% - Ênfase1 7 9 2 4 2" xfId="1837"/>
    <cellStyle name="40% - Ênfase1 7 9 2 5" xfId="1838"/>
    <cellStyle name="40% - Ênfase1 7 9 2_RXO 2011" xfId="1839"/>
    <cellStyle name="40% - Ênfase1 7 9_24100" xfId="1840"/>
    <cellStyle name="40% - Ênfase1 7_AG-41 000" xfId="1841"/>
    <cellStyle name="40% - Ênfase1 8" xfId="1842"/>
    <cellStyle name="40% - Ênfase1 8 2" xfId="1843"/>
    <cellStyle name="40% - Ênfase1 8 2 2" xfId="1844"/>
    <cellStyle name="40% - Ênfase1 8_RXO 2011" xfId="1845"/>
    <cellStyle name="40% - Ênfase1 9" xfId="1846"/>
    <cellStyle name="40% - Ênfase1 9 2" xfId="1847"/>
    <cellStyle name="40% - Ênfase1 9 2 2" xfId="1848"/>
    <cellStyle name="40% - Ênfase1 9_RXO 2011" xfId="1849"/>
    <cellStyle name="40% - Ênfase2 10" xfId="1850"/>
    <cellStyle name="40% - Ênfase2 10 2" xfId="1851"/>
    <cellStyle name="40% - Ênfase2 10 2 2" xfId="1852"/>
    <cellStyle name="40% - Ênfase2 10 2 2 2" xfId="1853"/>
    <cellStyle name="40% - Ênfase2 10 2 3" xfId="1854"/>
    <cellStyle name="40% - Ênfase2 10 2 3 2" xfId="1855"/>
    <cellStyle name="40% - Ênfase2 10 2 4" xfId="1856"/>
    <cellStyle name="40% - Ênfase2 10 3" xfId="1857"/>
    <cellStyle name="40% - Ênfase2 10 3 2" xfId="1858"/>
    <cellStyle name="40% - Ênfase2 10 4" xfId="1859"/>
    <cellStyle name="40% - Ênfase2 10 4 2" xfId="1860"/>
    <cellStyle name="40% - Ênfase2 10 5" xfId="1861"/>
    <cellStyle name="40% - Ênfase2 10_RXO 2011" xfId="1862"/>
    <cellStyle name="40% - Ênfase2 11" xfId="1863"/>
    <cellStyle name="40% - Ênfase2 12" xfId="1864"/>
    <cellStyle name="40% - Ênfase2 2" xfId="1865"/>
    <cellStyle name="40% - Ênfase2 2 2" xfId="1866"/>
    <cellStyle name="40% - Ênfase2 2 2 2" xfId="1867"/>
    <cellStyle name="40% - Ênfase2 2 2 2 2" xfId="1868"/>
    <cellStyle name="40% - Ênfase2 2 2_RXO 2011" xfId="1869"/>
    <cellStyle name="40% - Ênfase2 2 3" xfId="1870"/>
    <cellStyle name="40% - Ênfase2 2 3 2" xfId="1871"/>
    <cellStyle name="40% - Ênfase2 2 3 2 2" xfId="1872"/>
    <cellStyle name="40% - Ênfase2 2 3_RXO 2011" xfId="1873"/>
    <cellStyle name="40% - Ênfase2 2 4" xfId="1874"/>
    <cellStyle name="40% - Ênfase2 2 4 2" xfId="1875"/>
    <cellStyle name="40% - Ênfase2 2 4 2 2" xfId="1876"/>
    <cellStyle name="40% - Ênfase2 2 4_RXO 2011" xfId="1877"/>
    <cellStyle name="40% - Ênfase2 2 5" xfId="1878"/>
    <cellStyle name="40% - Ênfase2 2 5 2" xfId="1879"/>
    <cellStyle name="40% - Ênfase2 2 5 2 2" xfId="1880"/>
    <cellStyle name="40% - Ênfase2 2 5_RXO 2011" xfId="1881"/>
    <cellStyle name="40% - Ênfase2 2 6" xfId="1882"/>
    <cellStyle name="40% - Ênfase2 2 6 2" xfId="1883"/>
    <cellStyle name="40% - Ênfase2 2 7" xfId="1884"/>
    <cellStyle name="40% - Ênfase2 2 7 2" xfId="1885"/>
    <cellStyle name="40% - Ênfase2 2_AG-41 000" xfId="1886"/>
    <cellStyle name="40% - Ênfase2 3" xfId="1887"/>
    <cellStyle name="40% - Ênfase2 3 2" xfId="1888"/>
    <cellStyle name="40% - Ênfase2 3 2 2" xfId="1889"/>
    <cellStyle name="40% - Ênfase2 3 2 2 2" xfId="1890"/>
    <cellStyle name="40% - Ênfase2 3 2_RXO 2011" xfId="1891"/>
    <cellStyle name="40% - Ênfase2 3 3" xfId="1892"/>
    <cellStyle name="40% - Ênfase2 3 3 2" xfId="1893"/>
    <cellStyle name="40% - Ênfase2 3 3 2 2" xfId="1894"/>
    <cellStyle name="40% - Ênfase2 3 3_RXO 2011" xfId="1895"/>
    <cellStyle name="40% - Ênfase2 3 4" xfId="1896"/>
    <cellStyle name="40% - Ênfase2 3 4 2" xfId="1897"/>
    <cellStyle name="40% - Ênfase2 3 4 2 2" xfId="1898"/>
    <cellStyle name="40% - Ênfase2 3 4_RXO 2011" xfId="1899"/>
    <cellStyle name="40% - Ênfase2 3 5" xfId="1900"/>
    <cellStyle name="40% - Ênfase2 3 5 2" xfId="1901"/>
    <cellStyle name="40% - Ênfase2 3 5 2 2" xfId="1902"/>
    <cellStyle name="40% - Ênfase2 3 5_RXO 2011" xfId="1903"/>
    <cellStyle name="40% - Ênfase2 3 6" xfId="1904"/>
    <cellStyle name="40% - Ênfase2 3 6 2" xfId="1905"/>
    <cellStyle name="40% - Ênfase2 3_AG-41 000" xfId="1906"/>
    <cellStyle name="40% - Ênfase2 4" xfId="1907"/>
    <cellStyle name="40% - Ênfase2 4 2" xfId="1908"/>
    <cellStyle name="40% - Ênfase2 4 2 2" xfId="1909"/>
    <cellStyle name="40% - Ênfase2 4 2 2 2" xfId="1910"/>
    <cellStyle name="40% - Ênfase2 4 2_RXO 2011" xfId="1911"/>
    <cellStyle name="40% - Ênfase2 4 3" xfId="1912"/>
    <cellStyle name="40% - Ênfase2 4 3 2" xfId="1913"/>
    <cellStyle name="40% - Ênfase2 4 3 2 2" xfId="1914"/>
    <cellStyle name="40% - Ênfase2 4 3_RXO 2011" xfId="1915"/>
    <cellStyle name="40% - Ênfase2 4 4" xfId="1916"/>
    <cellStyle name="40% - Ênfase2 4 4 2" xfId="1917"/>
    <cellStyle name="40% - Ênfase2 4 4 2 2" xfId="1918"/>
    <cellStyle name="40% - Ênfase2 4 4_RXO 2011" xfId="1919"/>
    <cellStyle name="40% - Ênfase2 4 5" xfId="1920"/>
    <cellStyle name="40% - Ênfase2 4 5 2" xfId="1921"/>
    <cellStyle name="40% - Ênfase2 4 5 2 2" xfId="1922"/>
    <cellStyle name="40% - Ênfase2 4 5_RXO 2011" xfId="1923"/>
    <cellStyle name="40% - Ênfase2 4 6" xfId="1924"/>
    <cellStyle name="40% - Ênfase2 4 6 2" xfId="1925"/>
    <cellStyle name="40% - Ênfase2 4_AG-41 000" xfId="1926"/>
    <cellStyle name="40% - Ênfase2 5" xfId="1927"/>
    <cellStyle name="40% - Ênfase2 5 2" xfId="1928"/>
    <cellStyle name="40% - Ênfase2 5 2 2" xfId="1929"/>
    <cellStyle name="40% - Ênfase2 5 2 2 2" xfId="1930"/>
    <cellStyle name="40% - Ênfase2 5 2_RXO 2011" xfId="1931"/>
    <cellStyle name="40% - Ênfase2 5 3" xfId="1932"/>
    <cellStyle name="40% - Ênfase2 5 3 2" xfId="1933"/>
    <cellStyle name="40% - Ênfase2 5 3 2 2" xfId="1934"/>
    <cellStyle name="40% - Ênfase2 5 3_RXO 2011" xfId="1935"/>
    <cellStyle name="40% - Ênfase2 5 4" xfId="1936"/>
    <cellStyle name="40% - Ênfase2 5 4 2" xfId="1937"/>
    <cellStyle name="40% - Ênfase2 5 4 2 2" xfId="1938"/>
    <cellStyle name="40% - Ênfase2 5 4_RXO 2011" xfId="1939"/>
    <cellStyle name="40% - Ênfase2 5 5" xfId="1940"/>
    <cellStyle name="40% - Ênfase2 5 5 2" xfId="1941"/>
    <cellStyle name="40% - Ênfase2 5 5 2 2" xfId="1942"/>
    <cellStyle name="40% - Ênfase2 5 5_RXO 2011" xfId="1943"/>
    <cellStyle name="40% - Ênfase2 5 6" xfId="1944"/>
    <cellStyle name="40% - Ênfase2 5 6 2" xfId="1945"/>
    <cellStyle name="40% - Ênfase2 5_AG-41 000" xfId="1946"/>
    <cellStyle name="40% - Ênfase2 6" xfId="1947"/>
    <cellStyle name="40% - Ênfase2 6 2" xfId="1948"/>
    <cellStyle name="40% - Ênfase2 6 2 2" xfId="1949"/>
    <cellStyle name="40% - Ênfase2 6_RXO 2011" xfId="1950"/>
    <cellStyle name="40% - Ênfase2 7" xfId="1951"/>
    <cellStyle name="40% - Ênfase2 7 10" xfId="1952"/>
    <cellStyle name="40% - Ênfase2 7 10 2" xfId="1953"/>
    <cellStyle name="40% - Ênfase2 7 10 2 2" xfId="1954"/>
    <cellStyle name="40% - Ênfase2 7 10 2 2 2" xfId="1955"/>
    <cellStyle name="40% - Ênfase2 7 10 2 2 2 2" xfId="1956"/>
    <cellStyle name="40% - Ênfase2 7 10 2 2 3" xfId="1957"/>
    <cellStyle name="40% - Ênfase2 7 10 2 2 3 2" xfId="1958"/>
    <cellStyle name="40% - Ênfase2 7 10 2 2 4" xfId="1959"/>
    <cellStyle name="40% - Ênfase2 7 10 2 3" xfId="1960"/>
    <cellStyle name="40% - Ênfase2 7 10 2 3 2" xfId="1961"/>
    <cellStyle name="40% - Ênfase2 7 10 2 4" xfId="1962"/>
    <cellStyle name="40% - Ênfase2 7 10 2 4 2" xfId="1963"/>
    <cellStyle name="40% - Ênfase2 7 10 2 5" xfId="1964"/>
    <cellStyle name="40% - Ênfase2 7 10 2_RXO 2011" xfId="1965"/>
    <cellStyle name="40% - Ênfase2 7 10_24100" xfId="1966"/>
    <cellStyle name="40% - Ênfase2 7 11" xfId="1967"/>
    <cellStyle name="40% - Ênfase2 7 11 2" xfId="1968"/>
    <cellStyle name="40% - Ênfase2 7 11 2 2" xfId="1969"/>
    <cellStyle name="40% - Ênfase2 7 11 2 2 2" xfId="1970"/>
    <cellStyle name="40% - Ênfase2 7 11 2 2 2 2" xfId="1971"/>
    <cellStyle name="40% - Ênfase2 7 11 2 2 3" xfId="1972"/>
    <cellStyle name="40% - Ênfase2 7 11 2 2 3 2" xfId="1973"/>
    <cellStyle name="40% - Ênfase2 7 11 2 2 4" xfId="1974"/>
    <cellStyle name="40% - Ênfase2 7 11 2 3" xfId="1975"/>
    <cellStyle name="40% - Ênfase2 7 11 2 3 2" xfId="1976"/>
    <cellStyle name="40% - Ênfase2 7 11 2 4" xfId="1977"/>
    <cellStyle name="40% - Ênfase2 7 11 2 4 2" xfId="1978"/>
    <cellStyle name="40% - Ênfase2 7 11 2 5" xfId="1979"/>
    <cellStyle name="40% - Ênfase2 7 11 2_RXO 2011" xfId="1980"/>
    <cellStyle name="40% - Ênfase2 7 11_24100" xfId="1981"/>
    <cellStyle name="40% - Ênfase2 7 12" xfId="1982"/>
    <cellStyle name="40% - Ênfase2 7 12 2" xfId="1983"/>
    <cellStyle name="40% - Ênfase2 7 2" xfId="1984"/>
    <cellStyle name="40% - Ênfase2 7 2 2" xfId="1985"/>
    <cellStyle name="40% - Ênfase2 7 2 2 2" xfId="1986"/>
    <cellStyle name="40% - Ênfase2 7 2 2 2 2" xfId="1987"/>
    <cellStyle name="40% - Ênfase2 7 2 2 2 2 2" xfId="1988"/>
    <cellStyle name="40% - Ênfase2 7 2 2 2 3" xfId="1989"/>
    <cellStyle name="40% - Ênfase2 7 2 2 2 3 2" xfId="1990"/>
    <cellStyle name="40% - Ênfase2 7 2 2 2 4" xfId="1991"/>
    <cellStyle name="40% - Ênfase2 7 2 2 3" xfId="1992"/>
    <cellStyle name="40% - Ênfase2 7 2 2 3 2" xfId="1993"/>
    <cellStyle name="40% - Ênfase2 7 2 2 4" xfId="1994"/>
    <cellStyle name="40% - Ênfase2 7 2 2 4 2" xfId="1995"/>
    <cellStyle name="40% - Ênfase2 7 2 2 5" xfId="1996"/>
    <cellStyle name="40% - Ênfase2 7 2 2_RXO 2011" xfId="1997"/>
    <cellStyle name="40% - Ênfase2 7 2_24100" xfId="1998"/>
    <cellStyle name="40% - Ênfase2 7 3" xfId="1999"/>
    <cellStyle name="40% - Ênfase2 7 3 2" xfId="2000"/>
    <cellStyle name="40% - Ênfase2 7 3 2 2" xfId="2001"/>
    <cellStyle name="40% - Ênfase2 7 3 2 2 2" xfId="2002"/>
    <cellStyle name="40% - Ênfase2 7 3 2 2 2 2" xfId="2003"/>
    <cellStyle name="40% - Ênfase2 7 3 2 2 3" xfId="2004"/>
    <cellStyle name="40% - Ênfase2 7 3 2 2 3 2" xfId="2005"/>
    <cellStyle name="40% - Ênfase2 7 3 2 2 4" xfId="2006"/>
    <cellStyle name="40% - Ênfase2 7 3 2 3" xfId="2007"/>
    <cellStyle name="40% - Ênfase2 7 3 2 3 2" xfId="2008"/>
    <cellStyle name="40% - Ênfase2 7 3 2 4" xfId="2009"/>
    <cellStyle name="40% - Ênfase2 7 3 2 4 2" xfId="2010"/>
    <cellStyle name="40% - Ênfase2 7 3 2 5" xfId="2011"/>
    <cellStyle name="40% - Ênfase2 7 3 2_RXO 2011" xfId="2012"/>
    <cellStyle name="40% - Ênfase2 7 3_24100" xfId="2013"/>
    <cellStyle name="40% - Ênfase2 7 4" xfId="2014"/>
    <cellStyle name="40% - Ênfase2 7 4 2" xfId="2015"/>
    <cellStyle name="40% - Ênfase2 7 4 2 2" xfId="2016"/>
    <cellStyle name="40% - Ênfase2 7 4 2 2 2" xfId="2017"/>
    <cellStyle name="40% - Ênfase2 7 4 2 2 2 2" xfId="2018"/>
    <cellStyle name="40% - Ênfase2 7 4 2 2 3" xfId="2019"/>
    <cellStyle name="40% - Ênfase2 7 4 2 2 3 2" xfId="2020"/>
    <cellStyle name="40% - Ênfase2 7 4 2 2 4" xfId="2021"/>
    <cellStyle name="40% - Ênfase2 7 4 2 3" xfId="2022"/>
    <cellStyle name="40% - Ênfase2 7 4 2 3 2" xfId="2023"/>
    <cellStyle name="40% - Ênfase2 7 4 2 4" xfId="2024"/>
    <cellStyle name="40% - Ênfase2 7 4 2 4 2" xfId="2025"/>
    <cellStyle name="40% - Ênfase2 7 4 2 5" xfId="2026"/>
    <cellStyle name="40% - Ênfase2 7 4 2_RXO 2011" xfId="2027"/>
    <cellStyle name="40% - Ênfase2 7 4_24100" xfId="2028"/>
    <cellStyle name="40% - Ênfase2 7 5" xfId="2029"/>
    <cellStyle name="40% - Ênfase2 7 5 2" xfId="2030"/>
    <cellStyle name="40% - Ênfase2 7 5 2 2" xfId="2031"/>
    <cellStyle name="40% - Ênfase2 7 5 2 2 2" xfId="2032"/>
    <cellStyle name="40% - Ênfase2 7 5 2 2 2 2" xfId="2033"/>
    <cellStyle name="40% - Ênfase2 7 5 2 2 3" xfId="2034"/>
    <cellStyle name="40% - Ênfase2 7 5 2 2 3 2" xfId="2035"/>
    <cellStyle name="40% - Ênfase2 7 5 2 2 4" xfId="2036"/>
    <cellStyle name="40% - Ênfase2 7 5 2 3" xfId="2037"/>
    <cellStyle name="40% - Ênfase2 7 5 2 3 2" xfId="2038"/>
    <cellStyle name="40% - Ênfase2 7 5 2 4" xfId="2039"/>
    <cellStyle name="40% - Ênfase2 7 5 2 4 2" xfId="2040"/>
    <cellStyle name="40% - Ênfase2 7 5 2 5" xfId="2041"/>
    <cellStyle name="40% - Ênfase2 7 5 2_RXO 2011" xfId="2042"/>
    <cellStyle name="40% - Ênfase2 7 5_24100" xfId="2043"/>
    <cellStyle name="40% - Ênfase2 7 6" xfId="2044"/>
    <cellStyle name="40% - Ênfase2 7 6 2" xfId="2045"/>
    <cellStyle name="40% - Ênfase2 7 6 2 2" xfId="2046"/>
    <cellStyle name="40% - Ênfase2 7 6 2 2 2" xfId="2047"/>
    <cellStyle name="40% - Ênfase2 7 6 2 2 2 2" xfId="2048"/>
    <cellStyle name="40% - Ênfase2 7 6 2 2 3" xfId="2049"/>
    <cellStyle name="40% - Ênfase2 7 6 2 2 3 2" xfId="2050"/>
    <cellStyle name="40% - Ênfase2 7 6 2 2 4" xfId="2051"/>
    <cellStyle name="40% - Ênfase2 7 6 2 3" xfId="2052"/>
    <cellStyle name="40% - Ênfase2 7 6 2 3 2" xfId="2053"/>
    <cellStyle name="40% - Ênfase2 7 6 2 4" xfId="2054"/>
    <cellStyle name="40% - Ênfase2 7 6 2 4 2" xfId="2055"/>
    <cellStyle name="40% - Ênfase2 7 6 2 5" xfId="2056"/>
    <cellStyle name="40% - Ênfase2 7 6 2_RXO 2011" xfId="2057"/>
    <cellStyle name="40% - Ênfase2 7 6_24100" xfId="2058"/>
    <cellStyle name="40% - Ênfase2 7 7" xfId="2059"/>
    <cellStyle name="40% - Ênfase2 7 7 2" xfId="2060"/>
    <cellStyle name="40% - Ênfase2 7 7 2 2" xfId="2061"/>
    <cellStyle name="40% - Ênfase2 7 7 2 2 2" xfId="2062"/>
    <cellStyle name="40% - Ênfase2 7 7 2 2 2 2" xfId="2063"/>
    <cellStyle name="40% - Ênfase2 7 7 2 2 3" xfId="2064"/>
    <cellStyle name="40% - Ênfase2 7 7 2 2 3 2" xfId="2065"/>
    <cellStyle name="40% - Ênfase2 7 7 2 2 4" xfId="2066"/>
    <cellStyle name="40% - Ênfase2 7 7 2 3" xfId="2067"/>
    <cellStyle name="40% - Ênfase2 7 7 2 3 2" xfId="2068"/>
    <cellStyle name="40% - Ênfase2 7 7 2 4" xfId="2069"/>
    <cellStyle name="40% - Ênfase2 7 7 2 4 2" xfId="2070"/>
    <cellStyle name="40% - Ênfase2 7 7 2 5" xfId="2071"/>
    <cellStyle name="40% - Ênfase2 7 7 2_RXO 2011" xfId="2072"/>
    <cellStyle name="40% - Ênfase2 7 7_24100" xfId="2073"/>
    <cellStyle name="40% - Ênfase2 7 8" xfId="2074"/>
    <cellStyle name="40% - Ênfase2 7 8 2" xfId="2075"/>
    <cellStyle name="40% - Ênfase2 7 8 2 2" xfId="2076"/>
    <cellStyle name="40% - Ênfase2 7 8 2 2 2" xfId="2077"/>
    <cellStyle name="40% - Ênfase2 7 8 2 2 2 2" xfId="2078"/>
    <cellStyle name="40% - Ênfase2 7 8 2 2 3" xfId="2079"/>
    <cellStyle name="40% - Ênfase2 7 8 2 2 3 2" xfId="2080"/>
    <cellStyle name="40% - Ênfase2 7 8 2 2 4" xfId="2081"/>
    <cellStyle name="40% - Ênfase2 7 8 2 3" xfId="2082"/>
    <cellStyle name="40% - Ênfase2 7 8 2 3 2" xfId="2083"/>
    <cellStyle name="40% - Ênfase2 7 8 2 4" xfId="2084"/>
    <cellStyle name="40% - Ênfase2 7 8 2 4 2" xfId="2085"/>
    <cellStyle name="40% - Ênfase2 7 8 2 5" xfId="2086"/>
    <cellStyle name="40% - Ênfase2 7 8 2_RXO 2011" xfId="2087"/>
    <cellStyle name="40% - Ênfase2 7 8_24100" xfId="2088"/>
    <cellStyle name="40% - Ênfase2 7 9" xfId="2089"/>
    <cellStyle name="40% - Ênfase2 7 9 2" xfId="2090"/>
    <cellStyle name="40% - Ênfase2 7 9 2 2" xfId="2091"/>
    <cellStyle name="40% - Ênfase2 7 9 2 2 2" xfId="2092"/>
    <cellStyle name="40% - Ênfase2 7 9 2 2 2 2" xfId="2093"/>
    <cellStyle name="40% - Ênfase2 7 9 2 2 3" xfId="2094"/>
    <cellStyle name="40% - Ênfase2 7 9 2 2 3 2" xfId="2095"/>
    <cellStyle name="40% - Ênfase2 7 9 2 2 4" xfId="2096"/>
    <cellStyle name="40% - Ênfase2 7 9 2 3" xfId="2097"/>
    <cellStyle name="40% - Ênfase2 7 9 2 3 2" xfId="2098"/>
    <cellStyle name="40% - Ênfase2 7 9 2 4" xfId="2099"/>
    <cellStyle name="40% - Ênfase2 7 9 2 4 2" xfId="2100"/>
    <cellStyle name="40% - Ênfase2 7 9 2 5" xfId="2101"/>
    <cellStyle name="40% - Ênfase2 7 9 2_RXO 2011" xfId="2102"/>
    <cellStyle name="40% - Ênfase2 7 9_24100" xfId="2103"/>
    <cellStyle name="40% - Ênfase2 7_AG-41 000" xfId="2104"/>
    <cellStyle name="40% - Ênfase2 8" xfId="2105"/>
    <cellStyle name="40% - Ênfase2 8 2" xfId="2106"/>
    <cellStyle name="40% - Ênfase2 8 2 2" xfId="2107"/>
    <cellStyle name="40% - Ênfase2 8_RXO 2011" xfId="2108"/>
    <cellStyle name="40% - Ênfase2 9" xfId="2109"/>
    <cellStyle name="40% - Ênfase2 9 2" xfId="2110"/>
    <cellStyle name="40% - Ênfase2 9 2 2" xfId="2111"/>
    <cellStyle name="40% - Ênfase2 9_RXO 2011" xfId="2112"/>
    <cellStyle name="40% - Ênfase3 10" xfId="2113"/>
    <cellStyle name="40% - Ênfase3 10 2" xfId="2114"/>
    <cellStyle name="40% - Ênfase3 10 2 2" xfId="2115"/>
    <cellStyle name="40% - Ênfase3 10 2 2 2" xfId="2116"/>
    <cellStyle name="40% - Ênfase3 10 2 3" xfId="2117"/>
    <cellStyle name="40% - Ênfase3 10 2 3 2" xfId="2118"/>
    <cellStyle name="40% - Ênfase3 10 2 4" xfId="2119"/>
    <cellStyle name="40% - Ênfase3 10 3" xfId="2120"/>
    <cellStyle name="40% - Ênfase3 10 3 2" xfId="2121"/>
    <cellStyle name="40% - Ênfase3 10 4" xfId="2122"/>
    <cellStyle name="40% - Ênfase3 10 4 2" xfId="2123"/>
    <cellStyle name="40% - Ênfase3 10 5" xfId="2124"/>
    <cellStyle name="40% - Ênfase3 10_RXO 2011" xfId="2125"/>
    <cellStyle name="40% - Ênfase3 11" xfId="2126"/>
    <cellStyle name="40% - Ênfase3 12" xfId="2127"/>
    <cellStyle name="40% - Ênfase3 2" xfId="2128"/>
    <cellStyle name="40% - Ênfase3 2 2" xfId="2129"/>
    <cellStyle name="40% - Ênfase3 2 2 2" xfId="2130"/>
    <cellStyle name="40% - Ênfase3 2 2 2 2" xfId="2131"/>
    <cellStyle name="40% - Ênfase3 2 2_RXO 2011" xfId="2132"/>
    <cellStyle name="40% - Ênfase3 2 3" xfId="2133"/>
    <cellStyle name="40% - Ênfase3 2 3 2" xfId="2134"/>
    <cellStyle name="40% - Ênfase3 2 3 2 2" xfId="2135"/>
    <cellStyle name="40% - Ênfase3 2 3_RXO 2011" xfId="2136"/>
    <cellStyle name="40% - Ênfase3 2 4" xfId="2137"/>
    <cellStyle name="40% - Ênfase3 2 4 2" xfId="2138"/>
    <cellStyle name="40% - Ênfase3 2 4 2 2" xfId="2139"/>
    <cellStyle name="40% - Ênfase3 2 4_RXO 2011" xfId="2140"/>
    <cellStyle name="40% - Ênfase3 2 5" xfId="2141"/>
    <cellStyle name="40% - Ênfase3 2 5 2" xfId="2142"/>
    <cellStyle name="40% - Ênfase3 2 5 2 2" xfId="2143"/>
    <cellStyle name="40% - Ênfase3 2 5_RXO 2011" xfId="2144"/>
    <cellStyle name="40% - Ênfase3 2 6" xfId="2145"/>
    <cellStyle name="40% - Ênfase3 2 6 2" xfId="2146"/>
    <cellStyle name="40% - Ênfase3 2 7" xfId="2147"/>
    <cellStyle name="40% - Ênfase3 2 7 2" xfId="2148"/>
    <cellStyle name="40% - Ênfase3 2_AG-41 000" xfId="2149"/>
    <cellStyle name="40% - Ênfase3 3" xfId="2150"/>
    <cellStyle name="40% - Ênfase3 3 2" xfId="2151"/>
    <cellStyle name="40% - Ênfase3 3 2 2" xfId="2152"/>
    <cellStyle name="40% - Ênfase3 3 2 2 2" xfId="2153"/>
    <cellStyle name="40% - Ênfase3 3 2_RXO 2011" xfId="2154"/>
    <cellStyle name="40% - Ênfase3 3 3" xfId="2155"/>
    <cellStyle name="40% - Ênfase3 3 3 2" xfId="2156"/>
    <cellStyle name="40% - Ênfase3 3 3 2 2" xfId="2157"/>
    <cellStyle name="40% - Ênfase3 3 3_RXO 2011" xfId="2158"/>
    <cellStyle name="40% - Ênfase3 3 4" xfId="2159"/>
    <cellStyle name="40% - Ênfase3 3 4 2" xfId="2160"/>
    <cellStyle name="40% - Ênfase3 3 4 2 2" xfId="2161"/>
    <cellStyle name="40% - Ênfase3 3 4_RXO 2011" xfId="2162"/>
    <cellStyle name="40% - Ênfase3 3 5" xfId="2163"/>
    <cellStyle name="40% - Ênfase3 3 5 2" xfId="2164"/>
    <cellStyle name="40% - Ênfase3 3 5 2 2" xfId="2165"/>
    <cellStyle name="40% - Ênfase3 3 5_RXO 2011" xfId="2166"/>
    <cellStyle name="40% - Ênfase3 3 6" xfId="2167"/>
    <cellStyle name="40% - Ênfase3 3 6 2" xfId="2168"/>
    <cellStyle name="40% - Ênfase3 3_AG-41 000" xfId="2169"/>
    <cellStyle name="40% - Ênfase3 4" xfId="2170"/>
    <cellStyle name="40% - Ênfase3 4 2" xfId="2171"/>
    <cellStyle name="40% - Ênfase3 4 2 2" xfId="2172"/>
    <cellStyle name="40% - Ênfase3 4 2 2 2" xfId="2173"/>
    <cellStyle name="40% - Ênfase3 4 2_RXO 2011" xfId="2174"/>
    <cellStyle name="40% - Ênfase3 4 3" xfId="2175"/>
    <cellStyle name="40% - Ênfase3 4 3 2" xfId="2176"/>
    <cellStyle name="40% - Ênfase3 4 3 2 2" xfId="2177"/>
    <cellStyle name="40% - Ênfase3 4 3_RXO 2011" xfId="2178"/>
    <cellStyle name="40% - Ênfase3 4 4" xfId="2179"/>
    <cellStyle name="40% - Ênfase3 4 4 2" xfId="2180"/>
    <cellStyle name="40% - Ênfase3 4 4 2 2" xfId="2181"/>
    <cellStyle name="40% - Ênfase3 4 4_RXO 2011" xfId="2182"/>
    <cellStyle name="40% - Ênfase3 4 5" xfId="2183"/>
    <cellStyle name="40% - Ênfase3 4 5 2" xfId="2184"/>
    <cellStyle name="40% - Ênfase3 4 5 2 2" xfId="2185"/>
    <cellStyle name="40% - Ênfase3 4 5_RXO 2011" xfId="2186"/>
    <cellStyle name="40% - Ênfase3 4 6" xfId="2187"/>
    <cellStyle name="40% - Ênfase3 4 6 2" xfId="2188"/>
    <cellStyle name="40% - Ênfase3 4_AG-41 000" xfId="2189"/>
    <cellStyle name="40% - Ênfase3 5" xfId="2190"/>
    <cellStyle name="40% - Ênfase3 5 2" xfId="2191"/>
    <cellStyle name="40% - Ênfase3 5 2 2" xfId="2192"/>
    <cellStyle name="40% - Ênfase3 5 2 2 2" xfId="2193"/>
    <cellStyle name="40% - Ênfase3 5 2_RXO 2011" xfId="2194"/>
    <cellStyle name="40% - Ênfase3 5 3" xfId="2195"/>
    <cellStyle name="40% - Ênfase3 5 3 2" xfId="2196"/>
    <cellStyle name="40% - Ênfase3 5 3 2 2" xfId="2197"/>
    <cellStyle name="40% - Ênfase3 5 3_RXO 2011" xfId="2198"/>
    <cellStyle name="40% - Ênfase3 5 4" xfId="2199"/>
    <cellStyle name="40% - Ênfase3 5 4 2" xfId="2200"/>
    <cellStyle name="40% - Ênfase3 5 4 2 2" xfId="2201"/>
    <cellStyle name="40% - Ênfase3 5 4_RXO 2011" xfId="2202"/>
    <cellStyle name="40% - Ênfase3 5 5" xfId="2203"/>
    <cellStyle name="40% - Ênfase3 5 5 2" xfId="2204"/>
    <cellStyle name="40% - Ênfase3 5 5 2 2" xfId="2205"/>
    <cellStyle name="40% - Ênfase3 5 5_RXO 2011" xfId="2206"/>
    <cellStyle name="40% - Ênfase3 5 6" xfId="2207"/>
    <cellStyle name="40% - Ênfase3 5 6 2" xfId="2208"/>
    <cellStyle name="40% - Ênfase3 5_AG-41 000" xfId="2209"/>
    <cellStyle name="40% - Ênfase3 6" xfId="2210"/>
    <cellStyle name="40% - Ênfase3 6 2" xfId="2211"/>
    <cellStyle name="40% - Ênfase3 6 2 2" xfId="2212"/>
    <cellStyle name="40% - Ênfase3 6_RXO 2011" xfId="2213"/>
    <cellStyle name="40% - Ênfase3 7" xfId="2214"/>
    <cellStyle name="40% - Ênfase3 7 10" xfId="2215"/>
    <cellStyle name="40% - Ênfase3 7 10 2" xfId="2216"/>
    <cellStyle name="40% - Ênfase3 7 10 2 2" xfId="2217"/>
    <cellStyle name="40% - Ênfase3 7 10 2 2 2" xfId="2218"/>
    <cellStyle name="40% - Ênfase3 7 10 2 2 2 2" xfId="2219"/>
    <cellStyle name="40% - Ênfase3 7 10 2 2 3" xfId="2220"/>
    <cellStyle name="40% - Ênfase3 7 10 2 2 3 2" xfId="2221"/>
    <cellStyle name="40% - Ênfase3 7 10 2 2 4" xfId="2222"/>
    <cellStyle name="40% - Ênfase3 7 10 2 3" xfId="2223"/>
    <cellStyle name="40% - Ênfase3 7 10 2 3 2" xfId="2224"/>
    <cellStyle name="40% - Ênfase3 7 10 2 4" xfId="2225"/>
    <cellStyle name="40% - Ênfase3 7 10 2 4 2" xfId="2226"/>
    <cellStyle name="40% - Ênfase3 7 10 2 5" xfId="2227"/>
    <cellStyle name="40% - Ênfase3 7 10 2_RXO 2011" xfId="2228"/>
    <cellStyle name="40% - Ênfase3 7 10_24100" xfId="2229"/>
    <cellStyle name="40% - Ênfase3 7 11" xfId="2230"/>
    <cellStyle name="40% - Ênfase3 7 11 2" xfId="2231"/>
    <cellStyle name="40% - Ênfase3 7 11 2 2" xfId="2232"/>
    <cellStyle name="40% - Ênfase3 7 11 2 2 2" xfId="2233"/>
    <cellStyle name="40% - Ênfase3 7 11 2 2 2 2" xfId="2234"/>
    <cellStyle name="40% - Ênfase3 7 11 2 2 3" xfId="2235"/>
    <cellStyle name="40% - Ênfase3 7 11 2 2 3 2" xfId="2236"/>
    <cellStyle name="40% - Ênfase3 7 11 2 2 4" xfId="2237"/>
    <cellStyle name="40% - Ênfase3 7 11 2 3" xfId="2238"/>
    <cellStyle name="40% - Ênfase3 7 11 2 3 2" xfId="2239"/>
    <cellStyle name="40% - Ênfase3 7 11 2 4" xfId="2240"/>
    <cellStyle name="40% - Ênfase3 7 11 2 4 2" xfId="2241"/>
    <cellStyle name="40% - Ênfase3 7 11 2 5" xfId="2242"/>
    <cellStyle name="40% - Ênfase3 7 11 2_RXO 2011" xfId="2243"/>
    <cellStyle name="40% - Ênfase3 7 11_24100" xfId="2244"/>
    <cellStyle name="40% - Ênfase3 7 12" xfId="2245"/>
    <cellStyle name="40% - Ênfase3 7 12 2" xfId="2246"/>
    <cellStyle name="40% - Ênfase3 7 2" xfId="2247"/>
    <cellStyle name="40% - Ênfase3 7 2 2" xfId="2248"/>
    <cellStyle name="40% - Ênfase3 7 2 2 2" xfId="2249"/>
    <cellStyle name="40% - Ênfase3 7 2 2 2 2" xfId="2250"/>
    <cellStyle name="40% - Ênfase3 7 2 2 2 2 2" xfId="2251"/>
    <cellStyle name="40% - Ênfase3 7 2 2 2 3" xfId="2252"/>
    <cellStyle name="40% - Ênfase3 7 2 2 2 3 2" xfId="2253"/>
    <cellStyle name="40% - Ênfase3 7 2 2 2 4" xfId="2254"/>
    <cellStyle name="40% - Ênfase3 7 2 2 3" xfId="2255"/>
    <cellStyle name="40% - Ênfase3 7 2 2 3 2" xfId="2256"/>
    <cellStyle name="40% - Ênfase3 7 2 2 4" xfId="2257"/>
    <cellStyle name="40% - Ênfase3 7 2 2 4 2" xfId="2258"/>
    <cellStyle name="40% - Ênfase3 7 2 2 5" xfId="2259"/>
    <cellStyle name="40% - Ênfase3 7 2 2_RXO 2011" xfId="2260"/>
    <cellStyle name="40% - Ênfase3 7 2_24100" xfId="2261"/>
    <cellStyle name="40% - Ênfase3 7 3" xfId="2262"/>
    <cellStyle name="40% - Ênfase3 7 3 2" xfId="2263"/>
    <cellStyle name="40% - Ênfase3 7 3 2 2" xfId="2264"/>
    <cellStyle name="40% - Ênfase3 7 3 2 2 2" xfId="2265"/>
    <cellStyle name="40% - Ênfase3 7 3 2 2 2 2" xfId="2266"/>
    <cellStyle name="40% - Ênfase3 7 3 2 2 3" xfId="2267"/>
    <cellStyle name="40% - Ênfase3 7 3 2 2 3 2" xfId="2268"/>
    <cellStyle name="40% - Ênfase3 7 3 2 2 4" xfId="2269"/>
    <cellStyle name="40% - Ênfase3 7 3 2 3" xfId="2270"/>
    <cellStyle name="40% - Ênfase3 7 3 2 3 2" xfId="2271"/>
    <cellStyle name="40% - Ênfase3 7 3 2 4" xfId="2272"/>
    <cellStyle name="40% - Ênfase3 7 3 2 4 2" xfId="2273"/>
    <cellStyle name="40% - Ênfase3 7 3 2 5" xfId="2274"/>
    <cellStyle name="40% - Ênfase3 7 3 2_RXO 2011" xfId="2275"/>
    <cellStyle name="40% - Ênfase3 7 3_24100" xfId="2276"/>
    <cellStyle name="40% - Ênfase3 7 4" xfId="2277"/>
    <cellStyle name="40% - Ênfase3 7 4 2" xfId="2278"/>
    <cellStyle name="40% - Ênfase3 7 4 2 2" xfId="2279"/>
    <cellStyle name="40% - Ênfase3 7 4 2 2 2" xfId="2280"/>
    <cellStyle name="40% - Ênfase3 7 4 2 2 2 2" xfId="2281"/>
    <cellStyle name="40% - Ênfase3 7 4 2 2 3" xfId="2282"/>
    <cellStyle name="40% - Ênfase3 7 4 2 2 3 2" xfId="2283"/>
    <cellStyle name="40% - Ênfase3 7 4 2 2 4" xfId="2284"/>
    <cellStyle name="40% - Ênfase3 7 4 2 3" xfId="2285"/>
    <cellStyle name="40% - Ênfase3 7 4 2 3 2" xfId="2286"/>
    <cellStyle name="40% - Ênfase3 7 4 2 4" xfId="2287"/>
    <cellStyle name="40% - Ênfase3 7 4 2 4 2" xfId="2288"/>
    <cellStyle name="40% - Ênfase3 7 4 2 5" xfId="2289"/>
    <cellStyle name="40% - Ênfase3 7 4 2_RXO 2011" xfId="2290"/>
    <cellStyle name="40% - Ênfase3 7 4_24100" xfId="2291"/>
    <cellStyle name="40% - Ênfase3 7 5" xfId="2292"/>
    <cellStyle name="40% - Ênfase3 7 5 2" xfId="2293"/>
    <cellStyle name="40% - Ênfase3 7 5 2 2" xfId="2294"/>
    <cellStyle name="40% - Ênfase3 7 5 2 2 2" xfId="2295"/>
    <cellStyle name="40% - Ênfase3 7 5 2 2 2 2" xfId="2296"/>
    <cellStyle name="40% - Ênfase3 7 5 2 2 3" xfId="2297"/>
    <cellStyle name="40% - Ênfase3 7 5 2 2 3 2" xfId="2298"/>
    <cellStyle name="40% - Ênfase3 7 5 2 2 4" xfId="2299"/>
    <cellStyle name="40% - Ênfase3 7 5 2 3" xfId="2300"/>
    <cellStyle name="40% - Ênfase3 7 5 2 3 2" xfId="2301"/>
    <cellStyle name="40% - Ênfase3 7 5 2 4" xfId="2302"/>
    <cellStyle name="40% - Ênfase3 7 5 2 4 2" xfId="2303"/>
    <cellStyle name="40% - Ênfase3 7 5 2 5" xfId="2304"/>
    <cellStyle name="40% - Ênfase3 7 5 2_RXO 2011" xfId="2305"/>
    <cellStyle name="40% - Ênfase3 7 5_24100" xfId="2306"/>
    <cellStyle name="40% - Ênfase3 7 6" xfId="2307"/>
    <cellStyle name="40% - Ênfase3 7 6 2" xfId="2308"/>
    <cellStyle name="40% - Ênfase3 7 6 2 2" xfId="2309"/>
    <cellStyle name="40% - Ênfase3 7 6 2 2 2" xfId="2310"/>
    <cellStyle name="40% - Ênfase3 7 6 2 2 2 2" xfId="2311"/>
    <cellStyle name="40% - Ênfase3 7 6 2 2 3" xfId="2312"/>
    <cellStyle name="40% - Ênfase3 7 6 2 2 3 2" xfId="2313"/>
    <cellStyle name="40% - Ênfase3 7 6 2 2 4" xfId="2314"/>
    <cellStyle name="40% - Ênfase3 7 6 2 3" xfId="2315"/>
    <cellStyle name="40% - Ênfase3 7 6 2 3 2" xfId="2316"/>
    <cellStyle name="40% - Ênfase3 7 6 2 4" xfId="2317"/>
    <cellStyle name="40% - Ênfase3 7 6 2 4 2" xfId="2318"/>
    <cellStyle name="40% - Ênfase3 7 6 2 5" xfId="2319"/>
    <cellStyle name="40% - Ênfase3 7 6 2_RXO 2011" xfId="2320"/>
    <cellStyle name="40% - Ênfase3 7 6_24100" xfId="2321"/>
    <cellStyle name="40% - Ênfase3 7 7" xfId="2322"/>
    <cellStyle name="40% - Ênfase3 7 7 2" xfId="2323"/>
    <cellStyle name="40% - Ênfase3 7 7 2 2" xfId="2324"/>
    <cellStyle name="40% - Ênfase3 7 7 2 2 2" xfId="2325"/>
    <cellStyle name="40% - Ênfase3 7 7 2 2 2 2" xfId="2326"/>
    <cellStyle name="40% - Ênfase3 7 7 2 2 3" xfId="2327"/>
    <cellStyle name="40% - Ênfase3 7 7 2 2 3 2" xfId="2328"/>
    <cellStyle name="40% - Ênfase3 7 7 2 2 4" xfId="2329"/>
    <cellStyle name="40% - Ênfase3 7 7 2 3" xfId="2330"/>
    <cellStyle name="40% - Ênfase3 7 7 2 3 2" xfId="2331"/>
    <cellStyle name="40% - Ênfase3 7 7 2 4" xfId="2332"/>
    <cellStyle name="40% - Ênfase3 7 7 2 4 2" xfId="2333"/>
    <cellStyle name="40% - Ênfase3 7 7 2 5" xfId="2334"/>
    <cellStyle name="40% - Ênfase3 7 7 2_RXO 2011" xfId="2335"/>
    <cellStyle name="40% - Ênfase3 7 7_24100" xfId="2336"/>
    <cellStyle name="40% - Ênfase3 7 8" xfId="2337"/>
    <cellStyle name="40% - Ênfase3 7 8 2" xfId="2338"/>
    <cellStyle name="40% - Ênfase3 7 8 2 2" xfId="2339"/>
    <cellStyle name="40% - Ênfase3 7 8 2 2 2" xfId="2340"/>
    <cellStyle name="40% - Ênfase3 7 8 2 2 2 2" xfId="2341"/>
    <cellStyle name="40% - Ênfase3 7 8 2 2 3" xfId="2342"/>
    <cellStyle name="40% - Ênfase3 7 8 2 2 3 2" xfId="2343"/>
    <cellStyle name="40% - Ênfase3 7 8 2 2 4" xfId="2344"/>
    <cellStyle name="40% - Ênfase3 7 8 2 3" xfId="2345"/>
    <cellStyle name="40% - Ênfase3 7 8 2 3 2" xfId="2346"/>
    <cellStyle name="40% - Ênfase3 7 8 2 4" xfId="2347"/>
    <cellStyle name="40% - Ênfase3 7 8 2 4 2" xfId="2348"/>
    <cellStyle name="40% - Ênfase3 7 8 2 5" xfId="2349"/>
    <cellStyle name="40% - Ênfase3 7 8 2_RXO 2011" xfId="2350"/>
    <cellStyle name="40% - Ênfase3 7 8_24100" xfId="2351"/>
    <cellStyle name="40% - Ênfase3 7 9" xfId="2352"/>
    <cellStyle name="40% - Ênfase3 7 9 2" xfId="2353"/>
    <cellStyle name="40% - Ênfase3 7 9 2 2" xfId="2354"/>
    <cellStyle name="40% - Ênfase3 7 9 2 2 2" xfId="2355"/>
    <cellStyle name="40% - Ênfase3 7 9 2 2 2 2" xfId="2356"/>
    <cellStyle name="40% - Ênfase3 7 9 2 2 3" xfId="2357"/>
    <cellStyle name="40% - Ênfase3 7 9 2 2 3 2" xfId="2358"/>
    <cellStyle name="40% - Ênfase3 7 9 2 2 4" xfId="2359"/>
    <cellStyle name="40% - Ênfase3 7 9 2 3" xfId="2360"/>
    <cellStyle name="40% - Ênfase3 7 9 2 3 2" xfId="2361"/>
    <cellStyle name="40% - Ênfase3 7 9 2 4" xfId="2362"/>
    <cellStyle name="40% - Ênfase3 7 9 2 4 2" xfId="2363"/>
    <cellStyle name="40% - Ênfase3 7 9 2 5" xfId="2364"/>
    <cellStyle name="40% - Ênfase3 7 9 2_RXO 2011" xfId="2365"/>
    <cellStyle name="40% - Ênfase3 7 9_24100" xfId="2366"/>
    <cellStyle name="40% - Ênfase3 7_AG-41 000" xfId="2367"/>
    <cellStyle name="40% - Ênfase3 8" xfId="2368"/>
    <cellStyle name="40% - Ênfase3 8 2" xfId="2369"/>
    <cellStyle name="40% - Ênfase3 8 2 2" xfId="2370"/>
    <cellStyle name="40% - Ênfase3 8_RXO 2011" xfId="2371"/>
    <cellStyle name="40% - Ênfase3 9" xfId="2372"/>
    <cellStyle name="40% - Ênfase3 9 2" xfId="2373"/>
    <cellStyle name="40% - Ênfase3 9 2 2" xfId="2374"/>
    <cellStyle name="40% - Ênfase3 9_RXO 2011" xfId="2375"/>
    <cellStyle name="40% - Ênfase4 10" xfId="2376"/>
    <cellStyle name="40% - Ênfase4 10 2" xfId="2377"/>
    <cellStyle name="40% - Ênfase4 10 2 2" xfId="2378"/>
    <cellStyle name="40% - Ênfase4 10 2 2 2" xfId="2379"/>
    <cellStyle name="40% - Ênfase4 10 2 3" xfId="2380"/>
    <cellStyle name="40% - Ênfase4 10 2 3 2" xfId="2381"/>
    <cellStyle name="40% - Ênfase4 10 2 4" xfId="2382"/>
    <cellStyle name="40% - Ênfase4 10 3" xfId="2383"/>
    <cellStyle name="40% - Ênfase4 10 3 2" xfId="2384"/>
    <cellStyle name="40% - Ênfase4 10 4" xfId="2385"/>
    <cellStyle name="40% - Ênfase4 10 4 2" xfId="2386"/>
    <cellStyle name="40% - Ênfase4 10 5" xfId="2387"/>
    <cellStyle name="40% - Ênfase4 10_RXO 2011" xfId="2388"/>
    <cellStyle name="40% - Ênfase4 11" xfId="2389"/>
    <cellStyle name="40% - Ênfase4 12" xfId="2390"/>
    <cellStyle name="40% - Ênfase4 2" xfId="2391"/>
    <cellStyle name="40% - Ênfase4 2 2" xfId="2392"/>
    <cellStyle name="40% - Ênfase4 2 2 2" xfId="2393"/>
    <cellStyle name="40% - Ênfase4 2 2 2 2" xfId="2394"/>
    <cellStyle name="40% - Ênfase4 2 2_RXO 2011" xfId="2395"/>
    <cellStyle name="40% - Ênfase4 2 3" xfId="2396"/>
    <cellStyle name="40% - Ênfase4 2 3 2" xfId="2397"/>
    <cellStyle name="40% - Ênfase4 2 3 2 2" xfId="2398"/>
    <cellStyle name="40% - Ênfase4 2 3_RXO 2011" xfId="2399"/>
    <cellStyle name="40% - Ênfase4 2 4" xfId="2400"/>
    <cellStyle name="40% - Ênfase4 2 4 2" xfId="2401"/>
    <cellStyle name="40% - Ênfase4 2 4 2 2" xfId="2402"/>
    <cellStyle name="40% - Ênfase4 2 4_RXO 2011" xfId="2403"/>
    <cellStyle name="40% - Ênfase4 2 5" xfId="2404"/>
    <cellStyle name="40% - Ênfase4 2 5 2" xfId="2405"/>
    <cellStyle name="40% - Ênfase4 2 5 2 2" xfId="2406"/>
    <cellStyle name="40% - Ênfase4 2 5_RXO 2011" xfId="2407"/>
    <cellStyle name="40% - Ênfase4 2 6" xfId="2408"/>
    <cellStyle name="40% - Ênfase4 2 6 2" xfId="2409"/>
    <cellStyle name="40% - Ênfase4 2 7" xfId="2410"/>
    <cellStyle name="40% - Ênfase4 2 7 2" xfId="2411"/>
    <cellStyle name="40% - Ênfase4 2_AG-41 000" xfId="2412"/>
    <cellStyle name="40% - Ênfase4 3" xfId="2413"/>
    <cellStyle name="40% - Ênfase4 3 2" xfId="2414"/>
    <cellStyle name="40% - Ênfase4 3 2 2" xfId="2415"/>
    <cellStyle name="40% - Ênfase4 3 2 2 2" xfId="2416"/>
    <cellStyle name="40% - Ênfase4 3 2_RXO 2011" xfId="2417"/>
    <cellStyle name="40% - Ênfase4 3 3" xfId="2418"/>
    <cellStyle name="40% - Ênfase4 3 3 2" xfId="2419"/>
    <cellStyle name="40% - Ênfase4 3 3 2 2" xfId="2420"/>
    <cellStyle name="40% - Ênfase4 3 3_RXO 2011" xfId="2421"/>
    <cellStyle name="40% - Ênfase4 3 4" xfId="2422"/>
    <cellStyle name="40% - Ênfase4 3 4 2" xfId="2423"/>
    <cellStyle name="40% - Ênfase4 3 4 2 2" xfId="2424"/>
    <cellStyle name="40% - Ênfase4 3 4_RXO 2011" xfId="2425"/>
    <cellStyle name="40% - Ênfase4 3 5" xfId="2426"/>
    <cellStyle name="40% - Ênfase4 3 5 2" xfId="2427"/>
    <cellStyle name="40% - Ênfase4 3 5 2 2" xfId="2428"/>
    <cellStyle name="40% - Ênfase4 3 5_RXO 2011" xfId="2429"/>
    <cellStyle name="40% - Ênfase4 3 6" xfId="2430"/>
    <cellStyle name="40% - Ênfase4 3 6 2" xfId="2431"/>
    <cellStyle name="40% - Ênfase4 3_AG-41 000" xfId="2432"/>
    <cellStyle name="40% - Ênfase4 4" xfId="2433"/>
    <cellStyle name="40% - Ênfase4 4 2" xfId="2434"/>
    <cellStyle name="40% - Ênfase4 4 2 2" xfId="2435"/>
    <cellStyle name="40% - Ênfase4 4 2 2 2" xfId="2436"/>
    <cellStyle name="40% - Ênfase4 4 2_RXO 2011" xfId="2437"/>
    <cellStyle name="40% - Ênfase4 4 3" xfId="2438"/>
    <cellStyle name="40% - Ênfase4 4 3 2" xfId="2439"/>
    <cellStyle name="40% - Ênfase4 4 3 2 2" xfId="2440"/>
    <cellStyle name="40% - Ênfase4 4 3_RXO 2011" xfId="2441"/>
    <cellStyle name="40% - Ênfase4 4 4" xfId="2442"/>
    <cellStyle name="40% - Ênfase4 4 4 2" xfId="2443"/>
    <cellStyle name="40% - Ênfase4 4 4 2 2" xfId="2444"/>
    <cellStyle name="40% - Ênfase4 4 4_RXO 2011" xfId="2445"/>
    <cellStyle name="40% - Ênfase4 4 5" xfId="2446"/>
    <cellStyle name="40% - Ênfase4 4 5 2" xfId="2447"/>
    <cellStyle name="40% - Ênfase4 4 5 2 2" xfId="2448"/>
    <cellStyle name="40% - Ênfase4 4 5_RXO 2011" xfId="2449"/>
    <cellStyle name="40% - Ênfase4 4 6" xfId="2450"/>
    <cellStyle name="40% - Ênfase4 4 6 2" xfId="2451"/>
    <cellStyle name="40% - Ênfase4 4_AG-41 000" xfId="2452"/>
    <cellStyle name="40% - Ênfase4 5" xfId="2453"/>
    <cellStyle name="40% - Ênfase4 5 2" xfId="2454"/>
    <cellStyle name="40% - Ênfase4 5 2 2" xfId="2455"/>
    <cellStyle name="40% - Ênfase4 5 2 2 2" xfId="2456"/>
    <cellStyle name="40% - Ênfase4 5 2_RXO 2011" xfId="2457"/>
    <cellStyle name="40% - Ênfase4 5 3" xfId="2458"/>
    <cellStyle name="40% - Ênfase4 5 3 2" xfId="2459"/>
    <cellStyle name="40% - Ênfase4 5 3 2 2" xfId="2460"/>
    <cellStyle name="40% - Ênfase4 5 3_RXO 2011" xfId="2461"/>
    <cellStyle name="40% - Ênfase4 5 4" xfId="2462"/>
    <cellStyle name="40% - Ênfase4 5 4 2" xfId="2463"/>
    <cellStyle name="40% - Ênfase4 5 4 2 2" xfId="2464"/>
    <cellStyle name="40% - Ênfase4 5 4_RXO 2011" xfId="2465"/>
    <cellStyle name="40% - Ênfase4 5 5" xfId="2466"/>
    <cellStyle name="40% - Ênfase4 5 5 2" xfId="2467"/>
    <cellStyle name="40% - Ênfase4 5 5 2 2" xfId="2468"/>
    <cellStyle name="40% - Ênfase4 5 5_RXO 2011" xfId="2469"/>
    <cellStyle name="40% - Ênfase4 5 6" xfId="2470"/>
    <cellStyle name="40% - Ênfase4 5 6 2" xfId="2471"/>
    <cellStyle name="40% - Ênfase4 5_AG-41 000" xfId="2472"/>
    <cellStyle name="40% - Ênfase4 6" xfId="2473"/>
    <cellStyle name="40% - Ênfase4 6 2" xfId="2474"/>
    <cellStyle name="40% - Ênfase4 6 2 2" xfId="2475"/>
    <cellStyle name="40% - Ênfase4 6_RXO 2011" xfId="2476"/>
    <cellStyle name="40% - Ênfase4 7" xfId="2477"/>
    <cellStyle name="40% - Ênfase4 7 10" xfId="2478"/>
    <cellStyle name="40% - Ênfase4 7 10 2" xfId="2479"/>
    <cellStyle name="40% - Ênfase4 7 10 2 2" xfId="2480"/>
    <cellStyle name="40% - Ênfase4 7 10 2 2 2" xfId="2481"/>
    <cellStyle name="40% - Ênfase4 7 10 2 2 2 2" xfId="2482"/>
    <cellStyle name="40% - Ênfase4 7 10 2 2 3" xfId="2483"/>
    <cellStyle name="40% - Ênfase4 7 10 2 2 3 2" xfId="2484"/>
    <cellStyle name="40% - Ênfase4 7 10 2 2 4" xfId="2485"/>
    <cellStyle name="40% - Ênfase4 7 10 2 3" xfId="2486"/>
    <cellStyle name="40% - Ênfase4 7 10 2 3 2" xfId="2487"/>
    <cellStyle name="40% - Ênfase4 7 10 2 4" xfId="2488"/>
    <cellStyle name="40% - Ênfase4 7 10 2 4 2" xfId="2489"/>
    <cellStyle name="40% - Ênfase4 7 10 2 5" xfId="2490"/>
    <cellStyle name="40% - Ênfase4 7 10 2_RXO 2011" xfId="2491"/>
    <cellStyle name="40% - Ênfase4 7 10_24100" xfId="2492"/>
    <cellStyle name="40% - Ênfase4 7 11" xfId="2493"/>
    <cellStyle name="40% - Ênfase4 7 11 2" xfId="2494"/>
    <cellStyle name="40% - Ênfase4 7 11 2 2" xfId="2495"/>
    <cellStyle name="40% - Ênfase4 7 11 2 2 2" xfId="2496"/>
    <cellStyle name="40% - Ênfase4 7 11 2 2 2 2" xfId="2497"/>
    <cellStyle name="40% - Ênfase4 7 11 2 2 3" xfId="2498"/>
    <cellStyle name="40% - Ênfase4 7 11 2 2 3 2" xfId="2499"/>
    <cellStyle name="40% - Ênfase4 7 11 2 2 4" xfId="2500"/>
    <cellStyle name="40% - Ênfase4 7 11 2 3" xfId="2501"/>
    <cellStyle name="40% - Ênfase4 7 11 2 3 2" xfId="2502"/>
    <cellStyle name="40% - Ênfase4 7 11 2 4" xfId="2503"/>
    <cellStyle name="40% - Ênfase4 7 11 2 4 2" xfId="2504"/>
    <cellStyle name="40% - Ênfase4 7 11 2 5" xfId="2505"/>
    <cellStyle name="40% - Ênfase4 7 11 2_RXO 2011" xfId="2506"/>
    <cellStyle name="40% - Ênfase4 7 11_24100" xfId="2507"/>
    <cellStyle name="40% - Ênfase4 7 12" xfId="2508"/>
    <cellStyle name="40% - Ênfase4 7 12 2" xfId="2509"/>
    <cellStyle name="40% - Ênfase4 7 2" xfId="2510"/>
    <cellStyle name="40% - Ênfase4 7 2 2" xfId="2511"/>
    <cellStyle name="40% - Ênfase4 7 2 2 2" xfId="2512"/>
    <cellStyle name="40% - Ênfase4 7 2 2 2 2" xfId="2513"/>
    <cellStyle name="40% - Ênfase4 7 2 2 2 2 2" xfId="2514"/>
    <cellStyle name="40% - Ênfase4 7 2 2 2 3" xfId="2515"/>
    <cellStyle name="40% - Ênfase4 7 2 2 2 3 2" xfId="2516"/>
    <cellStyle name="40% - Ênfase4 7 2 2 2 4" xfId="2517"/>
    <cellStyle name="40% - Ênfase4 7 2 2 3" xfId="2518"/>
    <cellStyle name="40% - Ênfase4 7 2 2 3 2" xfId="2519"/>
    <cellStyle name="40% - Ênfase4 7 2 2 4" xfId="2520"/>
    <cellStyle name="40% - Ênfase4 7 2 2 4 2" xfId="2521"/>
    <cellStyle name="40% - Ênfase4 7 2 2 5" xfId="2522"/>
    <cellStyle name="40% - Ênfase4 7 2 2_RXO 2011" xfId="2523"/>
    <cellStyle name="40% - Ênfase4 7 2_24100" xfId="2524"/>
    <cellStyle name="40% - Ênfase4 7 3" xfId="2525"/>
    <cellStyle name="40% - Ênfase4 7 3 2" xfId="2526"/>
    <cellStyle name="40% - Ênfase4 7 3 2 2" xfId="2527"/>
    <cellStyle name="40% - Ênfase4 7 3 2 2 2" xfId="2528"/>
    <cellStyle name="40% - Ênfase4 7 3 2 2 2 2" xfId="2529"/>
    <cellStyle name="40% - Ênfase4 7 3 2 2 3" xfId="2530"/>
    <cellStyle name="40% - Ênfase4 7 3 2 2 3 2" xfId="2531"/>
    <cellStyle name="40% - Ênfase4 7 3 2 2 4" xfId="2532"/>
    <cellStyle name="40% - Ênfase4 7 3 2 3" xfId="2533"/>
    <cellStyle name="40% - Ênfase4 7 3 2 3 2" xfId="2534"/>
    <cellStyle name="40% - Ênfase4 7 3 2 4" xfId="2535"/>
    <cellStyle name="40% - Ênfase4 7 3 2 4 2" xfId="2536"/>
    <cellStyle name="40% - Ênfase4 7 3 2 5" xfId="2537"/>
    <cellStyle name="40% - Ênfase4 7 3 2_RXO 2011" xfId="2538"/>
    <cellStyle name="40% - Ênfase4 7 3_24100" xfId="2539"/>
    <cellStyle name="40% - Ênfase4 7 4" xfId="2540"/>
    <cellStyle name="40% - Ênfase4 7 4 2" xfId="2541"/>
    <cellStyle name="40% - Ênfase4 7 4 2 2" xfId="2542"/>
    <cellStyle name="40% - Ênfase4 7 4 2 2 2" xfId="2543"/>
    <cellStyle name="40% - Ênfase4 7 4 2 2 2 2" xfId="2544"/>
    <cellStyle name="40% - Ênfase4 7 4 2 2 3" xfId="2545"/>
    <cellStyle name="40% - Ênfase4 7 4 2 2 3 2" xfId="2546"/>
    <cellStyle name="40% - Ênfase4 7 4 2 2 4" xfId="2547"/>
    <cellStyle name="40% - Ênfase4 7 4 2 3" xfId="2548"/>
    <cellStyle name="40% - Ênfase4 7 4 2 3 2" xfId="2549"/>
    <cellStyle name="40% - Ênfase4 7 4 2 4" xfId="2550"/>
    <cellStyle name="40% - Ênfase4 7 4 2 4 2" xfId="2551"/>
    <cellStyle name="40% - Ênfase4 7 4 2 5" xfId="2552"/>
    <cellStyle name="40% - Ênfase4 7 4 2_RXO 2011" xfId="2553"/>
    <cellStyle name="40% - Ênfase4 7 4_24100" xfId="2554"/>
    <cellStyle name="40% - Ênfase4 7 5" xfId="2555"/>
    <cellStyle name="40% - Ênfase4 7 5 2" xfId="2556"/>
    <cellStyle name="40% - Ênfase4 7 5 2 2" xfId="2557"/>
    <cellStyle name="40% - Ênfase4 7 5 2 2 2" xfId="2558"/>
    <cellStyle name="40% - Ênfase4 7 5 2 2 2 2" xfId="2559"/>
    <cellStyle name="40% - Ênfase4 7 5 2 2 3" xfId="2560"/>
    <cellStyle name="40% - Ênfase4 7 5 2 2 3 2" xfId="2561"/>
    <cellStyle name="40% - Ênfase4 7 5 2 2 4" xfId="2562"/>
    <cellStyle name="40% - Ênfase4 7 5 2 3" xfId="2563"/>
    <cellStyle name="40% - Ênfase4 7 5 2 3 2" xfId="2564"/>
    <cellStyle name="40% - Ênfase4 7 5 2 4" xfId="2565"/>
    <cellStyle name="40% - Ênfase4 7 5 2 4 2" xfId="2566"/>
    <cellStyle name="40% - Ênfase4 7 5 2 5" xfId="2567"/>
    <cellStyle name="40% - Ênfase4 7 5 2_RXO 2011" xfId="2568"/>
    <cellStyle name="40% - Ênfase4 7 5_24100" xfId="2569"/>
    <cellStyle name="40% - Ênfase4 7 6" xfId="2570"/>
    <cellStyle name="40% - Ênfase4 7 6 2" xfId="2571"/>
    <cellStyle name="40% - Ênfase4 7 6 2 2" xfId="2572"/>
    <cellStyle name="40% - Ênfase4 7 6 2 2 2" xfId="2573"/>
    <cellStyle name="40% - Ênfase4 7 6 2 2 2 2" xfId="2574"/>
    <cellStyle name="40% - Ênfase4 7 6 2 2 3" xfId="2575"/>
    <cellStyle name="40% - Ênfase4 7 6 2 2 3 2" xfId="2576"/>
    <cellStyle name="40% - Ênfase4 7 6 2 2 4" xfId="2577"/>
    <cellStyle name="40% - Ênfase4 7 6 2 3" xfId="2578"/>
    <cellStyle name="40% - Ênfase4 7 6 2 3 2" xfId="2579"/>
    <cellStyle name="40% - Ênfase4 7 6 2 4" xfId="2580"/>
    <cellStyle name="40% - Ênfase4 7 6 2 4 2" xfId="2581"/>
    <cellStyle name="40% - Ênfase4 7 6 2 5" xfId="2582"/>
    <cellStyle name="40% - Ênfase4 7 6 2_RXO 2011" xfId="2583"/>
    <cellStyle name="40% - Ênfase4 7 6_24100" xfId="2584"/>
    <cellStyle name="40% - Ênfase4 7 7" xfId="2585"/>
    <cellStyle name="40% - Ênfase4 7 7 2" xfId="2586"/>
    <cellStyle name="40% - Ênfase4 7 7 2 2" xfId="2587"/>
    <cellStyle name="40% - Ênfase4 7 7 2 2 2" xfId="2588"/>
    <cellStyle name="40% - Ênfase4 7 7 2 2 2 2" xfId="2589"/>
    <cellStyle name="40% - Ênfase4 7 7 2 2 3" xfId="2590"/>
    <cellStyle name="40% - Ênfase4 7 7 2 2 3 2" xfId="2591"/>
    <cellStyle name="40% - Ênfase4 7 7 2 2 4" xfId="2592"/>
    <cellStyle name="40% - Ênfase4 7 7 2 3" xfId="2593"/>
    <cellStyle name="40% - Ênfase4 7 7 2 3 2" xfId="2594"/>
    <cellStyle name="40% - Ênfase4 7 7 2 4" xfId="2595"/>
    <cellStyle name="40% - Ênfase4 7 7 2 4 2" xfId="2596"/>
    <cellStyle name="40% - Ênfase4 7 7 2 5" xfId="2597"/>
    <cellStyle name="40% - Ênfase4 7 7 2_RXO 2011" xfId="2598"/>
    <cellStyle name="40% - Ênfase4 7 7_24100" xfId="2599"/>
    <cellStyle name="40% - Ênfase4 7 8" xfId="2600"/>
    <cellStyle name="40% - Ênfase4 7 8 2" xfId="2601"/>
    <cellStyle name="40% - Ênfase4 7 8 2 2" xfId="2602"/>
    <cellStyle name="40% - Ênfase4 7 8 2 2 2" xfId="2603"/>
    <cellStyle name="40% - Ênfase4 7 8 2 2 2 2" xfId="2604"/>
    <cellStyle name="40% - Ênfase4 7 8 2 2 3" xfId="2605"/>
    <cellStyle name="40% - Ênfase4 7 8 2 2 3 2" xfId="2606"/>
    <cellStyle name="40% - Ênfase4 7 8 2 2 4" xfId="2607"/>
    <cellStyle name="40% - Ênfase4 7 8 2 3" xfId="2608"/>
    <cellStyle name="40% - Ênfase4 7 8 2 3 2" xfId="2609"/>
    <cellStyle name="40% - Ênfase4 7 8 2 4" xfId="2610"/>
    <cellStyle name="40% - Ênfase4 7 8 2 4 2" xfId="2611"/>
    <cellStyle name="40% - Ênfase4 7 8 2 5" xfId="2612"/>
    <cellStyle name="40% - Ênfase4 7 8 2_RXO 2011" xfId="2613"/>
    <cellStyle name="40% - Ênfase4 7 8_24100" xfId="2614"/>
    <cellStyle name="40% - Ênfase4 7 9" xfId="2615"/>
    <cellStyle name="40% - Ênfase4 7 9 2" xfId="2616"/>
    <cellStyle name="40% - Ênfase4 7 9 2 2" xfId="2617"/>
    <cellStyle name="40% - Ênfase4 7 9 2 2 2" xfId="2618"/>
    <cellStyle name="40% - Ênfase4 7 9 2 2 2 2" xfId="2619"/>
    <cellStyle name="40% - Ênfase4 7 9 2 2 3" xfId="2620"/>
    <cellStyle name="40% - Ênfase4 7 9 2 2 3 2" xfId="2621"/>
    <cellStyle name="40% - Ênfase4 7 9 2 2 4" xfId="2622"/>
    <cellStyle name="40% - Ênfase4 7 9 2 3" xfId="2623"/>
    <cellStyle name="40% - Ênfase4 7 9 2 3 2" xfId="2624"/>
    <cellStyle name="40% - Ênfase4 7 9 2 4" xfId="2625"/>
    <cellStyle name="40% - Ênfase4 7 9 2 4 2" xfId="2626"/>
    <cellStyle name="40% - Ênfase4 7 9 2 5" xfId="2627"/>
    <cellStyle name="40% - Ênfase4 7 9 2_RXO 2011" xfId="2628"/>
    <cellStyle name="40% - Ênfase4 7 9_24100" xfId="2629"/>
    <cellStyle name="40% - Ênfase4 7_AG-41 000" xfId="2630"/>
    <cellStyle name="40% - Ênfase4 8" xfId="2631"/>
    <cellStyle name="40% - Ênfase4 8 2" xfId="2632"/>
    <cellStyle name="40% - Ênfase4 8 2 2" xfId="2633"/>
    <cellStyle name="40% - Ênfase4 8_RXO 2011" xfId="2634"/>
    <cellStyle name="40% - Ênfase4 9" xfId="2635"/>
    <cellStyle name="40% - Ênfase4 9 2" xfId="2636"/>
    <cellStyle name="40% - Ênfase4 9 2 2" xfId="2637"/>
    <cellStyle name="40% - Ênfase4 9_RXO 2011" xfId="2638"/>
    <cellStyle name="40% - Ênfase5 10" xfId="2639"/>
    <cellStyle name="40% - Ênfase5 10 2" xfId="2640"/>
    <cellStyle name="40% - Ênfase5 10 2 2" xfId="2641"/>
    <cellStyle name="40% - Ênfase5 10 2 2 2" xfId="2642"/>
    <cellStyle name="40% - Ênfase5 10 2 3" xfId="2643"/>
    <cellStyle name="40% - Ênfase5 10 2 3 2" xfId="2644"/>
    <cellStyle name="40% - Ênfase5 10 2 4" xfId="2645"/>
    <cellStyle name="40% - Ênfase5 10 3" xfId="2646"/>
    <cellStyle name="40% - Ênfase5 10 3 2" xfId="2647"/>
    <cellStyle name="40% - Ênfase5 10 4" xfId="2648"/>
    <cellStyle name="40% - Ênfase5 10 4 2" xfId="2649"/>
    <cellStyle name="40% - Ênfase5 10 5" xfId="2650"/>
    <cellStyle name="40% - Ênfase5 10_RXO 2011" xfId="2651"/>
    <cellStyle name="40% - Ênfase5 11" xfId="2652"/>
    <cellStyle name="40% - Ênfase5 12" xfId="2653"/>
    <cellStyle name="40% - Ênfase5 2" xfId="2654"/>
    <cellStyle name="40% - Ênfase5 2 2" xfId="2655"/>
    <cellStyle name="40% - Ênfase5 2 2 2" xfId="2656"/>
    <cellStyle name="40% - Ênfase5 2 2 2 2" xfId="2657"/>
    <cellStyle name="40% - Ênfase5 2 2_RXO 2011" xfId="2658"/>
    <cellStyle name="40% - Ênfase5 2 3" xfId="2659"/>
    <cellStyle name="40% - Ênfase5 2 3 2" xfId="2660"/>
    <cellStyle name="40% - Ênfase5 2 3 2 2" xfId="2661"/>
    <cellStyle name="40% - Ênfase5 2 3_RXO 2011" xfId="2662"/>
    <cellStyle name="40% - Ênfase5 2 4" xfId="2663"/>
    <cellStyle name="40% - Ênfase5 2 4 2" xfId="2664"/>
    <cellStyle name="40% - Ênfase5 2 4 2 2" xfId="2665"/>
    <cellStyle name="40% - Ênfase5 2 4_RXO 2011" xfId="2666"/>
    <cellStyle name="40% - Ênfase5 2 5" xfId="2667"/>
    <cellStyle name="40% - Ênfase5 2 5 2" xfId="2668"/>
    <cellStyle name="40% - Ênfase5 2 5 2 2" xfId="2669"/>
    <cellStyle name="40% - Ênfase5 2 5_RXO 2011" xfId="2670"/>
    <cellStyle name="40% - Ênfase5 2 6" xfId="2671"/>
    <cellStyle name="40% - Ênfase5 2 6 2" xfId="2672"/>
    <cellStyle name="40% - Ênfase5 2 7" xfId="2673"/>
    <cellStyle name="40% - Ênfase5 2 7 2" xfId="2674"/>
    <cellStyle name="40% - Ênfase5 2_AG-41 000" xfId="2675"/>
    <cellStyle name="40% - Ênfase5 3" xfId="2676"/>
    <cellStyle name="40% - Ênfase5 3 2" xfId="2677"/>
    <cellStyle name="40% - Ênfase5 3 2 2" xfId="2678"/>
    <cellStyle name="40% - Ênfase5 3 2 2 2" xfId="2679"/>
    <cellStyle name="40% - Ênfase5 3 2_RXO 2011" xfId="2680"/>
    <cellStyle name="40% - Ênfase5 3 3" xfId="2681"/>
    <cellStyle name="40% - Ênfase5 3 3 2" xfId="2682"/>
    <cellStyle name="40% - Ênfase5 3 3 2 2" xfId="2683"/>
    <cellStyle name="40% - Ênfase5 3 3_RXO 2011" xfId="2684"/>
    <cellStyle name="40% - Ênfase5 3 4" xfId="2685"/>
    <cellStyle name="40% - Ênfase5 3 4 2" xfId="2686"/>
    <cellStyle name="40% - Ênfase5 3 4 2 2" xfId="2687"/>
    <cellStyle name="40% - Ênfase5 3 4_RXO 2011" xfId="2688"/>
    <cellStyle name="40% - Ênfase5 3 5" xfId="2689"/>
    <cellStyle name="40% - Ênfase5 3 5 2" xfId="2690"/>
    <cellStyle name="40% - Ênfase5 3 5 2 2" xfId="2691"/>
    <cellStyle name="40% - Ênfase5 3 5_RXO 2011" xfId="2692"/>
    <cellStyle name="40% - Ênfase5 3 6" xfId="2693"/>
    <cellStyle name="40% - Ênfase5 3 6 2" xfId="2694"/>
    <cellStyle name="40% - Ênfase5 3_AG-41 000" xfId="2695"/>
    <cellStyle name="40% - Ênfase5 4" xfId="2696"/>
    <cellStyle name="40% - Ênfase5 4 2" xfId="2697"/>
    <cellStyle name="40% - Ênfase5 4 2 2" xfId="2698"/>
    <cellStyle name="40% - Ênfase5 4 2 2 2" xfId="2699"/>
    <cellStyle name="40% - Ênfase5 4 2_RXO 2011" xfId="2700"/>
    <cellStyle name="40% - Ênfase5 4 3" xfId="2701"/>
    <cellStyle name="40% - Ênfase5 4 3 2" xfId="2702"/>
    <cellStyle name="40% - Ênfase5 4 3 2 2" xfId="2703"/>
    <cellStyle name="40% - Ênfase5 4 3_RXO 2011" xfId="2704"/>
    <cellStyle name="40% - Ênfase5 4 4" xfId="2705"/>
    <cellStyle name="40% - Ênfase5 4 4 2" xfId="2706"/>
    <cellStyle name="40% - Ênfase5 4 4 2 2" xfId="2707"/>
    <cellStyle name="40% - Ênfase5 4 4_RXO 2011" xfId="2708"/>
    <cellStyle name="40% - Ênfase5 4 5" xfId="2709"/>
    <cellStyle name="40% - Ênfase5 4 5 2" xfId="2710"/>
    <cellStyle name="40% - Ênfase5 4 5 2 2" xfId="2711"/>
    <cellStyle name="40% - Ênfase5 4 5_RXO 2011" xfId="2712"/>
    <cellStyle name="40% - Ênfase5 4 6" xfId="2713"/>
    <cellStyle name="40% - Ênfase5 4 6 2" xfId="2714"/>
    <cellStyle name="40% - Ênfase5 4_AG-41 000" xfId="2715"/>
    <cellStyle name="40% - Ênfase5 5" xfId="2716"/>
    <cellStyle name="40% - Ênfase5 5 2" xfId="2717"/>
    <cellStyle name="40% - Ênfase5 5 2 2" xfId="2718"/>
    <cellStyle name="40% - Ênfase5 5 2 2 2" xfId="2719"/>
    <cellStyle name="40% - Ênfase5 5 2_RXO 2011" xfId="2720"/>
    <cellStyle name="40% - Ênfase5 5 3" xfId="2721"/>
    <cellStyle name="40% - Ênfase5 5 3 2" xfId="2722"/>
    <cellStyle name="40% - Ênfase5 5 3 2 2" xfId="2723"/>
    <cellStyle name="40% - Ênfase5 5 3_RXO 2011" xfId="2724"/>
    <cellStyle name="40% - Ênfase5 5 4" xfId="2725"/>
    <cellStyle name="40% - Ênfase5 5 4 2" xfId="2726"/>
    <cellStyle name="40% - Ênfase5 5 4 2 2" xfId="2727"/>
    <cellStyle name="40% - Ênfase5 5 4_RXO 2011" xfId="2728"/>
    <cellStyle name="40% - Ênfase5 5 5" xfId="2729"/>
    <cellStyle name="40% - Ênfase5 5 5 2" xfId="2730"/>
    <cellStyle name="40% - Ênfase5 5 5 2 2" xfId="2731"/>
    <cellStyle name="40% - Ênfase5 5 5_RXO 2011" xfId="2732"/>
    <cellStyle name="40% - Ênfase5 5 6" xfId="2733"/>
    <cellStyle name="40% - Ênfase5 5 6 2" xfId="2734"/>
    <cellStyle name="40% - Ênfase5 5_AG-41 000" xfId="2735"/>
    <cellStyle name="40% - Ênfase5 6" xfId="2736"/>
    <cellStyle name="40% - Ênfase5 6 2" xfId="2737"/>
    <cellStyle name="40% - Ênfase5 6 2 2" xfId="2738"/>
    <cellStyle name="40% - Ênfase5 6_RXO 2011" xfId="2739"/>
    <cellStyle name="40% - Ênfase5 7" xfId="2740"/>
    <cellStyle name="40% - Ênfase5 7 10" xfId="2741"/>
    <cellStyle name="40% - Ênfase5 7 10 2" xfId="2742"/>
    <cellStyle name="40% - Ênfase5 7 10 2 2" xfId="2743"/>
    <cellStyle name="40% - Ênfase5 7 10 2 2 2" xfId="2744"/>
    <cellStyle name="40% - Ênfase5 7 10 2 2 2 2" xfId="2745"/>
    <cellStyle name="40% - Ênfase5 7 10 2 2 3" xfId="2746"/>
    <cellStyle name="40% - Ênfase5 7 10 2 2 3 2" xfId="2747"/>
    <cellStyle name="40% - Ênfase5 7 10 2 2 4" xfId="2748"/>
    <cellStyle name="40% - Ênfase5 7 10 2 3" xfId="2749"/>
    <cellStyle name="40% - Ênfase5 7 10 2 3 2" xfId="2750"/>
    <cellStyle name="40% - Ênfase5 7 10 2 4" xfId="2751"/>
    <cellStyle name="40% - Ênfase5 7 10 2 4 2" xfId="2752"/>
    <cellStyle name="40% - Ênfase5 7 10 2 5" xfId="2753"/>
    <cellStyle name="40% - Ênfase5 7 10 2_RXO 2011" xfId="2754"/>
    <cellStyle name="40% - Ênfase5 7 10_24100" xfId="2755"/>
    <cellStyle name="40% - Ênfase5 7 11" xfId="2756"/>
    <cellStyle name="40% - Ênfase5 7 11 2" xfId="2757"/>
    <cellStyle name="40% - Ênfase5 7 11 2 2" xfId="2758"/>
    <cellStyle name="40% - Ênfase5 7 11 2 2 2" xfId="2759"/>
    <cellStyle name="40% - Ênfase5 7 11 2 2 2 2" xfId="2760"/>
    <cellStyle name="40% - Ênfase5 7 11 2 2 3" xfId="2761"/>
    <cellStyle name="40% - Ênfase5 7 11 2 2 3 2" xfId="2762"/>
    <cellStyle name="40% - Ênfase5 7 11 2 2 4" xfId="2763"/>
    <cellStyle name="40% - Ênfase5 7 11 2 3" xfId="2764"/>
    <cellStyle name="40% - Ênfase5 7 11 2 3 2" xfId="2765"/>
    <cellStyle name="40% - Ênfase5 7 11 2 4" xfId="2766"/>
    <cellStyle name="40% - Ênfase5 7 11 2 4 2" xfId="2767"/>
    <cellStyle name="40% - Ênfase5 7 11 2 5" xfId="2768"/>
    <cellStyle name="40% - Ênfase5 7 11 2_RXO 2011" xfId="2769"/>
    <cellStyle name="40% - Ênfase5 7 11_24100" xfId="2770"/>
    <cellStyle name="40% - Ênfase5 7 12" xfId="2771"/>
    <cellStyle name="40% - Ênfase5 7 12 2" xfId="2772"/>
    <cellStyle name="40% - Ênfase5 7 2" xfId="2773"/>
    <cellStyle name="40% - Ênfase5 7 2 2" xfId="2774"/>
    <cellStyle name="40% - Ênfase5 7 2 2 2" xfId="2775"/>
    <cellStyle name="40% - Ênfase5 7 2 2 2 2" xfId="2776"/>
    <cellStyle name="40% - Ênfase5 7 2 2 2 2 2" xfId="2777"/>
    <cellStyle name="40% - Ênfase5 7 2 2 2 3" xfId="2778"/>
    <cellStyle name="40% - Ênfase5 7 2 2 2 3 2" xfId="2779"/>
    <cellStyle name="40% - Ênfase5 7 2 2 2 4" xfId="2780"/>
    <cellStyle name="40% - Ênfase5 7 2 2 3" xfId="2781"/>
    <cellStyle name="40% - Ênfase5 7 2 2 3 2" xfId="2782"/>
    <cellStyle name="40% - Ênfase5 7 2 2 4" xfId="2783"/>
    <cellStyle name="40% - Ênfase5 7 2 2 4 2" xfId="2784"/>
    <cellStyle name="40% - Ênfase5 7 2 2 5" xfId="2785"/>
    <cellStyle name="40% - Ênfase5 7 2 2_RXO 2011" xfId="2786"/>
    <cellStyle name="40% - Ênfase5 7 2_24100" xfId="2787"/>
    <cellStyle name="40% - Ênfase5 7 3" xfId="2788"/>
    <cellStyle name="40% - Ênfase5 7 3 2" xfId="2789"/>
    <cellStyle name="40% - Ênfase5 7 3 2 2" xfId="2790"/>
    <cellStyle name="40% - Ênfase5 7 3 2 2 2" xfId="2791"/>
    <cellStyle name="40% - Ênfase5 7 3 2 2 2 2" xfId="2792"/>
    <cellStyle name="40% - Ênfase5 7 3 2 2 3" xfId="2793"/>
    <cellStyle name="40% - Ênfase5 7 3 2 2 3 2" xfId="2794"/>
    <cellStyle name="40% - Ênfase5 7 3 2 2 4" xfId="2795"/>
    <cellStyle name="40% - Ênfase5 7 3 2 3" xfId="2796"/>
    <cellStyle name="40% - Ênfase5 7 3 2 3 2" xfId="2797"/>
    <cellStyle name="40% - Ênfase5 7 3 2 4" xfId="2798"/>
    <cellStyle name="40% - Ênfase5 7 3 2 4 2" xfId="2799"/>
    <cellStyle name="40% - Ênfase5 7 3 2 5" xfId="2800"/>
    <cellStyle name="40% - Ênfase5 7 3 2_RXO 2011" xfId="2801"/>
    <cellStyle name="40% - Ênfase5 7 3_24100" xfId="2802"/>
    <cellStyle name="40% - Ênfase5 7 4" xfId="2803"/>
    <cellStyle name="40% - Ênfase5 7 4 2" xfId="2804"/>
    <cellStyle name="40% - Ênfase5 7 4 2 2" xfId="2805"/>
    <cellStyle name="40% - Ênfase5 7 4 2 2 2" xfId="2806"/>
    <cellStyle name="40% - Ênfase5 7 4 2 2 2 2" xfId="2807"/>
    <cellStyle name="40% - Ênfase5 7 4 2 2 3" xfId="2808"/>
    <cellStyle name="40% - Ênfase5 7 4 2 2 3 2" xfId="2809"/>
    <cellStyle name="40% - Ênfase5 7 4 2 2 4" xfId="2810"/>
    <cellStyle name="40% - Ênfase5 7 4 2 3" xfId="2811"/>
    <cellStyle name="40% - Ênfase5 7 4 2 3 2" xfId="2812"/>
    <cellStyle name="40% - Ênfase5 7 4 2 4" xfId="2813"/>
    <cellStyle name="40% - Ênfase5 7 4 2 4 2" xfId="2814"/>
    <cellStyle name="40% - Ênfase5 7 4 2 5" xfId="2815"/>
    <cellStyle name="40% - Ênfase5 7 4 2_RXO 2011" xfId="2816"/>
    <cellStyle name="40% - Ênfase5 7 4_24100" xfId="2817"/>
    <cellStyle name="40% - Ênfase5 7 5" xfId="2818"/>
    <cellStyle name="40% - Ênfase5 7 5 2" xfId="2819"/>
    <cellStyle name="40% - Ênfase5 7 5 2 2" xfId="2820"/>
    <cellStyle name="40% - Ênfase5 7 5 2 2 2" xfId="2821"/>
    <cellStyle name="40% - Ênfase5 7 5 2 2 2 2" xfId="2822"/>
    <cellStyle name="40% - Ênfase5 7 5 2 2 3" xfId="2823"/>
    <cellStyle name="40% - Ênfase5 7 5 2 2 3 2" xfId="2824"/>
    <cellStyle name="40% - Ênfase5 7 5 2 2 4" xfId="2825"/>
    <cellStyle name="40% - Ênfase5 7 5 2 3" xfId="2826"/>
    <cellStyle name="40% - Ênfase5 7 5 2 3 2" xfId="2827"/>
    <cellStyle name="40% - Ênfase5 7 5 2 4" xfId="2828"/>
    <cellStyle name="40% - Ênfase5 7 5 2 4 2" xfId="2829"/>
    <cellStyle name="40% - Ênfase5 7 5 2 5" xfId="2830"/>
    <cellStyle name="40% - Ênfase5 7 5 2_RXO 2011" xfId="2831"/>
    <cellStyle name="40% - Ênfase5 7 5_24100" xfId="2832"/>
    <cellStyle name="40% - Ênfase5 7 6" xfId="2833"/>
    <cellStyle name="40% - Ênfase5 7 6 2" xfId="2834"/>
    <cellStyle name="40% - Ênfase5 7 6 2 2" xfId="2835"/>
    <cellStyle name="40% - Ênfase5 7 6 2 2 2" xfId="2836"/>
    <cellStyle name="40% - Ênfase5 7 6 2 2 2 2" xfId="2837"/>
    <cellStyle name="40% - Ênfase5 7 6 2 2 3" xfId="2838"/>
    <cellStyle name="40% - Ênfase5 7 6 2 2 3 2" xfId="2839"/>
    <cellStyle name="40% - Ênfase5 7 6 2 2 4" xfId="2840"/>
    <cellStyle name="40% - Ênfase5 7 6 2 3" xfId="2841"/>
    <cellStyle name="40% - Ênfase5 7 6 2 3 2" xfId="2842"/>
    <cellStyle name="40% - Ênfase5 7 6 2 4" xfId="2843"/>
    <cellStyle name="40% - Ênfase5 7 6 2 4 2" xfId="2844"/>
    <cellStyle name="40% - Ênfase5 7 6 2 5" xfId="2845"/>
    <cellStyle name="40% - Ênfase5 7 6 2_RXO 2011" xfId="2846"/>
    <cellStyle name="40% - Ênfase5 7 6_24100" xfId="2847"/>
    <cellStyle name="40% - Ênfase5 7 7" xfId="2848"/>
    <cellStyle name="40% - Ênfase5 7 7 2" xfId="2849"/>
    <cellStyle name="40% - Ênfase5 7 7 2 2" xfId="2850"/>
    <cellStyle name="40% - Ênfase5 7 7 2 2 2" xfId="2851"/>
    <cellStyle name="40% - Ênfase5 7 7 2 2 2 2" xfId="2852"/>
    <cellStyle name="40% - Ênfase5 7 7 2 2 3" xfId="2853"/>
    <cellStyle name="40% - Ênfase5 7 7 2 2 3 2" xfId="2854"/>
    <cellStyle name="40% - Ênfase5 7 7 2 2 4" xfId="2855"/>
    <cellStyle name="40% - Ênfase5 7 7 2 3" xfId="2856"/>
    <cellStyle name="40% - Ênfase5 7 7 2 3 2" xfId="2857"/>
    <cellStyle name="40% - Ênfase5 7 7 2 4" xfId="2858"/>
    <cellStyle name="40% - Ênfase5 7 7 2 4 2" xfId="2859"/>
    <cellStyle name="40% - Ênfase5 7 7 2 5" xfId="2860"/>
    <cellStyle name="40% - Ênfase5 7 7 2_RXO 2011" xfId="2861"/>
    <cellStyle name="40% - Ênfase5 7 7_24100" xfId="2862"/>
    <cellStyle name="40% - Ênfase5 7 8" xfId="2863"/>
    <cellStyle name="40% - Ênfase5 7 8 2" xfId="2864"/>
    <cellStyle name="40% - Ênfase5 7 8 2 2" xfId="2865"/>
    <cellStyle name="40% - Ênfase5 7 8 2 2 2" xfId="2866"/>
    <cellStyle name="40% - Ênfase5 7 8 2 2 2 2" xfId="2867"/>
    <cellStyle name="40% - Ênfase5 7 8 2 2 3" xfId="2868"/>
    <cellStyle name="40% - Ênfase5 7 8 2 2 3 2" xfId="2869"/>
    <cellStyle name="40% - Ênfase5 7 8 2 2 4" xfId="2870"/>
    <cellStyle name="40% - Ênfase5 7 8 2 3" xfId="2871"/>
    <cellStyle name="40% - Ênfase5 7 8 2 3 2" xfId="2872"/>
    <cellStyle name="40% - Ênfase5 7 8 2 4" xfId="2873"/>
    <cellStyle name="40% - Ênfase5 7 8 2 4 2" xfId="2874"/>
    <cellStyle name="40% - Ênfase5 7 8 2 5" xfId="2875"/>
    <cellStyle name="40% - Ênfase5 7 8 2_RXO 2011" xfId="2876"/>
    <cellStyle name="40% - Ênfase5 7 8_24100" xfId="2877"/>
    <cellStyle name="40% - Ênfase5 7 9" xfId="2878"/>
    <cellStyle name="40% - Ênfase5 7 9 2" xfId="2879"/>
    <cellStyle name="40% - Ênfase5 7 9 2 2" xfId="2880"/>
    <cellStyle name="40% - Ênfase5 7 9 2 2 2" xfId="2881"/>
    <cellStyle name="40% - Ênfase5 7 9 2 2 2 2" xfId="2882"/>
    <cellStyle name="40% - Ênfase5 7 9 2 2 3" xfId="2883"/>
    <cellStyle name="40% - Ênfase5 7 9 2 2 3 2" xfId="2884"/>
    <cellStyle name="40% - Ênfase5 7 9 2 2 4" xfId="2885"/>
    <cellStyle name="40% - Ênfase5 7 9 2 3" xfId="2886"/>
    <cellStyle name="40% - Ênfase5 7 9 2 3 2" xfId="2887"/>
    <cellStyle name="40% - Ênfase5 7 9 2 4" xfId="2888"/>
    <cellStyle name="40% - Ênfase5 7 9 2 4 2" xfId="2889"/>
    <cellStyle name="40% - Ênfase5 7 9 2 5" xfId="2890"/>
    <cellStyle name="40% - Ênfase5 7 9 2_RXO 2011" xfId="2891"/>
    <cellStyle name="40% - Ênfase5 7 9_24100" xfId="2892"/>
    <cellStyle name="40% - Ênfase5 7_AG-41 000" xfId="2893"/>
    <cellStyle name="40% - Ênfase5 8" xfId="2894"/>
    <cellStyle name="40% - Ênfase5 8 2" xfId="2895"/>
    <cellStyle name="40% - Ênfase5 8 2 2" xfId="2896"/>
    <cellStyle name="40% - Ênfase5 8_RXO 2011" xfId="2897"/>
    <cellStyle name="40% - Ênfase5 9" xfId="2898"/>
    <cellStyle name="40% - Ênfase5 9 2" xfId="2899"/>
    <cellStyle name="40% - Ênfase5 9 2 2" xfId="2900"/>
    <cellStyle name="40% - Ênfase5 9_RXO 2011" xfId="2901"/>
    <cellStyle name="40% - Ênfase6 10" xfId="2902"/>
    <cellStyle name="40% - Ênfase6 10 2" xfId="2903"/>
    <cellStyle name="40% - Ênfase6 10 2 2" xfId="2904"/>
    <cellStyle name="40% - Ênfase6 10 2 2 2" xfId="2905"/>
    <cellStyle name="40% - Ênfase6 10 2 3" xfId="2906"/>
    <cellStyle name="40% - Ênfase6 10 2 3 2" xfId="2907"/>
    <cellStyle name="40% - Ênfase6 10 2 4" xfId="2908"/>
    <cellStyle name="40% - Ênfase6 10 3" xfId="2909"/>
    <cellStyle name="40% - Ênfase6 10 3 2" xfId="2910"/>
    <cellStyle name="40% - Ênfase6 10 4" xfId="2911"/>
    <cellStyle name="40% - Ênfase6 10 4 2" xfId="2912"/>
    <cellStyle name="40% - Ênfase6 10 5" xfId="2913"/>
    <cellStyle name="40% - Ênfase6 10_RXO 2011" xfId="2914"/>
    <cellStyle name="40% - Ênfase6 11" xfId="2915"/>
    <cellStyle name="40% - Ênfase6 12" xfId="2916"/>
    <cellStyle name="40% - Ênfase6 2" xfId="2917"/>
    <cellStyle name="40% - Ênfase6 2 2" xfId="2918"/>
    <cellStyle name="40% - Ênfase6 2 2 2" xfId="2919"/>
    <cellStyle name="40% - Ênfase6 2 2 2 2" xfId="2920"/>
    <cellStyle name="40% - Ênfase6 2 2_RXO 2011" xfId="2921"/>
    <cellStyle name="40% - Ênfase6 2 3" xfId="2922"/>
    <cellStyle name="40% - Ênfase6 2 3 2" xfId="2923"/>
    <cellStyle name="40% - Ênfase6 2 3 2 2" xfId="2924"/>
    <cellStyle name="40% - Ênfase6 2 3_RXO 2011" xfId="2925"/>
    <cellStyle name="40% - Ênfase6 2 4" xfId="2926"/>
    <cellStyle name="40% - Ênfase6 2 4 2" xfId="2927"/>
    <cellStyle name="40% - Ênfase6 2 4 2 2" xfId="2928"/>
    <cellStyle name="40% - Ênfase6 2 4_RXO 2011" xfId="2929"/>
    <cellStyle name="40% - Ênfase6 2 5" xfId="2930"/>
    <cellStyle name="40% - Ênfase6 2 5 2" xfId="2931"/>
    <cellStyle name="40% - Ênfase6 2 5 2 2" xfId="2932"/>
    <cellStyle name="40% - Ênfase6 2 5_RXO 2011" xfId="2933"/>
    <cellStyle name="40% - Ênfase6 2 6" xfId="2934"/>
    <cellStyle name="40% - Ênfase6 2 6 2" xfId="2935"/>
    <cellStyle name="40% - Ênfase6 2 7" xfId="2936"/>
    <cellStyle name="40% - Ênfase6 2 7 2" xfId="2937"/>
    <cellStyle name="40% - Ênfase6 2_AG-41 000" xfId="2938"/>
    <cellStyle name="40% - Ênfase6 3" xfId="2939"/>
    <cellStyle name="40% - Ênfase6 3 2" xfId="2940"/>
    <cellStyle name="40% - Ênfase6 3 2 2" xfId="2941"/>
    <cellStyle name="40% - Ênfase6 3 2 2 2" xfId="2942"/>
    <cellStyle name="40% - Ênfase6 3 2_RXO 2011" xfId="2943"/>
    <cellStyle name="40% - Ênfase6 3 3" xfId="2944"/>
    <cellStyle name="40% - Ênfase6 3 3 2" xfId="2945"/>
    <cellStyle name="40% - Ênfase6 3 3 2 2" xfId="2946"/>
    <cellStyle name="40% - Ênfase6 3 3_RXO 2011" xfId="2947"/>
    <cellStyle name="40% - Ênfase6 3 4" xfId="2948"/>
    <cellStyle name="40% - Ênfase6 3 4 2" xfId="2949"/>
    <cellStyle name="40% - Ênfase6 3 4 2 2" xfId="2950"/>
    <cellStyle name="40% - Ênfase6 3 4_RXO 2011" xfId="2951"/>
    <cellStyle name="40% - Ênfase6 3 5" xfId="2952"/>
    <cellStyle name="40% - Ênfase6 3 5 2" xfId="2953"/>
    <cellStyle name="40% - Ênfase6 3 5 2 2" xfId="2954"/>
    <cellStyle name="40% - Ênfase6 3 5_RXO 2011" xfId="2955"/>
    <cellStyle name="40% - Ênfase6 3 6" xfId="2956"/>
    <cellStyle name="40% - Ênfase6 3 6 2" xfId="2957"/>
    <cellStyle name="40% - Ênfase6 3_AG-41 000" xfId="2958"/>
    <cellStyle name="40% - Ênfase6 4" xfId="2959"/>
    <cellStyle name="40% - Ênfase6 4 2" xfId="2960"/>
    <cellStyle name="40% - Ênfase6 4 2 2" xfId="2961"/>
    <cellStyle name="40% - Ênfase6 4 2 2 2" xfId="2962"/>
    <cellStyle name="40% - Ênfase6 4 2_RXO 2011" xfId="2963"/>
    <cellStyle name="40% - Ênfase6 4 3" xfId="2964"/>
    <cellStyle name="40% - Ênfase6 4 3 2" xfId="2965"/>
    <cellStyle name="40% - Ênfase6 4 3 2 2" xfId="2966"/>
    <cellStyle name="40% - Ênfase6 4 3_RXO 2011" xfId="2967"/>
    <cellStyle name="40% - Ênfase6 4 4" xfId="2968"/>
    <cellStyle name="40% - Ênfase6 4 4 2" xfId="2969"/>
    <cellStyle name="40% - Ênfase6 4 4 2 2" xfId="2970"/>
    <cellStyle name="40% - Ênfase6 4 4_RXO 2011" xfId="2971"/>
    <cellStyle name="40% - Ênfase6 4 5" xfId="2972"/>
    <cellStyle name="40% - Ênfase6 4 5 2" xfId="2973"/>
    <cellStyle name="40% - Ênfase6 4 5 2 2" xfId="2974"/>
    <cellStyle name="40% - Ênfase6 4 5_RXO 2011" xfId="2975"/>
    <cellStyle name="40% - Ênfase6 4 6" xfId="2976"/>
    <cellStyle name="40% - Ênfase6 4 6 2" xfId="2977"/>
    <cellStyle name="40% - Ênfase6 4_AG-41 000" xfId="2978"/>
    <cellStyle name="40% - Ênfase6 5" xfId="2979"/>
    <cellStyle name="40% - Ênfase6 5 2" xfId="2980"/>
    <cellStyle name="40% - Ênfase6 5 2 2" xfId="2981"/>
    <cellStyle name="40% - Ênfase6 5 2 2 2" xfId="2982"/>
    <cellStyle name="40% - Ênfase6 5 2_RXO 2011" xfId="2983"/>
    <cellStyle name="40% - Ênfase6 5 3" xfId="2984"/>
    <cellStyle name="40% - Ênfase6 5 3 2" xfId="2985"/>
    <cellStyle name="40% - Ênfase6 5 3 2 2" xfId="2986"/>
    <cellStyle name="40% - Ênfase6 5 3_RXO 2011" xfId="2987"/>
    <cellStyle name="40% - Ênfase6 5 4" xfId="2988"/>
    <cellStyle name="40% - Ênfase6 5 4 2" xfId="2989"/>
    <cellStyle name="40% - Ênfase6 5 4 2 2" xfId="2990"/>
    <cellStyle name="40% - Ênfase6 5 4_RXO 2011" xfId="2991"/>
    <cellStyle name="40% - Ênfase6 5 5" xfId="2992"/>
    <cellStyle name="40% - Ênfase6 5 5 2" xfId="2993"/>
    <cellStyle name="40% - Ênfase6 5 5 2 2" xfId="2994"/>
    <cellStyle name="40% - Ênfase6 5 5_RXO 2011" xfId="2995"/>
    <cellStyle name="40% - Ênfase6 5 6" xfId="2996"/>
    <cellStyle name="40% - Ênfase6 5 6 2" xfId="2997"/>
    <cellStyle name="40% - Ênfase6 5_AG-41 000" xfId="2998"/>
    <cellStyle name="40% - Ênfase6 6" xfId="2999"/>
    <cellStyle name="40% - Ênfase6 6 2" xfId="3000"/>
    <cellStyle name="40% - Ênfase6 6 2 2" xfId="3001"/>
    <cellStyle name="40% - Ênfase6 6_RXO 2011" xfId="3002"/>
    <cellStyle name="40% - Ênfase6 7" xfId="3003"/>
    <cellStyle name="40% - Ênfase6 7 10" xfId="3004"/>
    <cellStyle name="40% - Ênfase6 7 10 2" xfId="3005"/>
    <cellStyle name="40% - Ênfase6 7 10 2 2" xfId="3006"/>
    <cellStyle name="40% - Ênfase6 7 10 2 2 2" xfId="3007"/>
    <cellStyle name="40% - Ênfase6 7 10 2 2 2 2" xfId="3008"/>
    <cellStyle name="40% - Ênfase6 7 10 2 2 3" xfId="3009"/>
    <cellStyle name="40% - Ênfase6 7 10 2 2 3 2" xfId="3010"/>
    <cellStyle name="40% - Ênfase6 7 10 2 2 4" xfId="3011"/>
    <cellStyle name="40% - Ênfase6 7 10 2 3" xfId="3012"/>
    <cellStyle name="40% - Ênfase6 7 10 2 3 2" xfId="3013"/>
    <cellStyle name="40% - Ênfase6 7 10 2 4" xfId="3014"/>
    <cellStyle name="40% - Ênfase6 7 10 2 4 2" xfId="3015"/>
    <cellStyle name="40% - Ênfase6 7 10 2 5" xfId="3016"/>
    <cellStyle name="40% - Ênfase6 7 10 2_RXO 2011" xfId="3017"/>
    <cellStyle name="40% - Ênfase6 7 10_24100" xfId="3018"/>
    <cellStyle name="40% - Ênfase6 7 11" xfId="3019"/>
    <cellStyle name="40% - Ênfase6 7 11 2" xfId="3020"/>
    <cellStyle name="40% - Ênfase6 7 11 2 2" xfId="3021"/>
    <cellStyle name="40% - Ênfase6 7 11 2 2 2" xfId="3022"/>
    <cellStyle name="40% - Ênfase6 7 11 2 2 2 2" xfId="3023"/>
    <cellStyle name="40% - Ênfase6 7 11 2 2 3" xfId="3024"/>
    <cellStyle name="40% - Ênfase6 7 11 2 2 3 2" xfId="3025"/>
    <cellStyle name="40% - Ênfase6 7 11 2 2 4" xfId="3026"/>
    <cellStyle name="40% - Ênfase6 7 11 2 3" xfId="3027"/>
    <cellStyle name="40% - Ênfase6 7 11 2 3 2" xfId="3028"/>
    <cellStyle name="40% - Ênfase6 7 11 2 4" xfId="3029"/>
    <cellStyle name="40% - Ênfase6 7 11 2 4 2" xfId="3030"/>
    <cellStyle name="40% - Ênfase6 7 11 2 5" xfId="3031"/>
    <cellStyle name="40% - Ênfase6 7 11 2_RXO 2011" xfId="3032"/>
    <cellStyle name="40% - Ênfase6 7 11_24100" xfId="3033"/>
    <cellStyle name="40% - Ênfase6 7 12" xfId="3034"/>
    <cellStyle name="40% - Ênfase6 7 12 2" xfId="3035"/>
    <cellStyle name="40% - Ênfase6 7 2" xfId="3036"/>
    <cellStyle name="40% - Ênfase6 7 2 2" xfId="3037"/>
    <cellStyle name="40% - Ênfase6 7 2 2 2" xfId="3038"/>
    <cellStyle name="40% - Ênfase6 7 2 2 2 2" xfId="3039"/>
    <cellStyle name="40% - Ênfase6 7 2 2 2 2 2" xfId="3040"/>
    <cellStyle name="40% - Ênfase6 7 2 2 2 3" xfId="3041"/>
    <cellStyle name="40% - Ênfase6 7 2 2 2 3 2" xfId="3042"/>
    <cellStyle name="40% - Ênfase6 7 2 2 2 4" xfId="3043"/>
    <cellStyle name="40% - Ênfase6 7 2 2 3" xfId="3044"/>
    <cellStyle name="40% - Ênfase6 7 2 2 3 2" xfId="3045"/>
    <cellStyle name="40% - Ênfase6 7 2 2 4" xfId="3046"/>
    <cellStyle name="40% - Ênfase6 7 2 2 4 2" xfId="3047"/>
    <cellStyle name="40% - Ênfase6 7 2 2 5" xfId="3048"/>
    <cellStyle name="40% - Ênfase6 7 2 2_RXO 2011" xfId="3049"/>
    <cellStyle name="40% - Ênfase6 7 2_24100" xfId="3050"/>
    <cellStyle name="40% - Ênfase6 7 3" xfId="3051"/>
    <cellStyle name="40% - Ênfase6 7 3 2" xfId="3052"/>
    <cellStyle name="40% - Ênfase6 7 3 2 2" xfId="3053"/>
    <cellStyle name="40% - Ênfase6 7 3 2 2 2" xfId="3054"/>
    <cellStyle name="40% - Ênfase6 7 3 2 2 2 2" xfId="3055"/>
    <cellStyle name="40% - Ênfase6 7 3 2 2 3" xfId="3056"/>
    <cellStyle name="40% - Ênfase6 7 3 2 2 3 2" xfId="3057"/>
    <cellStyle name="40% - Ênfase6 7 3 2 2 4" xfId="3058"/>
    <cellStyle name="40% - Ênfase6 7 3 2 3" xfId="3059"/>
    <cellStyle name="40% - Ênfase6 7 3 2 3 2" xfId="3060"/>
    <cellStyle name="40% - Ênfase6 7 3 2 4" xfId="3061"/>
    <cellStyle name="40% - Ênfase6 7 3 2 4 2" xfId="3062"/>
    <cellStyle name="40% - Ênfase6 7 3 2 5" xfId="3063"/>
    <cellStyle name="40% - Ênfase6 7 3 2_RXO 2011" xfId="3064"/>
    <cellStyle name="40% - Ênfase6 7 3_24100" xfId="3065"/>
    <cellStyle name="40% - Ênfase6 7 4" xfId="3066"/>
    <cellStyle name="40% - Ênfase6 7 4 2" xfId="3067"/>
    <cellStyle name="40% - Ênfase6 7 4 2 2" xfId="3068"/>
    <cellStyle name="40% - Ênfase6 7 4 2 2 2" xfId="3069"/>
    <cellStyle name="40% - Ênfase6 7 4 2 2 2 2" xfId="3070"/>
    <cellStyle name="40% - Ênfase6 7 4 2 2 3" xfId="3071"/>
    <cellStyle name="40% - Ênfase6 7 4 2 2 3 2" xfId="3072"/>
    <cellStyle name="40% - Ênfase6 7 4 2 2 4" xfId="3073"/>
    <cellStyle name="40% - Ênfase6 7 4 2 3" xfId="3074"/>
    <cellStyle name="40% - Ênfase6 7 4 2 3 2" xfId="3075"/>
    <cellStyle name="40% - Ênfase6 7 4 2 4" xfId="3076"/>
    <cellStyle name="40% - Ênfase6 7 4 2 4 2" xfId="3077"/>
    <cellStyle name="40% - Ênfase6 7 4 2 5" xfId="3078"/>
    <cellStyle name="40% - Ênfase6 7 4 2_RXO 2011" xfId="3079"/>
    <cellStyle name="40% - Ênfase6 7 4_24100" xfId="3080"/>
    <cellStyle name="40% - Ênfase6 7 5" xfId="3081"/>
    <cellStyle name="40% - Ênfase6 7 5 2" xfId="3082"/>
    <cellStyle name="40% - Ênfase6 7 5 2 2" xfId="3083"/>
    <cellStyle name="40% - Ênfase6 7 5 2 2 2" xfId="3084"/>
    <cellStyle name="40% - Ênfase6 7 5 2 2 2 2" xfId="3085"/>
    <cellStyle name="40% - Ênfase6 7 5 2 2 3" xfId="3086"/>
    <cellStyle name="40% - Ênfase6 7 5 2 2 3 2" xfId="3087"/>
    <cellStyle name="40% - Ênfase6 7 5 2 2 4" xfId="3088"/>
    <cellStyle name="40% - Ênfase6 7 5 2 3" xfId="3089"/>
    <cellStyle name="40% - Ênfase6 7 5 2 3 2" xfId="3090"/>
    <cellStyle name="40% - Ênfase6 7 5 2 4" xfId="3091"/>
    <cellStyle name="40% - Ênfase6 7 5 2 4 2" xfId="3092"/>
    <cellStyle name="40% - Ênfase6 7 5 2 5" xfId="3093"/>
    <cellStyle name="40% - Ênfase6 7 5 2_RXO 2011" xfId="3094"/>
    <cellStyle name="40% - Ênfase6 7 5_24100" xfId="3095"/>
    <cellStyle name="40% - Ênfase6 7 6" xfId="3096"/>
    <cellStyle name="40% - Ênfase6 7 6 2" xfId="3097"/>
    <cellStyle name="40% - Ênfase6 7 6 2 2" xfId="3098"/>
    <cellStyle name="40% - Ênfase6 7 6 2 2 2" xfId="3099"/>
    <cellStyle name="40% - Ênfase6 7 6 2 2 2 2" xfId="3100"/>
    <cellStyle name="40% - Ênfase6 7 6 2 2 3" xfId="3101"/>
    <cellStyle name="40% - Ênfase6 7 6 2 2 3 2" xfId="3102"/>
    <cellStyle name="40% - Ênfase6 7 6 2 2 4" xfId="3103"/>
    <cellStyle name="40% - Ênfase6 7 6 2 3" xfId="3104"/>
    <cellStyle name="40% - Ênfase6 7 6 2 3 2" xfId="3105"/>
    <cellStyle name="40% - Ênfase6 7 6 2 4" xfId="3106"/>
    <cellStyle name="40% - Ênfase6 7 6 2 4 2" xfId="3107"/>
    <cellStyle name="40% - Ênfase6 7 6 2 5" xfId="3108"/>
    <cellStyle name="40% - Ênfase6 7 6 2_RXO 2011" xfId="3109"/>
    <cellStyle name="40% - Ênfase6 7 6_24100" xfId="3110"/>
    <cellStyle name="40% - Ênfase6 7 7" xfId="3111"/>
    <cellStyle name="40% - Ênfase6 7 7 2" xfId="3112"/>
    <cellStyle name="40% - Ênfase6 7 7 2 2" xfId="3113"/>
    <cellStyle name="40% - Ênfase6 7 7 2 2 2" xfId="3114"/>
    <cellStyle name="40% - Ênfase6 7 7 2 2 2 2" xfId="3115"/>
    <cellStyle name="40% - Ênfase6 7 7 2 2 3" xfId="3116"/>
    <cellStyle name="40% - Ênfase6 7 7 2 2 3 2" xfId="3117"/>
    <cellStyle name="40% - Ênfase6 7 7 2 2 4" xfId="3118"/>
    <cellStyle name="40% - Ênfase6 7 7 2 3" xfId="3119"/>
    <cellStyle name="40% - Ênfase6 7 7 2 3 2" xfId="3120"/>
    <cellStyle name="40% - Ênfase6 7 7 2 4" xfId="3121"/>
    <cellStyle name="40% - Ênfase6 7 7 2 4 2" xfId="3122"/>
    <cellStyle name="40% - Ênfase6 7 7 2 5" xfId="3123"/>
    <cellStyle name="40% - Ênfase6 7 7 2_RXO 2011" xfId="3124"/>
    <cellStyle name="40% - Ênfase6 7 7_24100" xfId="3125"/>
    <cellStyle name="40% - Ênfase6 7 8" xfId="3126"/>
    <cellStyle name="40% - Ênfase6 7 8 2" xfId="3127"/>
    <cellStyle name="40% - Ênfase6 7 8 2 2" xfId="3128"/>
    <cellStyle name="40% - Ênfase6 7 8 2 2 2" xfId="3129"/>
    <cellStyle name="40% - Ênfase6 7 8 2 2 2 2" xfId="3130"/>
    <cellStyle name="40% - Ênfase6 7 8 2 2 3" xfId="3131"/>
    <cellStyle name="40% - Ênfase6 7 8 2 2 3 2" xfId="3132"/>
    <cellStyle name="40% - Ênfase6 7 8 2 2 4" xfId="3133"/>
    <cellStyle name="40% - Ênfase6 7 8 2 3" xfId="3134"/>
    <cellStyle name="40% - Ênfase6 7 8 2 3 2" xfId="3135"/>
    <cellStyle name="40% - Ênfase6 7 8 2 4" xfId="3136"/>
    <cellStyle name="40% - Ênfase6 7 8 2 4 2" xfId="3137"/>
    <cellStyle name="40% - Ênfase6 7 8 2 5" xfId="3138"/>
    <cellStyle name="40% - Ênfase6 7 8 2_RXO 2011" xfId="3139"/>
    <cellStyle name="40% - Ênfase6 7 8_24100" xfId="3140"/>
    <cellStyle name="40% - Ênfase6 7 9" xfId="3141"/>
    <cellStyle name="40% - Ênfase6 7 9 2" xfId="3142"/>
    <cellStyle name="40% - Ênfase6 7 9 2 2" xfId="3143"/>
    <cellStyle name="40% - Ênfase6 7 9 2 2 2" xfId="3144"/>
    <cellStyle name="40% - Ênfase6 7 9 2 2 2 2" xfId="3145"/>
    <cellStyle name="40% - Ênfase6 7 9 2 2 3" xfId="3146"/>
    <cellStyle name="40% - Ênfase6 7 9 2 2 3 2" xfId="3147"/>
    <cellStyle name="40% - Ênfase6 7 9 2 2 4" xfId="3148"/>
    <cellStyle name="40% - Ênfase6 7 9 2 3" xfId="3149"/>
    <cellStyle name="40% - Ênfase6 7 9 2 3 2" xfId="3150"/>
    <cellStyle name="40% - Ênfase6 7 9 2 4" xfId="3151"/>
    <cellStyle name="40% - Ênfase6 7 9 2 4 2" xfId="3152"/>
    <cellStyle name="40% - Ênfase6 7 9 2 5" xfId="3153"/>
    <cellStyle name="40% - Ênfase6 7 9 2_RXO 2011" xfId="3154"/>
    <cellStyle name="40% - Ênfase6 7 9_24100" xfId="3155"/>
    <cellStyle name="40% - Ênfase6 7_AG-41 000" xfId="3156"/>
    <cellStyle name="40% - Ênfase6 8" xfId="3157"/>
    <cellStyle name="40% - Ênfase6 8 2" xfId="3158"/>
    <cellStyle name="40% - Ênfase6 8 2 2" xfId="3159"/>
    <cellStyle name="40% - Ênfase6 8_RXO 2011" xfId="3160"/>
    <cellStyle name="40% - Ênfase6 9" xfId="3161"/>
    <cellStyle name="40% - Ênfase6 9 2" xfId="3162"/>
    <cellStyle name="40% - Ênfase6 9 2 2" xfId="3163"/>
    <cellStyle name="40% - Ênfase6 9_RXO 2011" xfId="3164"/>
    <cellStyle name="60% - Ênfase1 2" xfId="3165"/>
    <cellStyle name="60% - Ênfase1 2 2" xfId="3166"/>
    <cellStyle name="60% - Ênfase1 2 3" xfId="3167"/>
    <cellStyle name="60% - Ênfase1 2 3 2" xfId="3168"/>
    <cellStyle name="60% - Ênfase1 2_RXO 2011" xfId="3169"/>
    <cellStyle name="60% - Ênfase1 3" xfId="3170"/>
    <cellStyle name="60% - Ênfase1 3 2" xfId="3171"/>
    <cellStyle name="60% - Ênfase1 3 2 2" xfId="3172"/>
    <cellStyle name="60% - Ênfase1 3_RXO 2011" xfId="3173"/>
    <cellStyle name="60% - Ênfase1 4" xfId="3174"/>
    <cellStyle name="60% - Ênfase1 4 2" xfId="3175"/>
    <cellStyle name="60% - Ênfase1 4 2 2" xfId="3176"/>
    <cellStyle name="60% - Ênfase1 4_RXO 2011" xfId="3177"/>
    <cellStyle name="60% - Ênfase1 5" xfId="3178"/>
    <cellStyle name="60% - Ênfase1 5 2" xfId="3179"/>
    <cellStyle name="60% - Ênfase1 5 2 2" xfId="3180"/>
    <cellStyle name="60% - Ênfase1 5_RXO 2011" xfId="3181"/>
    <cellStyle name="60% - Ênfase1 6" xfId="3182"/>
    <cellStyle name="60% - Ênfase1 6 2" xfId="3183"/>
    <cellStyle name="60% - Ênfase1 6 2 2" xfId="3184"/>
    <cellStyle name="60% - Ênfase1 6_RXO 2011" xfId="3185"/>
    <cellStyle name="60% - Ênfase1 7" xfId="3186"/>
    <cellStyle name="60% - Ênfase1 7 2" xfId="3187"/>
    <cellStyle name="60% - Ênfase2 2" xfId="3188"/>
    <cellStyle name="60% - Ênfase2 2 2" xfId="3189"/>
    <cellStyle name="60% - Ênfase2 2 3" xfId="3190"/>
    <cellStyle name="60% - Ênfase2 2 3 2" xfId="3191"/>
    <cellStyle name="60% - Ênfase2 2_RXO 2011" xfId="3192"/>
    <cellStyle name="60% - Ênfase2 3" xfId="3193"/>
    <cellStyle name="60% - Ênfase2 3 2" xfId="3194"/>
    <cellStyle name="60% - Ênfase2 3 2 2" xfId="3195"/>
    <cellStyle name="60% - Ênfase2 3_RXO 2011" xfId="3196"/>
    <cellStyle name="60% - Ênfase2 4" xfId="3197"/>
    <cellStyle name="60% - Ênfase2 4 2" xfId="3198"/>
    <cellStyle name="60% - Ênfase2 4 2 2" xfId="3199"/>
    <cellStyle name="60% - Ênfase2 4_RXO 2011" xfId="3200"/>
    <cellStyle name="60% - Ênfase2 5" xfId="3201"/>
    <cellStyle name="60% - Ênfase2 5 2" xfId="3202"/>
    <cellStyle name="60% - Ênfase2 5 2 2" xfId="3203"/>
    <cellStyle name="60% - Ênfase2 5_RXO 2011" xfId="3204"/>
    <cellStyle name="60% - Ênfase2 6" xfId="3205"/>
    <cellStyle name="60% - Ênfase2 6 2" xfId="3206"/>
    <cellStyle name="60% - Ênfase2 6 2 2" xfId="3207"/>
    <cellStyle name="60% - Ênfase2 6_RXO 2011" xfId="3208"/>
    <cellStyle name="60% - Ênfase2 7" xfId="3209"/>
    <cellStyle name="60% - Ênfase2 7 2" xfId="3210"/>
    <cellStyle name="60% - Ênfase3 2" xfId="3211"/>
    <cellStyle name="60% - Ênfase3 2 2" xfId="3212"/>
    <cellStyle name="60% - Ênfase3 2 3" xfId="3213"/>
    <cellStyle name="60% - Ênfase3 2 3 2" xfId="3214"/>
    <cellStyle name="60% - Ênfase3 2_RXO 2011" xfId="3215"/>
    <cellStyle name="60% - Ênfase3 3" xfId="3216"/>
    <cellStyle name="60% - Ênfase3 3 2" xfId="3217"/>
    <cellStyle name="60% - Ênfase3 3 2 2" xfId="3218"/>
    <cellStyle name="60% - Ênfase3 3_RXO 2011" xfId="3219"/>
    <cellStyle name="60% - Ênfase3 4" xfId="3220"/>
    <cellStyle name="60% - Ênfase3 4 2" xfId="3221"/>
    <cellStyle name="60% - Ênfase3 4 2 2" xfId="3222"/>
    <cellStyle name="60% - Ênfase3 4_RXO 2011" xfId="3223"/>
    <cellStyle name="60% - Ênfase3 5" xfId="3224"/>
    <cellStyle name="60% - Ênfase3 5 2" xfId="3225"/>
    <cellStyle name="60% - Ênfase3 5 2 2" xfId="3226"/>
    <cellStyle name="60% - Ênfase3 5_RXO 2011" xfId="3227"/>
    <cellStyle name="60% - Ênfase3 6" xfId="3228"/>
    <cellStyle name="60% - Ênfase3 6 2" xfId="3229"/>
    <cellStyle name="60% - Ênfase3 6 2 2" xfId="3230"/>
    <cellStyle name="60% - Ênfase3 6_RXO 2011" xfId="3231"/>
    <cellStyle name="60% - Ênfase3 7" xfId="3232"/>
    <cellStyle name="60% - Ênfase3 7 2" xfId="3233"/>
    <cellStyle name="60% - Ênfase4 2" xfId="3234"/>
    <cellStyle name="60% - Ênfase4 2 2" xfId="3235"/>
    <cellStyle name="60% - Ênfase4 2 3" xfId="3236"/>
    <cellStyle name="60% - Ênfase4 2 3 2" xfId="3237"/>
    <cellStyle name="60% - Ênfase4 2_RXO 2011" xfId="3238"/>
    <cellStyle name="60% - Ênfase4 3" xfId="3239"/>
    <cellStyle name="60% - Ênfase4 3 2" xfId="3240"/>
    <cellStyle name="60% - Ênfase4 3 2 2" xfId="3241"/>
    <cellStyle name="60% - Ênfase4 3_RXO 2011" xfId="3242"/>
    <cellStyle name="60% - Ênfase4 4" xfId="3243"/>
    <cellStyle name="60% - Ênfase4 4 2" xfId="3244"/>
    <cellStyle name="60% - Ênfase4 4 2 2" xfId="3245"/>
    <cellStyle name="60% - Ênfase4 4_RXO 2011" xfId="3246"/>
    <cellStyle name="60% - Ênfase4 5" xfId="3247"/>
    <cellStyle name="60% - Ênfase4 5 2" xfId="3248"/>
    <cellStyle name="60% - Ênfase4 5 2 2" xfId="3249"/>
    <cellStyle name="60% - Ênfase4 5_RXO 2011" xfId="3250"/>
    <cellStyle name="60% - Ênfase4 6" xfId="3251"/>
    <cellStyle name="60% - Ênfase4 6 2" xfId="3252"/>
    <cellStyle name="60% - Ênfase4 6 2 2" xfId="3253"/>
    <cellStyle name="60% - Ênfase4 6_RXO 2011" xfId="3254"/>
    <cellStyle name="60% - Ênfase4 7" xfId="3255"/>
    <cellStyle name="60% - Ênfase4 7 2" xfId="3256"/>
    <cellStyle name="60% - Ênfase5 2" xfId="3257"/>
    <cellStyle name="60% - Ênfase5 2 2" xfId="3258"/>
    <cellStyle name="60% - Ênfase5 2 3" xfId="3259"/>
    <cellStyle name="60% - Ênfase5 2 3 2" xfId="3260"/>
    <cellStyle name="60% - Ênfase5 2_RXO 2011" xfId="3261"/>
    <cellStyle name="60% - Ênfase5 3" xfId="3262"/>
    <cellStyle name="60% - Ênfase5 3 2" xfId="3263"/>
    <cellStyle name="60% - Ênfase5 3 2 2" xfId="3264"/>
    <cellStyle name="60% - Ênfase5 3_RXO 2011" xfId="3265"/>
    <cellStyle name="60% - Ênfase5 4" xfId="3266"/>
    <cellStyle name="60% - Ênfase5 4 2" xfId="3267"/>
    <cellStyle name="60% - Ênfase5 4 2 2" xfId="3268"/>
    <cellStyle name="60% - Ênfase5 4_RXO 2011" xfId="3269"/>
    <cellStyle name="60% - Ênfase5 5" xfId="3270"/>
    <cellStyle name="60% - Ênfase5 5 2" xfId="3271"/>
    <cellStyle name="60% - Ênfase5 5 2 2" xfId="3272"/>
    <cellStyle name="60% - Ênfase5 5_RXO 2011" xfId="3273"/>
    <cellStyle name="60% - Ênfase5 6" xfId="3274"/>
    <cellStyle name="60% - Ênfase5 6 2" xfId="3275"/>
    <cellStyle name="60% - Ênfase5 6 2 2" xfId="3276"/>
    <cellStyle name="60% - Ênfase5 6_RXO 2011" xfId="3277"/>
    <cellStyle name="60% - Ênfase5 7" xfId="3278"/>
    <cellStyle name="60% - Ênfase5 7 2" xfId="3279"/>
    <cellStyle name="60% - Ênfase6 2" xfId="3280"/>
    <cellStyle name="60% - Ênfase6 2 2" xfId="3281"/>
    <cellStyle name="60% - Ênfase6 2 3" xfId="3282"/>
    <cellStyle name="60% - Ênfase6 2 3 2" xfId="3283"/>
    <cellStyle name="60% - Ênfase6 2_RXO 2011" xfId="3284"/>
    <cellStyle name="60% - Ênfase6 3" xfId="3285"/>
    <cellStyle name="60% - Ênfase6 3 2" xfId="3286"/>
    <cellStyle name="60% - Ênfase6 3 2 2" xfId="3287"/>
    <cellStyle name="60% - Ênfase6 3_RXO 2011" xfId="3288"/>
    <cellStyle name="60% - Ênfase6 4" xfId="3289"/>
    <cellStyle name="60% - Ênfase6 4 2" xfId="3290"/>
    <cellStyle name="60% - Ênfase6 4 2 2" xfId="3291"/>
    <cellStyle name="60% - Ênfase6 4_RXO 2011" xfId="3292"/>
    <cellStyle name="60% - Ênfase6 5" xfId="3293"/>
    <cellStyle name="60% - Ênfase6 5 2" xfId="3294"/>
    <cellStyle name="60% - Ênfase6 5 2 2" xfId="3295"/>
    <cellStyle name="60% - Ênfase6 5_RXO 2011" xfId="3296"/>
    <cellStyle name="60% - Ênfase6 6" xfId="3297"/>
    <cellStyle name="60% - Ênfase6 6 2" xfId="3298"/>
    <cellStyle name="60% - Ênfase6 6 2 2" xfId="3299"/>
    <cellStyle name="60% - Ênfase6 6_RXO 2011" xfId="3300"/>
    <cellStyle name="60% - Ênfase6 7" xfId="3301"/>
    <cellStyle name="60% - Ênfase6 7 2" xfId="3302"/>
    <cellStyle name="Bom 2" xfId="3303"/>
    <cellStyle name="Bom 2 2" xfId="3304"/>
    <cellStyle name="Bom 2 3" xfId="3305"/>
    <cellStyle name="Bom 2 3 2" xfId="3306"/>
    <cellStyle name="Bom 2_RXO 2011" xfId="3307"/>
    <cellStyle name="Bom 3" xfId="3308"/>
    <cellStyle name="Bom 3 2" xfId="3309"/>
    <cellStyle name="Bom 3 2 2" xfId="3310"/>
    <cellStyle name="Bom 3_RXO 2011" xfId="3311"/>
    <cellStyle name="Bom 4" xfId="3312"/>
    <cellStyle name="Bom 4 2" xfId="3313"/>
    <cellStyle name="Bom 4 2 2" xfId="3314"/>
    <cellStyle name="Bom 4_RXO 2011" xfId="3315"/>
    <cellStyle name="Bom 5" xfId="3316"/>
    <cellStyle name="Bom 5 2" xfId="3317"/>
    <cellStyle name="Bom 5 2 2" xfId="3318"/>
    <cellStyle name="Bom 5_RXO 2011" xfId="3319"/>
    <cellStyle name="Bom 6" xfId="3320"/>
    <cellStyle name="Bom 6 2" xfId="3321"/>
    <cellStyle name="Bom 6 2 2" xfId="3322"/>
    <cellStyle name="Bom 6_RXO 2011" xfId="3323"/>
    <cellStyle name="Bom 7" xfId="3324"/>
    <cellStyle name="Bom 7 2" xfId="3325"/>
    <cellStyle name="Cálculo 2" xfId="3326"/>
    <cellStyle name="Cálculo 2 2" xfId="3327"/>
    <cellStyle name="Cálculo 2 3" xfId="3328"/>
    <cellStyle name="Cálculo 2 3 2" xfId="3329"/>
    <cellStyle name="Cálculo 2_RXO 2011" xfId="3330"/>
    <cellStyle name="Cálculo 3" xfId="3331"/>
    <cellStyle name="Cálculo 3 2" xfId="3332"/>
    <cellStyle name="Cálculo 3 2 2" xfId="3333"/>
    <cellStyle name="Cálculo 3_RXO 2011" xfId="3334"/>
    <cellStyle name="Cálculo 4" xfId="3335"/>
    <cellStyle name="Cálculo 4 2" xfId="3336"/>
    <cellStyle name="Cálculo 4 2 2" xfId="3337"/>
    <cellStyle name="Cálculo 4_RXO 2011" xfId="3338"/>
    <cellStyle name="Cálculo 5" xfId="3339"/>
    <cellStyle name="Cálculo 5 2" xfId="3340"/>
    <cellStyle name="Cálculo 5 2 2" xfId="3341"/>
    <cellStyle name="Cálculo 5_RXO 2011" xfId="3342"/>
    <cellStyle name="Cálculo 6" xfId="3343"/>
    <cellStyle name="Cálculo 6 2" xfId="3344"/>
    <cellStyle name="Cálculo 6 2 2" xfId="3345"/>
    <cellStyle name="Cálculo 6_RXO 2011" xfId="3346"/>
    <cellStyle name="Cálculo 7" xfId="3347"/>
    <cellStyle name="Cálculo 7 2" xfId="3348"/>
    <cellStyle name="Campo do Assistente de dados" xfId="3349"/>
    <cellStyle name="Canto do Assistente de dados" xfId="3350"/>
    <cellStyle name="Categoria do Assistente de dados" xfId="3351"/>
    <cellStyle name="Célula de Verificação 2" xfId="3352"/>
    <cellStyle name="Célula de Verificação 2 2" xfId="3353"/>
    <cellStyle name="Célula de Verificação 2 3" xfId="3354"/>
    <cellStyle name="Célula de Verificação 2 3 2" xfId="3355"/>
    <cellStyle name="Célula de Verificação 2_RXO 2011" xfId="3356"/>
    <cellStyle name="Célula de Verificação 3" xfId="3357"/>
    <cellStyle name="Célula de Verificação 3 2" xfId="3358"/>
    <cellStyle name="Célula de Verificação 3 2 2" xfId="3359"/>
    <cellStyle name="Célula de Verificação 3_RXO 2011" xfId="3360"/>
    <cellStyle name="Célula de Verificação 4" xfId="3361"/>
    <cellStyle name="Célula de Verificação 4 2" xfId="3362"/>
    <cellStyle name="Célula de Verificação 4 2 2" xfId="3363"/>
    <cellStyle name="Célula de Verificação 4_RXO 2011" xfId="3364"/>
    <cellStyle name="Célula de Verificação 5" xfId="3365"/>
    <cellStyle name="Célula de Verificação 5 2" xfId="3366"/>
    <cellStyle name="Célula de Verificação 5 2 2" xfId="3367"/>
    <cellStyle name="Célula de Verificação 5_RXO 2011" xfId="3368"/>
    <cellStyle name="Célula de Verificação 6" xfId="3369"/>
    <cellStyle name="Célula de Verificação 6 2" xfId="3370"/>
    <cellStyle name="Célula de Verificação 6 2 2" xfId="3371"/>
    <cellStyle name="Célula de Verificação 6_RXO 2011" xfId="3372"/>
    <cellStyle name="Célula de Verificação 7" xfId="3373"/>
    <cellStyle name="Célula de Verificação 7 2" xfId="3374"/>
    <cellStyle name="Célula de Verificação 7_24100" xfId="3375"/>
    <cellStyle name="Célula de Verificação 8" xfId="3376"/>
    <cellStyle name="Célula de Verificação 8 2" xfId="3377"/>
    <cellStyle name="Célula Vinculada 2" xfId="3378"/>
    <cellStyle name="Célula Vinculada 2 2" xfId="3379"/>
    <cellStyle name="Célula Vinculada 2 3" xfId="3380"/>
    <cellStyle name="Célula Vinculada 2 3 2" xfId="3381"/>
    <cellStyle name="Célula Vinculada 2_RXO 2011" xfId="3382"/>
    <cellStyle name="Célula Vinculada 3" xfId="3383"/>
    <cellStyle name="Célula Vinculada 3 2" xfId="3384"/>
    <cellStyle name="Célula Vinculada 3 2 2" xfId="3385"/>
    <cellStyle name="Célula Vinculada 3_RXO 2011" xfId="3386"/>
    <cellStyle name="Célula Vinculada 4" xfId="3387"/>
    <cellStyle name="Célula Vinculada 4 2" xfId="3388"/>
    <cellStyle name="Célula Vinculada 4 2 2" xfId="3389"/>
    <cellStyle name="Célula Vinculada 4_RXO 2011" xfId="3390"/>
    <cellStyle name="Célula Vinculada 5" xfId="3391"/>
    <cellStyle name="Célula Vinculada 5 2" xfId="3392"/>
    <cellStyle name="Célula Vinculada 5 2 2" xfId="3393"/>
    <cellStyle name="Célula Vinculada 5_RXO 2011" xfId="3394"/>
    <cellStyle name="Célula Vinculada 6" xfId="3395"/>
    <cellStyle name="Célula Vinculada 6 2" xfId="3396"/>
    <cellStyle name="Célula Vinculada 6 2 2" xfId="3397"/>
    <cellStyle name="Célula Vinculada 6_RXO 2011" xfId="3398"/>
    <cellStyle name="Célula Vinculada 7" xfId="3399"/>
    <cellStyle name="Célula Vinculada 7 2" xfId="3400"/>
    <cellStyle name="Ênfase1 2" xfId="3401"/>
    <cellStyle name="Ênfase1 2 2" xfId="3402"/>
    <cellStyle name="Ênfase1 2 3" xfId="3403"/>
    <cellStyle name="Ênfase1 2 3 2" xfId="3404"/>
    <cellStyle name="Ênfase1 2_RXO 2011" xfId="3405"/>
    <cellStyle name="Ênfase1 3" xfId="3406"/>
    <cellStyle name="Ênfase1 3 2" xfId="3407"/>
    <cellStyle name="Ênfase1 3 2 2" xfId="3408"/>
    <cellStyle name="Ênfase1 3_RXO 2011" xfId="3409"/>
    <cellStyle name="Ênfase1 4" xfId="3410"/>
    <cellStyle name="Ênfase1 4 2" xfId="3411"/>
    <cellStyle name="Ênfase1 4 2 2" xfId="3412"/>
    <cellStyle name="Ênfase1 4_RXO 2011" xfId="3413"/>
    <cellStyle name="Ênfase1 5" xfId="3414"/>
    <cellStyle name="Ênfase1 5 2" xfId="3415"/>
    <cellStyle name="Ênfase1 5 2 2" xfId="3416"/>
    <cellStyle name="Ênfase1 5_RXO 2011" xfId="3417"/>
    <cellStyle name="Ênfase1 6" xfId="3418"/>
    <cellStyle name="Ênfase1 6 2" xfId="3419"/>
    <cellStyle name="Ênfase1 6 2 2" xfId="3420"/>
    <cellStyle name="Ênfase1 6_RXO 2011" xfId="3421"/>
    <cellStyle name="Ênfase1 7" xfId="3422"/>
    <cellStyle name="Ênfase1 8" xfId="3423"/>
    <cellStyle name="Ênfase1 8 2" xfId="3424"/>
    <cellStyle name="Ênfase2 2" xfId="3425"/>
    <cellStyle name="Ênfase2 2 2" xfId="3426"/>
    <cellStyle name="Ênfase2 2 3" xfId="3427"/>
    <cellStyle name="Ênfase2 2 3 2" xfId="3428"/>
    <cellStyle name="Ênfase2 2_RXO 2011" xfId="3429"/>
    <cellStyle name="Ênfase2 3" xfId="3430"/>
    <cellStyle name="Ênfase2 3 2" xfId="3431"/>
    <cellStyle name="Ênfase2 3 2 2" xfId="3432"/>
    <cellStyle name="Ênfase2 3_RXO 2011" xfId="3433"/>
    <cellStyle name="Ênfase2 4" xfId="3434"/>
    <cellStyle name="Ênfase2 4 2" xfId="3435"/>
    <cellStyle name="Ênfase2 4 2 2" xfId="3436"/>
    <cellStyle name="Ênfase2 4_RXO 2011" xfId="3437"/>
    <cellStyle name="Ênfase2 5" xfId="3438"/>
    <cellStyle name="Ênfase2 5 2" xfId="3439"/>
    <cellStyle name="Ênfase2 5 2 2" xfId="3440"/>
    <cellStyle name="Ênfase2 5_RXO 2011" xfId="3441"/>
    <cellStyle name="Ênfase2 6" xfId="3442"/>
    <cellStyle name="Ênfase2 6 2" xfId="3443"/>
    <cellStyle name="Ênfase2 6 2 2" xfId="3444"/>
    <cellStyle name="Ênfase2 6_RXO 2011" xfId="3445"/>
    <cellStyle name="Ênfase2 7" xfId="3446"/>
    <cellStyle name="Ênfase2 8" xfId="3447"/>
    <cellStyle name="Ênfase2 8 2" xfId="3448"/>
    <cellStyle name="Ênfase3 2" xfId="3449"/>
    <cellStyle name="Ênfase3 2 2" xfId="3450"/>
    <cellStyle name="Ênfase3 2 3" xfId="3451"/>
    <cellStyle name="Ênfase3 2 3 2" xfId="3452"/>
    <cellStyle name="Ênfase3 2_RXO 2011" xfId="3453"/>
    <cellStyle name="Ênfase3 3" xfId="3454"/>
    <cellStyle name="Ênfase3 3 2" xfId="3455"/>
    <cellStyle name="Ênfase3 3 2 2" xfId="3456"/>
    <cellStyle name="Ênfase3 3_RXO 2011" xfId="3457"/>
    <cellStyle name="Ênfase3 4" xfId="3458"/>
    <cellStyle name="Ênfase3 4 2" xfId="3459"/>
    <cellStyle name="Ênfase3 4 2 2" xfId="3460"/>
    <cellStyle name="Ênfase3 4_RXO 2011" xfId="3461"/>
    <cellStyle name="Ênfase3 5" xfId="3462"/>
    <cellStyle name="Ênfase3 5 2" xfId="3463"/>
    <cellStyle name="Ênfase3 5 2 2" xfId="3464"/>
    <cellStyle name="Ênfase3 5_RXO 2011" xfId="3465"/>
    <cellStyle name="Ênfase3 6" xfId="3466"/>
    <cellStyle name="Ênfase3 6 2" xfId="3467"/>
    <cellStyle name="Ênfase3 6 2 2" xfId="3468"/>
    <cellStyle name="Ênfase3 6_RXO 2011" xfId="3469"/>
    <cellStyle name="Ênfase3 7" xfId="3470"/>
    <cellStyle name="Ênfase3 7 2" xfId="3471"/>
    <cellStyle name="Ênfase4 2" xfId="3472"/>
    <cellStyle name="Ênfase4 2 2" xfId="3473"/>
    <cellStyle name="Ênfase4 2 3" xfId="3474"/>
    <cellStyle name="Ênfase4 2 3 2" xfId="3475"/>
    <cellStyle name="Ênfase4 2_RXO 2011" xfId="3476"/>
    <cellStyle name="Ênfase4 3" xfId="3477"/>
    <cellStyle name="Ênfase4 3 2" xfId="3478"/>
    <cellStyle name="Ênfase4 3 2 2" xfId="3479"/>
    <cellStyle name="Ênfase4 3_RXO 2011" xfId="3480"/>
    <cellStyle name="Ênfase4 4" xfId="3481"/>
    <cellStyle name="Ênfase4 4 2" xfId="3482"/>
    <cellStyle name="Ênfase4 4 2 2" xfId="3483"/>
    <cellStyle name="Ênfase4 4_RXO 2011" xfId="3484"/>
    <cellStyle name="Ênfase4 5" xfId="3485"/>
    <cellStyle name="Ênfase4 5 2" xfId="3486"/>
    <cellStyle name="Ênfase4 5 2 2" xfId="3487"/>
    <cellStyle name="Ênfase4 5_RXO 2011" xfId="3488"/>
    <cellStyle name="Ênfase4 6" xfId="3489"/>
    <cellStyle name="Ênfase4 6 2" xfId="3490"/>
    <cellStyle name="Ênfase4 6 2 2" xfId="3491"/>
    <cellStyle name="Ênfase4 6_RXO 2011" xfId="3492"/>
    <cellStyle name="Ênfase4 7" xfId="3493"/>
    <cellStyle name="Ênfase4 7 2" xfId="3494"/>
    <cellStyle name="Ênfase5 2" xfId="3495"/>
    <cellStyle name="Ênfase5 2 2" xfId="3496"/>
    <cellStyle name="Ênfase5 2 3" xfId="3497"/>
    <cellStyle name="Ênfase5 2 3 2" xfId="3498"/>
    <cellStyle name="Ênfase5 2_RXO 2011" xfId="3499"/>
    <cellStyle name="Ênfase5 3" xfId="3500"/>
    <cellStyle name="Ênfase5 3 2" xfId="3501"/>
    <cellStyle name="Ênfase5 3 2 2" xfId="3502"/>
    <cellStyle name="Ênfase5 3_RXO 2011" xfId="3503"/>
    <cellStyle name="Ênfase5 4" xfId="3504"/>
    <cellStyle name="Ênfase5 4 2" xfId="3505"/>
    <cellStyle name="Ênfase5 4 2 2" xfId="3506"/>
    <cellStyle name="Ênfase5 4_RXO 2011" xfId="3507"/>
    <cellStyle name="Ênfase5 5" xfId="3508"/>
    <cellStyle name="Ênfase5 5 2" xfId="3509"/>
    <cellStyle name="Ênfase5 5 2 2" xfId="3510"/>
    <cellStyle name="Ênfase5 5_RXO 2011" xfId="3511"/>
    <cellStyle name="Ênfase5 6" xfId="3512"/>
    <cellStyle name="Ênfase5 6 2" xfId="3513"/>
    <cellStyle name="Ênfase5 6 2 2" xfId="3514"/>
    <cellStyle name="Ênfase5 6_RXO 2011" xfId="3515"/>
    <cellStyle name="Ênfase5 7" xfId="3516"/>
    <cellStyle name="Ênfase5 7 2" xfId="3517"/>
    <cellStyle name="Ênfase6 2" xfId="3518"/>
    <cellStyle name="Ênfase6 2 2" xfId="3519"/>
    <cellStyle name="Ênfase6 2 3" xfId="3520"/>
    <cellStyle name="Ênfase6 2 3 2" xfId="3521"/>
    <cellStyle name="Ênfase6 2_RXO 2011" xfId="3522"/>
    <cellStyle name="Ênfase6 3" xfId="3523"/>
    <cellStyle name="Ênfase6 3 2" xfId="3524"/>
    <cellStyle name="Ênfase6 3 2 2" xfId="3525"/>
    <cellStyle name="Ênfase6 3_RXO 2011" xfId="3526"/>
    <cellStyle name="Ênfase6 4" xfId="3527"/>
    <cellStyle name="Ênfase6 4 2" xfId="3528"/>
    <cellStyle name="Ênfase6 4 2 2" xfId="3529"/>
    <cellStyle name="Ênfase6 4_RXO 2011" xfId="3530"/>
    <cellStyle name="Ênfase6 5" xfId="3531"/>
    <cellStyle name="Ênfase6 5 2" xfId="3532"/>
    <cellStyle name="Ênfase6 5 2 2" xfId="3533"/>
    <cellStyle name="Ênfase6 5_RXO 2011" xfId="3534"/>
    <cellStyle name="Ênfase6 6" xfId="3535"/>
    <cellStyle name="Ênfase6 6 2" xfId="3536"/>
    <cellStyle name="Ênfase6 6 2 2" xfId="3537"/>
    <cellStyle name="Ênfase6 6_RXO 2011" xfId="3538"/>
    <cellStyle name="Ênfase6 7" xfId="3539"/>
    <cellStyle name="Ênfase6 8" xfId="3540"/>
    <cellStyle name="Ênfase6 8 2" xfId="3541"/>
    <cellStyle name="Entrada 2" xfId="3542"/>
    <cellStyle name="Entrada 2 2" xfId="3543"/>
    <cellStyle name="Entrada 2 3" xfId="3544"/>
    <cellStyle name="Entrada 2 3 2" xfId="3545"/>
    <cellStyle name="Entrada 2_RXO 2011" xfId="3546"/>
    <cellStyle name="Entrada 3" xfId="3547"/>
    <cellStyle name="Entrada 3 2" xfId="3548"/>
    <cellStyle name="Entrada 3 2 2" xfId="3549"/>
    <cellStyle name="Entrada 3_RXO 2011" xfId="3550"/>
    <cellStyle name="Entrada 4" xfId="3551"/>
    <cellStyle name="Entrada 4 2" xfId="3552"/>
    <cellStyle name="Entrada 4 2 2" xfId="3553"/>
    <cellStyle name="Entrada 4_RXO 2011" xfId="3554"/>
    <cellStyle name="Entrada 5" xfId="3555"/>
    <cellStyle name="Entrada 5 2" xfId="3556"/>
    <cellStyle name="Entrada 5 2 2" xfId="3557"/>
    <cellStyle name="Entrada 5_RXO 2011" xfId="3558"/>
    <cellStyle name="Entrada 6" xfId="3559"/>
    <cellStyle name="Entrada 6 2" xfId="3560"/>
    <cellStyle name="Entrada 6 2 2" xfId="3561"/>
    <cellStyle name="Entrada 6_RXO 2011" xfId="3562"/>
    <cellStyle name="Entrada 7" xfId="3563"/>
    <cellStyle name="Entrada 7 2" xfId="3564"/>
    <cellStyle name="Euro" xfId="3565"/>
    <cellStyle name="Euro 10" xfId="3566"/>
    <cellStyle name="Euro 11" xfId="3567"/>
    <cellStyle name="Euro 12" xfId="3568"/>
    <cellStyle name="Euro 13" xfId="3569"/>
    <cellStyle name="Euro 14" xfId="3570"/>
    <cellStyle name="Euro 15" xfId="3571"/>
    <cellStyle name="Euro 16" xfId="3572"/>
    <cellStyle name="Euro 17" xfId="3573"/>
    <cellStyle name="Euro 18" xfId="3574"/>
    <cellStyle name="Euro 2" xfId="3575"/>
    <cellStyle name="Euro 2 10" xfId="3576"/>
    <cellStyle name="Euro 2 11" xfId="3577"/>
    <cellStyle name="Euro 2 12" xfId="3578"/>
    <cellStyle name="Euro 2 13" xfId="3579"/>
    <cellStyle name="Euro 2 14" xfId="3580"/>
    <cellStyle name="Euro 2 15" xfId="3581"/>
    <cellStyle name="Euro 2 2" xfId="3582"/>
    <cellStyle name="Euro 2 3" xfId="3583"/>
    <cellStyle name="Euro 2 4" xfId="3584"/>
    <cellStyle name="Euro 2 5" xfId="3585"/>
    <cellStyle name="Euro 2 6" xfId="3586"/>
    <cellStyle name="Euro 2 7" xfId="3587"/>
    <cellStyle name="Euro 2 8" xfId="3588"/>
    <cellStyle name="Euro 2 9" xfId="3589"/>
    <cellStyle name="Euro 3" xfId="3590"/>
    <cellStyle name="Euro 3 2" xfId="3591"/>
    <cellStyle name="Euro 4" xfId="3592"/>
    <cellStyle name="Euro 4 2" xfId="3593"/>
    <cellStyle name="Euro 5" xfId="3594"/>
    <cellStyle name="Euro 6" xfId="3595"/>
    <cellStyle name="Euro 7" xfId="3596"/>
    <cellStyle name="Euro 8" xfId="3597"/>
    <cellStyle name="Euro 9" xfId="3598"/>
    <cellStyle name="Incorreto 2" xfId="3599"/>
    <cellStyle name="Incorreto 2 2" xfId="3600"/>
    <cellStyle name="Incorreto 2 3" xfId="3601"/>
    <cellStyle name="Incorreto 2 3 2" xfId="3602"/>
    <cellStyle name="Incorreto 2_RXO 2011" xfId="3603"/>
    <cellStyle name="Incorreto 3" xfId="3604"/>
    <cellStyle name="Incorreto 3 2" xfId="3605"/>
    <cellStyle name="Incorreto 3 2 2" xfId="3606"/>
    <cellStyle name="Incorreto 3_RXO 2011" xfId="3607"/>
    <cellStyle name="Incorreto 4" xfId="3608"/>
    <cellStyle name="Incorreto 4 2" xfId="3609"/>
    <cellStyle name="Incorreto 4 2 2" xfId="3610"/>
    <cellStyle name="Incorreto 4_RXO 2011" xfId="3611"/>
    <cellStyle name="Incorreto 5" xfId="3612"/>
    <cellStyle name="Incorreto 5 2" xfId="3613"/>
    <cellStyle name="Incorreto 5 2 2" xfId="3614"/>
    <cellStyle name="Incorreto 5_RXO 2011" xfId="3615"/>
    <cellStyle name="Incorreto 6" xfId="3616"/>
    <cellStyle name="Incorreto 6 2" xfId="3617"/>
    <cellStyle name="Incorreto 6 2 2" xfId="3618"/>
    <cellStyle name="Incorreto 6_RXO 2011" xfId="3619"/>
    <cellStyle name="Incorreto 7" xfId="3620"/>
    <cellStyle name="Incorreto 7 2" xfId="3621"/>
    <cellStyle name="Moeda 2" xfId="3622"/>
    <cellStyle name="Moeda 3" xfId="3623"/>
    <cellStyle name="Moeda 4" xfId="3624"/>
    <cellStyle name="Neutra 2" xfId="3625"/>
    <cellStyle name="Neutra 2 2" xfId="3626"/>
    <cellStyle name="Neutra 2 3" xfId="3627"/>
    <cellStyle name="Neutra 2 3 2" xfId="3628"/>
    <cellStyle name="Neutra 2_RXO 2011" xfId="3629"/>
    <cellStyle name="Neutra 3" xfId="3630"/>
    <cellStyle name="Neutra 3 2" xfId="3631"/>
    <cellStyle name="Neutra 3 2 2" xfId="3632"/>
    <cellStyle name="Neutra 3_RXO 2011" xfId="3633"/>
    <cellStyle name="Neutra 4" xfId="3634"/>
    <cellStyle name="Neutra 4 2" xfId="3635"/>
    <cellStyle name="Neutra 4 2 2" xfId="3636"/>
    <cellStyle name="Neutra 4_RXO 2011" xfId="3637"/>
    <cellStyle name="Neutra 5" xfId="3638"/>
    <cellStyle name="Neutra 5 2" xfId="3639"/>
    <cellStyle name="Neutra 5 2 2" xfId="3640"/>
    <cellStyle name="Neutra 5_RXO 2011" xfId="3641"/>
    <cellStyle name="Neutra 6" xfId="3642"/>
    <cellStyle name="Neutra 6 2" xfId="3643"/>
    <cellStyle name="Neutra 6 2 2" xfId="3644"/>
    <cellStyle name="Neutra 6_RXO 2011" xfId="3645"/>
    <cellStyle name="Neutra 7" xfId="3646"/>
    <cellStyle name="Neutra 7 2" xfId="3647"/>
    <cellStyle name="Normal" xfId="0" builtinId="0"/>
    <cellStyle name="Normal 10" xfId="3648"/>
    <cellStyle name="Normal 11" xfId="3649"/>
    <cellStyle name="Normal 12" xfId="3650"/>
    <cellStyle name="Normal 12 2" xfId="3651"/>
    <cellStyle name="Normal 12 3" xfId="3652"/>
    <cellStyle name="Normal 13" xfId="3653"/>
    <cellStyle name="Normal 14" xfId="3654"/>
    <cellStyle name="Normal 14 2" xfId="3655"/>
    <cellStyle name="Normal 14 3" xfId="3656"/>
    <cellStyle name="Normal 15" xfId="3657"/>
    <cellStyle name="Normal 15 2" xfId="3658"/>
    <cellStyle name="Normal 15 3" xfId="3659"/>
    <cellStyle name="Normal 15_24100" xfId="3660"/>
    <cellStyle name="Normal 16" xfId="3661"/>
    <cellStyle name="Normal 16 2" xfId="3662"/>
    <cellStyle name="Normal 16 2 2" xfId="3663"/>
    <cellStyle name="Normal 16 2 2 2" xfId="3664"/>
    <cellStyle name="Normal 16 2 3" xfId="3665"/>
    <cellStyle name="Normal 16 2 3 2" xfId="3666"/>
    <cellStyle name="Normal 16 2 4" xfId="3667"/>
    <cellStyle name="Normal 16 3" xfId="3668"/>
    <cellStyle name="Normal 16 3 2" xfId="3669"/>
    <cellStyle name="Normal 16 4" xfId="3670"/>
    <cellStyle name="Normal 16 4 2" xfId="3671"/>
    <cellStyle name="Normal 16_RXO 2011" xfId="3672"/>
    <cellStyle name="Normal 17" xfId="3673"/>
    <cellStyle name="Normal 18" xfId="3674"/>
    <cellStyle name="Normal 18 2" xfId="3675"/>
    <cellStyle name="Normal 18 2 2" xfId="3676"/>
    <cellStyle name="Normal 18 2 2 2" xfId="3677"/>
    <cellStyle name="Normal 18 2_RXO 2011" xfId="3678"/>
    <cellStyle name="Normal 18 3" xfId="3679"/>
    <cellStyle name="Normal 18 3 2" xfId="3680"/>
    <cellStyle name="Normal 18 3 2 2" xfId="3681"/>
    <cellStyle name="Normal 18 3_RXO 2011" xfId="3682"/>
    <cellStyle name="Normal 18 4" xfId="3683"/>
    <cellStyle name="Normal 18 4 2" xfId="3684"/>
    <cellStyle name="Normal 18 4 2 2" xfId="3685"/>
    <cellStyle name="Normal 18 4_RXO 2011" xfId="3686"/>
    <cellStyle name="Normal 18 5" xfId="3687"/>
    <cellStyle name="Normal 18 5 2" xfId="3688"/>
    <cellStyle name="Normal 18 5 2 2" xfId="3689"/>
    <cellStyle name="Normal 18 5_RXO 2011" xfId="3690"/>
    <cellStyle name="Normal 18 6" xfId="3691"/>
    <cellStyle name="Normal 18 6 2" xfId="3692"/>
    <cellStyle name="Normal 18_AG-41 000" xfId="3693"/>
    <cellStyle name="Normal 19" xfId="3694"/>
    <cellStyle name="Normal 2" xfId="3"/>
    <cellStyle name="Normal 2 10" xfId="3695"/>
    <cellStyle name="Normal 2 11" xfId="3696"/>
    <cellStyle name="Normal 2 2" xfId="3697"/>
    <cellStyle name="Normal 2 2 2" xfId="3698"/>
    <cellStyle name="Normal 2 3" xfId="3699"/>
    <cellStyle name="Normal 2 4" xfId="3700"/>
    <cellStyle name="Normal 2 4 2" xfId="3701"/>
    <cellStyle name="Normal 2 4 2 2" xfId="3702"/>
    <cellStyle name="Normal 2 4_RXO 2011" xfId="3703"/>
    <cellStyle name="Normal 2 5" xfId="3704"/>
    <cellStyle name="Normal 2 5 2" xfId="3705"/>
    <cellStyle name="Normal 2 5 2 2" xfId="3706"/>
    <cellStyle name="Normal 2 5_RXO 2011" xfId="3707"/>
    <cellStyle name="Normal 2 6" xfId="3708"/>
    <cellStyle name="Normal 2 7" xfId="3709"/>
    <cellStyle name="Normal 2 8" xfId="3710"/>
    <cellStyle name="Normal 2 8 2" xfId="3711"/>
    <cellStyle name="Normal 2 9" xfId="3712"/>
    <cellStyle name="Normal 2_AG-41 000" xfId="3713"/>
    <cellStyle name="Normal 20" xfId="3714"/>
    <cellStyle name="Normal 21" xfId="3715"/>
    <cellStyle name="Normal 22" xfId="3716"/>
    <cellStyle name="Normal 23" xfId="3717"/>
    <cellStyle name="Normal 24" xfId="3718"/>
    <cellStyle name="Normal 24 2" xfId="3719"/>
    <cellStyle name="Normal 25" xfId="3720"/>
    <cellStyle name="Normal 26" xfId="3721"/>
    <cellStyle name="Normal 27" xfId="3722"/>
    <cellStyle name="Normal 28" xfId="3723"/>
    <cellStyle name="Normal 29" xfId="3724"/>
    <cellStyle name="Normal 3" xfId="4"/>
    <cellStyle name="Normal 3 2" xfId="3725"/>
    <cellStyle name="Normal 3 2 2" xfId="3726"/>
    <cellStyle name="Normal 3 2 3" xfId="3727"/>
    <cellStyle name="Normal 3 2 3 2" xfId="3728"/>
    <cellStyle name="Normal 3 2_RXO 2011" xfId="3729"/>
    <cellStyle name="Normal 3 3" xfId="3730"/>
    <cellStyle name="Normal 3 3 2" xfId="3731"/>
    <cellStyle name="Normal 3 3 2 2" xfId="3732"/>
    <cellStyle name="Normal 3 3_RXO 2011" xfId="3733"/>
    <cellStyle name="Normal 3 4" xfId="3734"/>
    <cellStyle name="Normal 3 4 2" xfId="3735"/>
    <cellStyle name="Normal 3 4 2 2" xfId="3736"/>
    <cellStyle name="Normal 3 4_RXO 2011" xfId="3737"/>
    <cellStyle name="Normal 3 5" xfId="3738"/>
    <cellStyle name="Normal 3 5 2" xfId="3739"/>
    <cellStyle name="Normal 3 5 2 2" xfId="3740"/>
    <cellStyle name="Normal 3 5_RXO 2011" xfId="3741"/>
    <cellStyle name="Normal 3 6" xfId="3742"/>
    <cellStyle name="Normal 3 7" xfId="3743"/>
    <cellStyle name="Normal 3 8" xfId="4548"/>
    <cellStyle name="Normal 3_AG-41 000" xfId="3744"/>
    <cellStyle name="Normal 30" xfId="4549"/>
    <cellStyle name="Normal 4" xfId="3745"/>
    <cellStyle name="Normal 4 2" xfId="3746"/>
    <cellStyle name="Normal 4 2 2" xfId="3747"/>
    <cellStyle name="Normal 4 2 3" xfId="3748"/>
    <cellStyle name="Normal 4 2_ORÇAMENTO2011 - Versão 2010-11-03" xfId="3749"/>
    <cellStyle name="Normal 4 3" xfId="3750"/>
    <cellStyle name="Normal 4 4" xfId="3751"/>
    <cellStyle name="Normal 5" xfId="3752"/>
    <cellStyle name="Normal 5 10" xfId="3753"/>
    <cellStyle name="Normal 5 10 2" xfId="3754"/>
    <cellStyle name="Normal 5 10 2 2" xfId="3755"/>
    <cellStyle name="Normal 5 10 2 2 2" xfId="3756"/>
    <cellStyle name="Normal 5 10 2 2 2 2" xfId="3757"/>
    <cellStyle name="Normal 5 10 2 2 3" xfId="3758"/>
    <cellStyle name="Normal 5 10 2 2 3 2" xfId="3759"/>
    <cellStyle name="Normal 5 10 2 2 4" xfId="3760"/>
    <cellStyle name="Normal 5 10 2 3" xfId="3761"/>
    <cellStyle name="Normal 5 10 2 3 2" xfId="3762"/>
    <cellStyle name="Normal 5 10 2 4" xfId="3763"/>
    <cellStyle name="Normal 5 10 2 4 2" xfId="3764"/>
    <cellStyle name="Normal 5 10 2 5" xfId="3765"/>
    <cellStyle name="Normal 5 10 2_RXO 2011" xfId="3766"/>
    <cellStyle name="Normal 5 10_24100" xfId="3767"/>
    <cellStyle name="Normal 5 11" xfId="3768"/>
    <cellStyle name="Normal 5 11 2" xfId="3769"/>
    <cellStyle name="Normal 5 11 2 2" xfId="3770"/>
    <cellStyle name="Normal 5 11 2 2 2" xfId="3771"/>
    <cellStyle name="Normal 5 11 2 2 2 2" xfId="3772"/>
    <cellStyle name="Normal 5 11 2 2 3" xfId="3773"/>
    <cellStyle name="Normal 5 11 2 2 3 2" xfId="3774"/>
    <cellStyle name="Normal 5 11 2 2 4" xfId="3775"/>
    <cellStyle name="Normal 5 11 2 3" xfId="3776"/>
    <cellStyle name="Normal 5 11 2 3 2" xfId="3777"/>
    <cellStyle name="Normal 5 11 2 4" xfId="3778"/>
    <cellStyle name="Normal 5 11 2 4 2" xfId="3779"/>
    <cellStyle name="Normal 5 11 2 5" xfId="3780"/>
    <cellStyle name="Normal 5 11 2_RXO 2011" xfId="3781"/>
    <cellStyle name="Normal 5 11_24100" xfId="3782"/>
    <cellStyle name="Normal 5 12" xfId="3783"/>
    <cellStyle name="Normal 5 2" xfId="3784"/>
    <cellStyle name="Normal 5 2 2" xfId="3785"/>
    <cellStyle name="Normal 5 2 2 2" xfId="3786"/>
    <cellStyle name="Normal 5 2 2 2 2" xfId="3787"/>
    <cellStyle name="Normal 5 2 2 2 2 2" xfId="3788"/>
    <cellStyle name="Normal 5 2 2 2 3" xfId="3789"/>
    <cellStyle name="Normal 5 2 2 2 3 2" xfId="3790"/>
    <cellStyle name="Normal 5 2 2 2 4" xfId="3791"/>
    <cellStyle name="Normal 5 2 2 3" xfId="3792"/>
    <cellStyle name="Normal 5 2 2 3 2" xfId="3793"/>
    <cellStyle name="Normal 5 2 2 4" xfId="3794"/>
    <cellStyle name="Normal 5 2 2 4 2" xfId="3795"/>
    <cellStyle name="Normal 5 2 2 5" xfId="3796"/>
    <cellStyle name="Normal 5 2 2_RXO 2011" xfId="3797"/>
    <cellStyle name="Normal 5 2_24100" xfId="3798"/>
    <cellStyle name="Normal 5 3" xfId="3799"/>
    <cellStyle name="Normal 5 3 2" xfId="3800"/>
    <cellStyle name="Normal 5 3 2 2" xfId="3801"/>
    <cellStyle name="Normal 5 3 2 2 2" xfId="3802"/>
    <cellStyle name="Normal 5 3 2 2 2 2" xfId="3803"/>
    <cellStyle name="Normal 5 3 2 2 3" xfId="3804"/>
    <cellStyle name="Normal 5 3 2 2 3 2" xfId="3805"/>
    <cellStyle name="Normal 5 3 2 2 4" xfId="3806"/>
    <cellStyle name="Normal 5 3 2 3" xfId="3807"/>
    <cellStyle name="Normal 5 3 2 3 2" xfId="3808"/>
    <cellStyle name="Normal 5 3 2 4" xfId="3809"/>
    <cellStyle name="Normal 5 3 2 4 2" xfId="3810"/>
    <cellStyle name="Normal 5 3 2 5" xfId="3811"/>
    <cellStyle name="Normal 5 3 2_RXO 2011" xfId="3812"/>
    <cellStyle name="Normal 5 3_24100" xfId="3813"/>
    <cellStyle name="Normal 5 4" xfId="3814"/>
    <cellStyle name="Normal 5 4 2" xfId="3815"/>
    <cellStyle name="Normal 5 4 2 2" xfId="3816"/>
    <cellStyle name="Normal 5 4 2 2 2" xfId="3817"/>
    <cellStyle name="Normal 5 4 2 2 2 2" xfId="3818"/>
    <cellStyle name="Normal 5 4 2 2 3" xfId="3819"/>
    <cellStyle name="Normal 5 4 2 2 3 2" xfId="3820"/>
    <cellStyle name="Normal 5 4 2 2 4" xfId="3821"/>
    <cellStyle name="Normal 5 4 2 3" xfId="3822"/>
    <cellStyle name="Normal 5 4 2 3 2" xfId="3823"/>
    <cellStyle name="Normal 5 4 2 4" xfId="3824"/>
    <cellStyle name="Normal 5 4 2 4 2" xfId="3825"/>
    <cellStyle name="Normal 5 4 2 5" xfId="3826"/>
    <cellStyle name="Normal 5 4 2_RXO 2011" xfId="3827"/>
    <cellStyle name="Normal 5 4_24100" xfId="3828"/>
    <cellStyle name="Normal 5 5" xfId="3829"/>
    <cellStyle name="Normal 5 5 2" xfId="3830"/>
    <cellStyle name="Normal 5 5 2 2" xfId="3831"/>
    <cellStyle name="Normal 5 5 2 2 2" xfId="3832"/>
    <cellStyle name="Normal 5 5 2 2 2 2" xfId="3833"/>
    <cellStyle name="Normal 5 5 2 2 3" xfId="3834"/>
    <cellStyle name="Normal 5 5 2 2 3 2" xfId="3835"/>
    <cellStyle name="Normal 5 5 2 2 4" xfId="3836"/>
    <cellStyle name="Normal 5 5 2 3" xfId="3837"/>
    <cellStyle name="Normal 5 5 2 3 2" xfId="3838"/>
    <cellStyle name="Normal 5 5 2 4" xfId="3839"/>
    <cellStyle name="Normal 5 5 2 4 2" xfId="3840"/>
    <cellStyle name="Normal 5 5 2 5" xfId="3841"/>
    <cellStyle name="Normal 5 5 2_RXO 2011" xfId="3842"/>
    <cellStyle name="Normal 5 5_24100" xfId="3843"/>
    <cellStyle name="Normal 5 6" xfId="3844"/>
    <cellStyle name="Normal 5 6 2" xfId="3845"/>
    <cellStyle name="Normal 5 6 2 2" xfId="3846"/>
    <cellStyle name="Normal 5 6 2 2 2" xfId="3847"/>
    <cellStyle name="Normal 5 6 2 2 2 2" xfId="3848"/>
    <cellStyle name="Normal 5 6 2 2 3" xfId="3849"/>
    <cellStyle name="Normal 5 6 2 2 3 2" xfId="3850"/>
    <cellStyle name="Normal 5 6 2 2 4" xfId="3851"/>
    <cellStyle name="Normal 5 6 2 3" xfId="3852"/>
    <cellStyle name="Normal 5 6 2 3 2" xfId="3853"/>
    <cellStyle name="Normal 5 6 2 4" xfId="3854"/>
    <cellStyle name="Normal 5 6 2 4 2" xfId="3855"/>
    <cellStyle name="Normal 5 6 2 5" xfId="3856"/>
    <cellStyle name="Normal 5 6 2_RXO 2011" xfId="3857"/>
    <cellStyle name="Normal 5 6_24100" xfId="3858"/>
    <cellStyle name="Normal 5 7" xfId="3859"/>
    <cellStyle name="Normal 5 7 2" xfId="3860"/>
    <cellStyle name="Normal 5 7 2 2" xfId="3861"/>
    <cellStyle name="Normal 5 7 2 2 2" xfId="3862"/>
    <cellStyle name="Normal 5 7 2 2 2 2" xfId="3863"/>
    <cellStyle name="Normal 5 7 2 2 3" xfId="3864"/>
    <cellStyle name="Normal 5 7 2 2 3 2" xfId="3865"/>
    <cellStyle name="Normal 5 7 2 2 4" xfId="3866"/>
    <cellStyle name="Normal 5 7 2 3" xfId="3867"/>
    <cellStyle name="Normal 5 7 2 3 2" xfId="3868"/>
    <cellStyle name="Normal 5 7 2 4" xfId="3869"/>
    <cellStyle name="Normal 5 7 2 4 2" xfId="3870"/>
    <cellStyle name="Normal 5 7 2 5" xfId="3871"/>
    <cellStyle name="Normal 5 7 2_RXO 2011" xfId="3872"/>
    <cellStyle name="Normal 5 7_24100" xfId="3873"/>
    <cellStyle name="Normal 5 8" xfId="3874"/>
    <cellStyle name="Normal 5 8 2" xfId="3875"/>
    <cellStyle name="Normal 5 8 2 2" xfId="3876"/>
    <cellStyle name="Normal 5 8 2 2 2" xfId="3877"/>
    <cellStyle name="Normal 5 8 2 2 2 2" xfId="3878"/>
    <cellStyle name="Normal 5 8 2 2 3" xfId="3879"/>
    <cellStyle name="Normal 5 8 2 2 3 2" xfId="3880"/>
    <cellStyle name="Normal 5 8 2 2 4" xfId="3881"/>
    <cellStyle name="Normal 5 8 2 3" xfId="3882"/>
    <cellStyle name="Normal 5 8 2 3 2" xfId="3883"/>
    <cellStyle name="Normal 5 8 2 4" xfId="3884"/>
    <cellStyle name="Normal 5 8 2 4 2" xfId="3885"/>
    <cellStyle name="Normal 5 8 2 5" xfId="3886"/>
    <cellStyle name="Normal 5 8 2_RXO 2011" xfId="3887"/>
    <cellStyle name="Normal 5 8_24100" xfId="3888"/>
    <cellStyle name="Normal 5 9" xfId="3889"/>
    <cellStyle name="Normal 5 9 2" xfId="3890"/>
    <cellStyle name="Normal 5 9 2 2" xfId="3891"/>
    <cellStyle name="Normal 5 9 2 2 2" xfId="3892"/>
    <cellStyle name="Normal 5 9 2 2 2 2" xfId="3893"/>
    <cellStyle name="Normal 5 9 2 2 3" xfId="3894"/>
    <cellStyle name="Normal 5 9 2 2 3 2" xfId="3895"/>
    <cellStyle name="Normal 5 9 2 2 4" xfId="3896"/>
    <cellStyle name="Normal 5 9 2 3" xfId="3897"/>
    <cellStyle name="Normal 5 9 2 3 2" xfId="3898"/>
    <cellStyle name="Normal 5 9 2 4" xfId="3899"/>
    <cellStyle name="Normal 5 9 2 4 2" xfId="3900"/>
    <cellStyle name="Normal 5 9 2 5" xfId="3901"/>
    <cellStyle name="Normal 5 9 2_RXO 2011" xfId="3902"/>
    <cellStyle name="Normal 5 9_24100" xfId="3903"/>
    <cellStyle name="Normal 5_BD_RXO_2010" xfId="3904"/>
    <cellStyle name="Normal 6" xfId="3905"/>
    <cellStyle name="Normal 6 2" xfId="3906"/>
    <cellStyle name="Normal 6 2 2" xfId="3907"/>
    <cellStyle name="Normal 6 2 2 2" xfId="3908"/>
    <cellStyle name="Normal 6 2_RXO 2011" xfId="3909"/>
    <cellStyle name="Normal 6 3" xfId="3910"/>
    <cellStyle name="Normal 6 3 2" xfId="3911"/>
    <cellStyle name="Normal 6 3 2 2" xfId="3912"/>
    <cellStyle name="Normal 6 3_RXO 2011" xfId="3913"/>
    <cellStyle name="Normal 6 4" xfId="3914"/>
    <cellStyle name="Normal 6 4 2" xfId="3915"/>
    <cellStyle name="Normal 6 4 2 2" xfId="3916"/>
    <cellStyle name="Normal 6 4_RXO 2011" xfId="3917"/>
    <cellStyle name="Normal 6 5" xfId="3918"/>
    <cellStyle name="Normal 6 5 2" xfId="3919"/>
    <cellStyle name="Normal 6 5 2 2" xfId="3920"/>
    <cellStyle name="Normal 6 5_RXO 2011" xfId="3921"/>
    <cellStyle name="Normal 6 6" xfId="3922"/>
    <cellStyle name="Normal 6 6 2" xfId="3923"/>
    <cellStyle name="Normal 6_AG-41 000" xfId="3924"/>
    <cellStyle name="Normal 7" xfId="3925"/>
    <cellStyle name="Normal 7 2" xfId="3926"/>
    <cellStyle name="Normal 7 2 2" xfId="3927"/>
    <cellStyle name="Normal 7 2 2 2" xfId="3928"/>
    <cellStyle name="Normal 7 2_RXO 2011" xfId="3929"/>
    <cellStyle name="Normal 7 3" xfId="3930"/>
    <cellStyle name="Normal 7 3 2" xfId="3931"/>
    <cellStyle name="Normal 7 3 2 2" xfId="3932"/>
    <cellStyle name="Normal 7 3_RXO 2011" xfId="3933"/>
    <cellStyle name="Normal 7 4" xfId="3934"/>
    <cellStyle name="Normal 7 4 2" xfId="3935"/>
    <cellStyle name="Normal 7 4 2 2" xfId="3936"/>
    <cellStyle name="Normal 7 4_RXO 2011" xfId="3937"/>
    <cellStyle name="Normal 7 5" xfId="3938"/>
    <cellStyle name="Normal 7 5 2" xfId="3939"/>
    <cellStyle name="Normal 7 5 2 2" xfId="3940"/>
    <cellStyle name="Normal 7 5_RXO 2011" xfId="3941"/>
    <cellStyle name="Normal 7 6" xfId="3942"/>
    <cellStyle name="Normal 7 6 2" xfId="3943"/>
    <cellStyle name="Normal 7_AG-41 000" xfId="3944"/>
    <cellStyle name="Normal 8" xfId="3945"/>
    <cellStyle name="Normal 8 2" xfId="3946"/>
    <cellStyle name="Normal 8 2 2" xfId="3947"/>
    <cellStyle name="Normal 8 2 2 2" xfId="3948"/>
    <cellStyle name="Normal 8 2_RXO 2011" xfId="3949"/>
    <cellStyle name="Normal 8 3" xfId="3950"/>
    <cellStyle name="Normal 8 3 2" xfId="3951"/>
    <cellStyle name="Normal 8 3 2 2" xfId="3952"/>
    <cellStyle name="Normal 8 3_RXO 2011" xfId="3953"/>
    <cellStyle name="Normal 8 4" xfId="3954"/>
    <cellStyle name="Normal 8 4 2" xfId="3955"/>
    <cellStyle name="Normal 8 4 2 2" xfId="3956"/>
    <cellStyle name="Normal 8 4_RXO 2011" xfId="3957"/>
    <cellStyle name="Normal 8 5" xfId="3958"/>
    <cellStyle name="Normal 8 5 2" xfId="3959"/>
    <cellStyle name="Normal 8 5 2 2" xfId="3960"/>
    <cellStyle name="Normal 8 5_RXO 2011" xfId="3961"/>
    <cellStyle name="Normal 8 6" xfId="3962"/>
    <cellStyle name="Normal 8 6 2" xfId="3963"/>
    <cellStyle name="Normal 8_AG-41 000" xfId="3964"/>
    <cellStyle name="Normal 9" xfId="3965"/>
    <cellStyle name="Nota 10" xfId="3966"/>
    <cellStyle name="Nota 10 2" xfId="3967"/>
    <cellStyle name="Nota 10 2 2" xfId="3968"/>
    <cellStyle name="Nota 10 2 2 2" xfId="3969"/>
    <cellStyle name="Nota 10 2 3" xfId="3970"/>
    <cellStyle name="Nota 10 2 3 2" xfId="3971"/>
    <cellStyle name="Nota 10 2 4" xfId="3972"/>
    <cellStyle name="Nota 10 3" xfId="3973"/>
    <cellStyle name="Nota 10 3 2" xfId="3974"/>
    <cellStyle name="Nota 10 4" xfId="3975"/>
    <cellStyle name="Nota 10 4 2" xfId="3976"/>
    <cellStyle name="Nota 10 5" xfId="3977"/>
    <cellStyle name="Nota 2" xfId="3978"/>
    <cellStyle name="Nota 2 10" xfId="3979"/>
    <cellStyle name="Nota 2 2" xfId="3980"/>
    <cellStyle name="Nota 2 2 2" xfId="3981"/>
    <cellStyle name="Nota 2 2 2 2" xfId="3982"/>
    <cellStyle name="Nota 2 2 2 2 2" xfId="3983"/>
    <cellStyle name="Nota 2 2 2 3" xfId="3984"/>
    <cellStyle name="Nota 2 2 3" xfId="3985"/>
    <cellStyle name="Nota 2 2 3 2" xfId="3986"/>
    <cellStyle name="Nota 2 2 4" xfId="3987"/>
    <cellStyle name="Nota 2 3" xfId="3988"/>
    <cellStyle name="Nota 2 3 2" xfId="3989"/>
    <cellStyle name="Nota 2 3 2 2" xfId="3990"/>
    <cellStyle name="Nota 2 3 2 2 2" xfId="3991"/>
    <cellStyle name="Nota 2 3 2 3" xfId="3992"/>
    <cellStyle name="Nota 2 3 3" xfId="3993"/>
    <cellStyle name="Nota 2 3 3 2" xfId="3994"/>
    <cellStyle name="Nota 2 3 4" xfId="3995"/>
    <cellStyle name="Nota 2 4" xfId="3996"/>
    <cellStyle name="Nota 2 4 2" xfId="3997"/>
    <cellStyle name="Nota 2 4 2 2" xfId="3998"/>
    <cellStyle name="Nota 2 4 2 2 2" xfId="3999"/>
    <cellStyle name="Nota 2 4 2 3" xfId="4000"/>
    <cellStyle name="Nota 2 4 3" xfId="4001"/>
    <cellStyle name="Nota 2 4 3 2" xfId="4002"/>
    <cellStyle name="Nota 2 4 4" xfId="4003"/>
    <cellStyle name="Nota 2 5" xfId="4004"/>
    <cellStyle name="Nota 2 5 2" xfId="4005"/>
    <cellStyle name="Nota 2 5 2 2" xfId="4006"/>
    <cellStyle name="Nota 2 5 2 2 2" xfId="4007"/>
    <cellStyle name="Nota 2 5 2 3" xfId="4008"/>
    <cellStyle name="Nota 2 5 3" xfId="4009"/>
    <cellStyle name="Nota 2 5 3 2" xfId="4010"/>
    <cellStyle name="Nota 2 5 4" xfId="4011"/>
    <cellStyle name="Nota 2 6" xfId="4012"/>
    <cellStyle name="Nota 2 6 2" xfId="4013"/>
    <cellStyle name="Nota 2 7" xfId="4014"/>
    <cellStyle name="Nota 2 7 2" xfId="4015"/>
    <cellStyle name="Nota 2 7 2 2" xfId="4016"/>
    <cellStyle name="Nota 2 7 3" xfId="4017"/>
    <cellStyle name="Nota 2 8" xfId="4018"/>
    <cellStyle name="Nota 2 8 2" xfId="4019"/>
    <cellStyle name="Nota 2 9" xfId="4020"/>
    <cellStyle name="Nota 2 9 2" xfId="4021"/>
    <cellStyle name="Nota 3" xfId="4022"/>
    <cellStyle name="Nota 3 2" xfId="4023"/>
    <cellStyle name="Nota 3 2 2" xfId="4024"/>
    <cellStyle name="Nota 3 2 2 2" xfId="4025"/>
    <cellStyle name="Nota 3 2 2 2 2" xfId="4026"/>
    <cellStyle name="Nota 3 2 2 3" xfId="4027"/>
    <cellStyle name="Nota 3 2 3" xfId="4028"/>
    <cellStyle name="Nota 3 2 3 2" xfId="4029"/>
    <cellStyle name="Nota 3 2 4" xfId="4030"/>
    <cellStyle name="Nota 3 3" xfId="4031"/>
    <cellStyle name="Nota 3 3 2" xfId="4032"/>
    <cellStyle name="Nota 3 3 2 2" xfId="4033"/>
    <cellStyle name="Nota 3 3 2 2 2" xfId="4034"/>
    <cellStyle name="Nota 3 3 2 3" xfId="4035"/>
    <cellStyle name="Nota 3 3 3" xfId="4036"/>
    <cellStyle name="Nota 3 3 3 2" xfId="4037"/>
    <cellStyle name="Nota 3 3 4" xfId="4038"/>
    <cellStyle name="Nota 3 4" xfId="4039"/>
    <cellStyle name="Nota 3 4 2" xfId="4040"/>
    <cellStyle name="Nota 3 4 2 2" xfId="4041"/>
    <cellStyle name="Nota 3 4 2 2 2" xfId="4042"/>
    <cellStyle name="Nota 3 4 2 3" xfId="4043"/>
    <cellStyle name="Nota 3 4 3" xfId="4044"/>
    <cellStyle name="Nota 3 4 3 2" xfId="4045"/>
    <cellStyle name="Nota 3 4 4" xfId="4046"/>
    <cellStyle name="Nota 3 5" xfId="4047"/>
    <cellStyle name="Nota 3 5 2" xfId="4048"/>
    <cellStyle name="Nota 3 5 2 2" xfId="4049"/>
    <cellStyle name="Nota 3 5 2 2 2" xfId="4050"/>
    <cellStyle name="Nota 3 5 2 3" xfId="4051"/>
    <cellStyle name="Nota 3 5 3" xfId="4052"/>
    <cellStyle name="Nota 3 5 3 2" xfId="4053"/>
    <cellStyle name="Nota 3 5 4" xfId="4054"/>
    <cellStyle name="Nota 3 6" xfId="4055"/>
    <cellStyle name="Nota 3 6 2" xfId="4056"/>
    <cellStyle name="Nota 3 6 2 2" xfId="4057"/>
    <cellStyle name="Nota 3 6 3" xfId="4058"/>
    <cellStyle name="Nota 3 7" xfId="4059"/>
    <cellStyle name="Nota 3 7 2" xfId="4060"/>
    <cellStyle name="Nota 3 8" xfId="4061"/>
    <cellStyle name="Nota 4" xfId="4062"/>
    <cellStyle name="Nota 4 2" xfId="4063"/>
    <cellStyle name="Nota 4 2 2" xfId="4064"/>
    <cellStyle name="Nota 4 2 2 2" xfId="4065"/>
    <cellStyle name="Nota 4 2 2 2 2" xfId="4066"/>
    <cellStyle name="Nota 4 2 2 3" xfId="4067"/>
    <cellStyle name="Nota 4 2 3" xfId="4068"/>
    <cellStyle name="Nota 4 2 3 2" xfId="4069"/>
    <cellStyle name="Nota 4 2 4" xfId="4070"/>
    <cellStyle name="Nota 4 3" xfId="4071"/>
    <cellStyle name="Nota 4 3 2" xfId="4072"/>
    <cellStyle name="Nota 4 3 2 2" xfId="4073"/>
    <cellStyle name="Nota 4 3 2 2 2" xfId="4074"/>
    <cellStyle name="Nota 4 3 2 3" xfId="4075"/>
    <cellStyle name="Nota 4 3 3" xfId="4076"/>
    <cellStyle name="Nota 4 3 3 2" xfId="4077"/>
    <cellStyle name="Nota 4 3 4" xfId="4078"/>
    <cellStyle name="Nota 4 4" xfId="4079"/>
    <cellStyle name="Nota 4 4 2" xfId="4080"/>
    <cellStyle name="Nota 4 4 2 2" xfId="4081"/>
    <cellStyle name="Nota 4 4 2 2 2" xfId="4082"/>
    <cellStyle name="Nota 4 4 2 3" xfId="4083"/>
    <cellStyle name="Nota 4 4 3" xfId="4084"/>
    <cellStyle name="Nota 4 4 3 2" xfId="4085"/>
    <cellStyle name="Nota 4 4 4" xfId="4086"/>
    <cellStyle name="Nota 4 5" xfId="4087"/>
    <cellStyle name="Nota 4 5 2" xfId="4088"/>
    <cellStyle name="Nota 4 5 2 2" xfId="4089"/>
    <cellStyle name="Nota 4 5 2 2 2" xfId="4090"/>
    <cellStyle name="Nota 4 5 2 3" xfId="4091"/>
    <cellStyle name="Nota 4 5 3" xfId="4092"/>
    <cellStyle name="Nota 4 5 3 2" xfId="4093"/>
    <cellStyle name="Nota 4 5 4" xfId="4094"/>
    <cellStyle name="Nota 4 6" xfId="4095"/>
    <cellStyle name="Nota 4 6 2" xfId="4096"/>
    <cellStyle name="Nota 4 6 2 2" xfId="4097"/>
    <cellStyle name="Nota 4 6 3" xfId="4098"/>
    <cellStyle name="Nota 4 7" xfId="4099"/>
    <cellStyle name="Nota 4 7 2" xfId="4100"/>
    <cellStyle name="Nota 4 8" xfId="4101"/>
    <cellStyle name="Nota 5" xfId="4102"/>
    <cellStyle name="Nota 5 2" xfId="4103"/>
    <cellStyle name="Nota 5 2 2" xfId="4104"/>
    <cellStyle name="Nota 5 2 2 2" xfId="4105"/>
    <cellStyle name="Nota 5 2 2 2 2" xfId="4106"/>
    <cellStyle name="Nota 5 2 2 3" xfId="4107"/>
    <cellStyle name="Nota 5 2 3" xfId="4108"/>
    <cellStyle name="Nota 5 2 3 2" xfId="4109"/>
    <cellStyle name="Nota 5 2 4" xfId="4110"/>
    <cellStyle name="Nota 5 3" xfId="4111"/>
    <cellStyle name="Nota 5 3 2" xfId="4112"/>
    <cellStyle name="Nota 5 3 2 2" xfId="4113"/>
    <cellStyle name="Nota 5 3 2 2 2" xfId="4114"/>
    <cellStyle name="Nota 5 3 2 3" xfId="4115"/>
    <cellStyle name="Nota 5 3 3" xfId="4116"/>
    <cellStyle name="Nota 5 3 3 2" xfId="4117"/>
    <cellStyle name="Nota 5 3 4" xfId="4118"/>
    <cellStyle name="Nota 5 4" xfId="4119"/>
    <cellStyle name="Nota 5 4 2" xfId="4120"/>
    <cellStyle name="Nota 5 4 2 2" xfId="4121"/>
    <cellStyle name="Nota 5 4 2 2 2" xfId="4122"/>
    <cellStyle name="Nota 5 4 2 3" xfId="4123"/>
    <cellStyle name="Nota 5 4 3" xfId="4124"/>
    <cellStyle name="Nota 5 4 3 2" xfId="4125"/>
    <cellStyle name="Nota 5 4 4" xfId="4126"/>
    <cellStyle name="Nota 5 5" xfId="4127"/>
    <cellStyle name="Nota 5 5 2" xfId="4128"/>
    <cellStyle name="Nota 5 5 2 2" xfId="4129"/>
    <cellStyle name="Nota 5 5 2 2 2" xfId="4130"/>
    <cellStyle name="Nota 5 5 2 3" xfId="4131"/>
    <cellStyle name="Nota 5 5 3" xfId="4132"/>
    <cellStyle name="Nota 5 5 3 2" xfId="4133"/>
    <cellStyle name="Nota 5 5 4" xfId="4134"/>
    <cellStyle name="Nota 5 6" xfId="4135"/>
    <cellStyle name="Nota 5 6 2" xfId="4136"/>
    <cellStyle name="Nota 5 6 2 2" xfId="4137"/>
    <cellStyle name="Nota 5 6 3" xfId="4138"/>
    <cellStyle name="Nota 5 7" xfId="4139"/>
    <cellStyle name="Nota 5 7 2" xfId="4140"/>
    <cellStyle name="Nota 5 8" xfId="4141"/>
    <cellStyle name="Nota 6" xfId="4142"/>
    <cellStyle name="Nota 6 2" xfId="4143"/>
    <cellStyle name="Nota 6 2 2" xfId="4144"/>
    <cellStyle name="Nota 6 2 2 2" xfId="4145"/>
    <cellStyle name="Nota 6 2 2 2 2" xfId="4146"/>
    <cellStyle name="Nota 6 2 2 3" xfId="4147"/>
    <cellStyle name="Nota 6 2 3" xfId="4148"/>
    <cellStyle name="Nota 6 2 3 2" xfId="4149"/>
    <cellStyle name="Nota 6 2 4" xfId="4150"/>
    <cellStyle name="Nota 6 3" xfId="4151"/>
    <cellStyle name="Nota 6 3 2" xfId="4152"/>
    <cellStyle name="Nota 6 3 2 2" xfId="4153"/>
    <cellStyle name="Nota 6 3 2 2 2" xfId="4154"/>
    <cellStyle name="Nota 6 3 2 3" xfId="4155"/>
    <cellStyle name="Nota 6 3 3" xfId="4156"/>
    <cellStyle name="Nota 6 3 3 2" xfId="4157"/>
    <cellStyle name="Nota 6 3 4" xfId="4158"/>
    <cellStyle name="Nota 6 4" xfId="4159"/>
    <cellStyle name="Nota 6 4 2" xfId="4160"/>
    <cellStyle name="Nota 6 4 2 2" xfId="4161"/>
    <cellStyle name="Nota 6 4 2 2 2" xfId="4162"/>
    <cellStyle name="Nota 6 4 2 3" xfId="4163"/>
    <cellStyle name="Nota 6 4 3" xfId="4164"/>
    <cellStyle name="Nota 6 4 3 2" xfId="4165"/>
    <cellStyle name="Nota 6 4 4" xfId="4166"/>
    <cellStyle name="Nota 6 5" xfId="4167"/>
    <cellStyle name="Nota 6 5 2" xfId="4168"/>
    <cellStyle name="Nota 6 5 2 2" xfId="4169"/>
    <cellStyle name="Nota 6 5 2 2 2" xfId="4170"/>
    <cellStyle name="Nota 6 5 2 3" xfId="4171"/>
    <cellStyle name="Nota 6 5 3" xfId="4172"/>
    <cellStyle name="Nota 6 5 3 2" xfId="4173"/>
    <cellStyle name="Nota 6 5 4" xfId="4174"/>
    <cellStyle name="Nota 6 6" xfId="4175"/>
    <cellStyle name="Nota 6 6 2" xfId="4176"/>
    <cellStyle name="Nota 6 6 2 2" xfId="4177"/>
    <cellStyle name="Nota 6 6 3" xfId="4178"/>
    <cellStyle name="Nota 6 7" xfId="4179"/>
    <cellStyle name="Nota 6 7 2" xfId="4180"/>
    <cellStyle name="Nota 6 8" xfId="4181"/>
    <cellStyle name="Nota 7" xfId="4182"/>
    <cellStyle name="Nota 7 2" xfId="4183"/>
    <cellStyle name="Nota 7 2 2" xfId="4184"/>
    <cellStyle name="Nota 7 2 2 2" xfId="4185"/>
    <cellStyle name="Nota 7 2 2 2 2" xfId="4186"/>
    <cellStyle name="Nota 7 2 2 3" xfId="4187"/>
    <cellStyle name="Nota 7 2 3" xfId="4188"/>
    <cellStyle name="Nota 7 2 3 2" xfId="4189"/>
    <cellStyle name="Nota 7 2 4" xfId="4190"/>
    <cellStyle name="Nota 7 3" xfId="4191"/>
    <cellStyle name="Nota 7 3 2" xfId="4192"/>
    <cellStyle name="Nota 7 3 2 2" xfId="4193"/>
    <cellStyle name="Nota 7 3 2 2 2" xfId="4194"/>
    <cellStyle name="Nota 7 3 2 3" xfId="4195"/>
    <cellStyle name="Nota 7 3 3" xfId="4196"/>
    <cellStyle name="Nota 7 3 3 2" xfId="4197"/>
    <cellStyle name="Nota 7 3 4" xfId="4198"/>
    <cellStyle name="Nota 7 4" xfId="4199"/>
    <cellStyle name="Nota 7 4 2" xfId="4200"/>
    <cellStyle name="Nota 7 4 2 2" xfId="4201"/>
    <cellStyle name="Nota 7 4 2 2 2" xfId="4202"/>
    <cellStyle name="Nota 7 4 2 3" xfId="4203"/>
    <cellStyle name="Nota 7 4 3" xfId="4204"/>
    <cellStyle name="Nota 7 4 3 2" xfId="4205"/>
    <cellStyle name="Nota 7 4 4" xfId="4206"/>
    <cellStyle name="Nota 7 5" xfId="4207"/>
    <cellStyle name="Nota 7 5 2" xfId="4208"/>
    <cellStyle name="Nota 7 5 2 2" xfId="4209"/>
    <cellStyle name="Nota 7 5 2 2 2" xfId="4210"/>
    <cellStyle name="Nota 7 5 2 3" xfId="4211"/>
    <cellStyle name="Nota 7 5 3" xfId="4212"/>
    <cellStyle name="Nota 7 5 3 2" xfId="4213"/>
    <cellStyle name="Nota 7 5 4" xfId="4214"/>
    <cellStyle name="Nota 7 6" xfId="4215"/>
    <cellStyle name="Nota 7 6 2" xfId="4216"/>
    <cellStyle name="Nota 7 6 2 2" xfId="4217"/>
    <cellStyle name="Nota 7 6 3" xfId="4218"/>
    <cellStyle name="Nota 7 7" xfId="4219"/>
    <cellStyle name="Nota 7 7 2" xfId="4220"/>
    <cellStyle name="Nota 7 8" xfId="4221"/>
    <cellStyle name="Nota 8" xfId="4222"/>
    <cellStyle name="Nota 8 2" xfId="4223"/>
    <cellStyle name="Nota 8 2 2" xfId="4224"/>
    <cellStyle name="Nota 8 2 2 2" xfId="4225"/>
    <cellStyle name="Nota 8 2 2 2 2" xfId="4226"/>
    <cellStyle name="Nota 8 2 2 2 2 2" xfId="4227"/>
    <cellStyle name="Nota 8 2 2 2 3" xfId="4228"/>
    <cellStyle name="Nota 8 2 2 2 3 2" xfId="4229"/>
    <cellStyle name="Nota 8 2 2 2 4" xfId="4230"/>
    <cellStyle name="Nota 8 2 2 3" xfId="4231"/>
    <cellStyle name="Nota 8 2 2 3 2" xfId="4232"/>
    <cellStyle name="Nota 8 2 2 4" xfId="4233"/>
    <cellStyle name="Nota 8 2 2 4 2" xfId="4234"/>
    <cellStyle name="Nota 8 2 2 5" xfId="4235"/>
    <cellStyle name="Nota 8 2 3" xfId="4236"/>
    <cellStyle name="Nota 8 2 3 2" xfId="4237"/>
    <cellStyle name="Nota 8 2 3 2 2" xfId="4238"/>
    <cellStyle name="Nota 8 2 3 3" xfId="4239"/>
    <cellStyle name="Nota 8 2 3 3 2" xfId="4240"/>
    <cellStyle name="Nota 8 2 3 4" xfId="4241"/>
    <cellStyle name="Nota 8 2 4" xfId="4242"/>
    <cellStyle name="Nota 8 2 4 2" xfId="4243"/>
    <cellStyle name="Nota 8 2 5" xfId="4244"/>
    <cellStyle name="Nota 8 2 5 2" xfId="4245"/>
    <cellStyle name="Nota 8 2 6" xfId="4246"/>
    <cellStyle name="Nota 8 3" xfId="4247"/>
    <cellStyle name="Nota 8 3 2" xfId="4248"/>
    <cellStyle name="Nota 8 3 2 2" xfId="4249"/>
    <cellStyle name="Nota 8 3 2 2 2" xfId="4250"/>
    <cellStyle name="Nota 8 3 2 3" xfId="4251"/>
    <cellStyle name="Nota 8 3 2 3 2" xfId="4252"/>
    <cellStyle name="Nota 8 3 2 4" xfId="4253"/>
    <cellStyle name="Nota 8 3 3" xfId="4254"/>
    <cellStyle name="Nota 8 3 3 2" xfId="4255"/>
    <cellStyle name="Nota 8 3 4" xfId="4256"/>
    <cellStyle name="Nota 8 3 4 2" xfId="4257"/>
    <cellStyle name="Nota 8 3 5" xfId="4258"/>
    <cellStyle name="Nota 8 4" xfId="4259"/>
    <cellStyle name="Nota 8 4 2" xfId="4260"/>
    <cellStyle name="Nota 8 4 2 2" xfId="4261"/>
    <cellStyle name="Nota 8 4 3" xfId="4262"/>
    <cellStyle name="Nota 8 4 3 2" xfId="4263"/>
    <cellStyle name="Nota 8 4 4" xfId="4264"/>
    <cellStyle name="Nota 8 5" xfId="4265"/>
    <cellStyle name="Nota 8 5 2" xfId="4266"/>
    <cellStyle name="Nota 8 6" xfId="4267"/>
    <cellStyle name="Nota 8 6 2" xfId="4268"/>
    <cellStyle name="Nota 8 7" xfId="4269"/>
    <cellStyle name="Nota 9" xfId="4270"/>
    <cellStyle name="Nota 9 2" xfId="4271"/>
    <cellStyle name="Nota 9 2 2" xfId="4272"/>
    <cellStyle name="Nota 9 2 2 2" xfId="4273"/>
    <cellStyle name="Nota 9 2 3" xfId="4274"/>
    <cellStyle name="Nota 9 2 3 2" xfId="4275"/>
    <cellStyle name="Nota 9 2 4" xfId="4276"/>
    <cellStyle name="Nota 9 3" xfId="4277"/>
    <cellStyle name="Nota 9 3 2" xfId="4278"/>
    <cellStyle name="Nota 9 4" xfId="4279"/>
    <cellStyle name="Nota 9 4 2" xfId="4280"/>
    <cellStyle name="Nota 9 5" xfId="4281"/>
    <cellStyle name="Porcentagem" xfId="2" builtinId="5"/>
    <cellStyle name="Porcentagem 2" xfId="4282"/>
    <cellStyle name="Porcentagem 2 2" xfId="4283"/>
    <cellStyle name="Porcentagem 3" xfId="4284"/>
    <cellStyle name="Porcentagem 4" xfId="4285"/>
    <cellStyle name="Porcentagem 4 2" xfId="4286"/>
    <cellStyle name="Porcentagem 5" xfId="4287"/>
    <cellStyle name="Porcentagem 5 2" xfId="4288"/>
    <cellStyle name="Porcentagem 5 2 2" xfId="4289"/>
    <cellStyle name="Porcentagem 5 3" xfId="4290"/>
    <cellStyle name="Resultado do Assistente de dados" xfId="4291"/>
    <cellStyle name="Saída 2" xfId="4292"/>
    <cellStyle name="Saída 2 2" xfId="4293"/>
    <cellStyle name="Saída 2 3" xfId="4294"/>
    <cellStyle name="Saída 2 3 2" xfId="4295"/>
    <cellStyle name="Saída 2_RXO 2011" xfId="4296"/>
    <cellStyle name="Saída 3" xfId="4297"/>
    <cellStyle name="Saída 3 2" xfId="4298"/>
    <cellStyle name="Saída 3 2 2" xfId="4299"/>
    <cellStyle name="Saída 3_RXO 2011" xfId="4300"/>
    <cellStyle name="Saída 4" xfId="4301"/>
    <cellStyle name="Saída 4 2" xfId="4302"/>
    <cellStyle name="Saída 4 2 2" xfId="4303"/>
    <cellStyle name="Saída 4_RXO 2011" xfId="4304"/>
    <cellStyle name="Saída 5" xfId="4305"/>
    <cellStyle name="Saída 5 2" xfId="4306"/>
    <cellStyle name="Saída 5 2 2" xfId="4307"/>
    <cellStyle name="Saída 5_RXO 2011" xfId="4308"/>
    <cellStyle name="Saída 6" xfId="4309"/>
    <cellStyle name="Saída 6 2" xfId="4310"/>
    <cellStyle name="Saída 6 2 2" xfId="4311"/>
    <cellStyle name="Saída 6_RXO 2011" xfId="4312"/>
    <cellStyle name="Saída 7" xfId="4313"/>
    <cellStyle name="Saída 7 2" xfId="4314"/>
    <cellStyle name="Separador de milhares 10" xfId="4315"/>
    <cellStyle name="Separador de milhares 10 2" xfId="4316"/>
    <cellStyle name="Separador de milhares 10 2 2" xfId="4317"/>
    <cellStyle name="Separador de milhares 10 3" xfId="4318"/>
    <cellStyle name="Separador de milhares 10 3 2" xfId="4319"/>
    <cellStyle name="Separador de milhares 11" xfId="4320"/>
    <cellStyle name="Separador de milhares 11 2" xfId="4321"/>
    <cellStyle name="Separador de milhares 12" xfId="4322"/>
    <cellStyle name="Separador de milhares 12 2" xfId="4323"/>
    <cellStyle name="Separador de milhares 13" xfId="4547"/>
    <cellStyle name="Separador de milhares 2" xfId="5"/>
    <cellStyle name="Separador de milhares 2 2" xfId="4324"/>
    <cellStyle name="Separador de milhares 2 3" xfId="4325"/>
    <cellStyle name="Separador de milhares 2 4" xfId="4326"/>
    <cellStyle name="Separador de milhares 2 5" xfId="4327"/>
    <cellStyle name="Separador de milhares 3" xfId="6"/>
    <cellStyle name="Separador de milhares 3 2" xfId="4328"/>
    <cellStyle name="Separador de milhares 3 2 2" xfId="4329"/>
    <cellStyle name="Separador de milhares 3 3" xfId="4330"/>
    <cellStyle name="Separador de milhares 4" xfId="4331"/>
    <cellStyle name="Separador de milhares 4 2" xfId="4332"/>
    <cellStyle name="Separador de milhares 5" xfId="4333"/>
    <cellStyle name="Separador de milhares 6" xfId="4334"/>
    <cellStyle name="Separador de milhares 6 2" xfId="4335"/>
    <cellStyle name="Separador de milhares 6 3" xfId="4336"/>
    <cellStyle name="Separador de milhares 6 3 2" xfId="4337"/>
    <cellStyle name="Separador de milhares 6 3 2 2" xfId="4338"/>
    <cellStyle name="Separador de milhares 6 3 3" xfId="4339"/>
    <cellStyle name="Separador de milhares 6 3 3 2" xfId="4340"/>
    <cellStyle name="Separador de milhares 6 3 4" xfId="4341"/>
    <cellStyle name="Separador de milhares 6 4" xfId="4342"/>
    <cellStyle name="Separador de milhares 6 4 2" xfId="4343"/>
    <cellStyle name="Separador de milhares 6 5" xfId="4344"/>
    <cellStyle name="Separador de milhares 6 5 2" xfId="4345"/>
    <cellStyle name="Separador de milhares 7" xfId="4346"/>
    <cellStyle name="Separador de milhares 7 2" xfId="4347"/>
    <cellStyle name="Separador de milhares 7 3" xfId="4348"/>
    <cellStyle name="Separador de milhares 8" xfId="4349"/>
    <cellStyle name="Separador de milhares 8 2" xfId="4350"/>
    <cellStyle name="Separador de milhares 8 2 2" xfId="4351"/>
    <cellStyle name="Separador de milhares 8 2 2 2" xfId="4352"/>
    <cellStyle name="Separador de milhares 8 2 3" xfId="4353"/>
    <cellStyle name="Separador de milhares 8 2 3 2" xfId="4354"/>
    <cellStyle name="Separador de milhares 8 2 4" xfId="4355"/>
    <cellStyle name="Separador de milhares 8 3" xfId="4356"/>
    <cellStyle name="Separador de milhares 8 3 2" xfId="4357"/>
    <cellStyle name="Separador de milhares 8 4" xfId="4358"/>
    <cellStyle name="Separador de milhares 8 4 2" xfId="4359"/>
    <cellStyle name="Separador de milhares 8 5" xfId="4360"/>
    <cellStyle name="Separador de milhares 9" xfId="4361"/>
    <cellStyle name="Separador de milhares 9 2" xfId="4362"/>
    <cellStyle name="Separador de milhares 9 2 2" xfId="4363"/>
    <cellStyle name="Separador de milhares 9 3" xfId="4364"/>
    <cellStyle name="Separador de milhares 9 3 2" xfId="4365"/>
    <cellStyle name="Separador de milhares 9 4" xfId="4366"/>
    <cellStyle name="Texto de Aviso 2" xfId="4367"/>
    <cellStyle name="Texto de Aviso 2 2" xfId="4368"/>
    <cellStyle name="Texto de Aviso 2 3" xfId="4369"/>
    <cellStyle name="Texto de Aviso 2 3 2" xfId="4370"/>
    <cellStyle name="Texto de Aviso 2_RXO 2011" xfId="4371"/>
    <cellStyle name="Texto de Aviso 3" xfId="4372"/>
    <cellStyle name="Texto de Aviso 3 2" xfId="4373"/>
    <cellStyle name="Texto de Aviso 3 2 2" xfId="4374"/>
    <cellStyle name="Texto de Aviso 3_RXO 2011" xfId="4375"/>
    <cellStyle name="Texto de Aviso 4" xfId="4376"/>
    <cellStyle name="Texto de Aviso 4 2" xfId="4377"/>
    <cellStyle name="Texto de Aviso 4 2 2" xfId="4378"/>
    <cellStyle name="Texto de Aviso 4_RXO 2011" xfId="4379"/>
    <cellStyle name="Texto de Aviso 5" xfId="4380"/>
    <cellStyle name="Texto de Aviso 5 2" xfId="4381"/>
    <cellStyle name="Texto de Aviso 5 2 2" xfId="4382"/>
    <cellStyle name="Texto de Aviso 5_RXO 2011" xfId="4383"/>
    <cellStyle name="Texto de Aviso 6" xfId="4384"/>
    <cellStyle name="Texto de Aviso 6 2" xfId="4385"/>
    <cellStyle name="Texto de Aviso 6 2 2" xfId="4386"/>
    <cellStyle name="Texto de Aviso 6 2 2 2" xfId="4387"/>
    <cellStyle name="Texto de Aviso 6 2 3" xfId="4388"/>
    <cellStyle name="Texto de Aviso 6 2_RXO 2011" xfId="4389"/>
    <cellStyle name="Texto de Aviso 6_RXO 2011" xfId="4390"/>
    <cellStyle name="Texto de Aviso 7" xfId="4391"/>
    <cellStyle name="Texto de Aviso 7 2" xfId="4392"/>
    <cellStyle name="Texto de Aviso 7 2 2" xfId="4393"/>
    <cellStyle name="Texto de Aviso 7 3" xfId="4394"/>
    <cellStyle name="Texto de Aviso 7_RXO 2011" xfId="4395"/>
    <cellStyle name="Texto Explicativo 2" xfId="4396"/>
    <cellStyle name="Texto Explicativo 2 2" xfId="4397"/>
    <cellStyle name="Texto Explicativo 2 3" xfId="4398"/>
    <cellStyle name="Texto Explicativo 2 3 2" xfId="4399"/>
    <cellStyle name="Texto Explicativo 2_RXO 2011" xfId="4400"/>
    <cellStyle name="Texto Explicativo 3" xfId="4401"/>
    <cellStyle name="Texto Explicativo 3 2" xfId="4402"/>
    <cellStyle name="Texto Explicativo 3 2 2" xfId="4403"/>
    <cellStyle name="Texto Explicativo 3_RXO 2011" xfId="4404"/>
    <cellStyle name="Texto Explicativo 4" xfId="4405"/>
    <cellStyle name="Texto Explicativo 4 2" xfId="4406"/>
    <cellStyle name="Texto Explicativo 4 2 2" xfId="4407"/>
    <cellStyle name="Texto Explicativo 4_RXO 2011" xfId="4408"/>
    <cellStyle name="Texto Explicativo 5" xfId="4409"/>
    <cellStyle name="Texto Explicativo 5 2" xfId="4410"/>
    <cellStyle name="Texto Explicativo 5 2 2" xfId="4411"/>
    <cellStyle name="Texto Explicativo 5_RXO 2011" xfId="4412"/>
    <cellStyle name="Texto Explicativo 6" xfId="4413"/>
    <cellStyle name="Texto Explicativo 6 2" xfId="4414"/>
    <cellStyle name="Texto Explicativo 6 2 2" xfId="4415"/>
    <cellStyle name="Texto Explicativo 6_RXO 2011" xfId="4416"/>
    <cellStyle name="Texto Explicativo 7" xfId="4417"/>
    <cellStyle name="Texto Explicativo 7 2" xfId="4418"/>
    <cellStyle name="Título 1 2" xfId="4419"/>
    <cellStyle name="Título 1 2 2" xfId="4420"/>
    <cellStyle name="Título 1 2 2 2" xfId="4421"/>
    <cellStyle name="Título 1 2 3" xfId="4422"/>
    <cellStyle name="Título 1 2_RXO 2011" xfId="4423"/>
    <cellStyle name="Título 1 3" xfId="4424"/>
    <cellStyle name="Título 1 3 2" xfId="4425"/>
    <cellStyle name="Título 1 3 2 2" xfId="4426"/>
    <cellStyle name="Título 1 3_RXO 2011" xfId="4427"/>
    <cellStyle name="Título 1 4" xfId="4428"/>
    <cellStyle name="Título 1 4 2" xfId="4429"/>
    <cellStyle name="Título 1 4 2 2" xfId="4430"/>
    <cellStyle name="Título 1 4_RXO 2011" xfId="4431"/>
    <cellStyle name="Título 1 5" xfId="4432"/>
    <cellStyle name="Título 1 5 2" xfId="4433"/>
    <cellStyle name="Título 1 5 2 2" xfId="4434"/>
    <cellStyle name="Título 1 5_RXO 2011" xfId="4435"/>
    <cellStyle name="Título 1 6" xfId="4436"/>
    <cellStyle name="Título 1 6 2" xfId="4437"/>
    <cellStyle name="Título 1 6 2 2" xfId="4438"/>
    <cellStyle name="Título 1 6_RXO 2011" xfId="4439"/>
    <cellStyle name="Título 1 7" xfId="4440"/>
    <cellStyle name="Título 1 7 2" xfId="4441"/>
    <cellStyle name="Título 2 2" xfId="4442"/>
    <cellStyle name="Título 2 2 2" xfId="4443"/>
    <cellStyle name="Título 2 2 2 2" xfId="4444"/>
    <cellStyle name="Título 2 2 3" xfId="4445"/>
    <cellStyle name="Título 2 2_RXO 2011" xfId="4446"/>
    <cellStyle name="Título 2 3" xfId="4447"/>
    <cellStyle name="Título 2 3 2" xfId="4448"/>
    <cellStyle name="Título 2 3 2 2" xfId="4449"/>
    <cellStyle name="Título 2 3_RXO 2011" xfId="4450"/>
    <cellStyle name="Título 2 4" xfId="4451"/>
    <cellStyle name="Título 2 4 2" xfId="4452"/>
    <cellStyle name="Título 2 4 2 2" xfId="4453"/>
    <cellStyle name="Título 2 4_RXO 2011" xfId="4454"/>
    <cellStyle name="Título 2 5" xfId="4455"/>
    <cellStyle name="Título 2 5 2" xfId="4456"/>
    <cellStyle name="Título 2 5 2 2" xfId="4457"/>
    <cellStyle name="Título 2 5_RXO 2011" xfId="4458"/>
    <cellStyle name="Título 2 6" xfId="4459"/>
    <cellStyle name="Título 2 6 2" xfId="4460"/>
    <cellStyle name="Título 2 6 2 2" xfId="4461"/>
    <cellStyle name="Título 2 6_RXO 2011" xfId="4462"/>
    <cellStyle name="Título 2 7" xfId="4463"/>
    <cellStyle name="Título 2 7 2" xfId="4464"/>
    <cellStyle name="Título 3 2" xfId="4465"/>
    <cellStyle name="Título 3 2 2" xfId="4466"/>
    <cellStyle name="Título 3 2 2 2" xfId="4467"/>
    <cellStyle name="Título 3 2 3" xfId="4468"/>
    <cellStyle name="Título 3 2_RXO 2011" xfId="4469"/>
    <cellStyle name="Título 3 3" xfId="4470"/>
    <cellStyle name="Título 3 3 2" xfId="4471"/>
    <cellStyle name="Título 3 3 2 2" xfId="4472"/>
    <cellStyle name="Título 3 3_RXO 2011" xfId="4473"/>
    <cellStyle name="Título 3 4" xfId="4474"/>
    <cellStyle name="Título 3 4 2" xfId="4475"/>
    <cellStyle name="Título 3 4 2 2" xfId="4476"/>
    <cellStyle name="Título 3 4_RXO 2011" xfId="4477"/>
    <cellStyle name="Título 3 5" xfId="4478"/>
    <cellStyle name="Título 3 5 2" xfId="4479"/>
    <cellStyle name="Título 3 5 2 2" xfId="4480"/>
    <cellStyle name="Título 3 5_RXO 2011" xfId="4481"/>
    <cellStyle name="Título 3 6" xfId="4482"/>
    <cellStyle name="Título 3 6 2" xfId="4483"/>
    <cellStyle name="Título 3 6 2 2" xfId="4484"/>
    <cellStyle name="Título 3 6_RXO 2011" xfId="4485"/>
    <cellStyle name="Título 3 7" xfId="4486"/>
    <cellStyle name="Título 3 7 2" xfId="4487"/>
    <cellStyle name="Título 4 2" xfId="4488"/>
    <cellStyle name="Título 4 2 2" xfId="4489"/>
    <cellStyle name="Título 4 2 2 2" xfId="4490"/>
    <cellStyle name="Título 4 2 3" xfId="4491"/>
    <cellStyle name="Título 4 2_RXO 2011" xfId="4492"/>
    <cellStyle name="Título 4 3" xfId="4493"/>
    <cellStyle name="Título 4 3 2" xfId="4494"/>
    <cellStyle name="Título 4 3 2 2" xfId="4495"/>
    <cellStyle name="Título 4 3_RXO 2011" xfId="4496"/>
    <cellStyle name="Título 4 4" xfId="4497"/>
    <cellStyle name="Título 4 4 2" xfId="4498"/>
    <cellStyle name="Título 4 4 2 2" xfId="4499"/>
    <cellStyle name="Título 4 4_RXO 2011" xfId="4500"/>
    <cellStyle name="Título 4 5" xfId="4501"/>
    <cellStyle name="Título 4 5 2" xfId="4502"/>
    <cellStyle name="Título 4 5 2 2" xfId="4503"/>
    <cellStyle name="Título 4 5_RXO 2011" xfId="4504"/>
    <cellStyle name="Título 4 6" xfId="4505"/>
    <cellStyle name="Título 4 6 2" xfId="4506"/>
    <cellStyle name="Título 4 6 2 2" xfId="4507"/>
    <cellStyle name="Título 4 6_RXO 2011" xfId="4508"/>
    <cellStyle name="Título 4 7" xfId="4509"/>
    <cellStyle name="Título 4 7 2" xfId="4510"/>
    <cellStyle name="Título 5" xfId="4511"/>
    <cellStyle name="Título 5 2" xfId="4512"/>
    <cellStyle name="Título 6" xfId="4513"/>
    <cellStyle name="Título 7" xfId="4514"/>
    <cellStyle name="Título do Assistente de dados" xfId="4515"/>
    <cellStyle name="Total 2" xfId="4516"/>
    <cellStyle name="Total 2 2" xfId="4517"/>
    <cellStyle name="Total 2 3" xfId="4518"/>
    <cellStyle name="Total 2 3 2" xfId="4519"/>
    <cellStyle name="Total 2_RXO 2011" xfId="4520"/>
    <cellStyle name="Total 3" xfId="4521"/>
    <cellStyle name="Total 3 2" xfId="4522"/>
    <cellStyle name="Total 3 2 2" xfId="4523"/>
    <cellStyle name="Total 3_RXO 2011" xfId="4524"/>
    <cellStyle name="Total 4" xfId="4525"/>
    <cellStyle name="Total 4 2" xfId="4526"/>
    <cellStyle name="Total 4 2 2" xfId="4527"/>
    <cellStyle name="Total 4_RXO 2011" xfId="4528"/>
    <cellStyle name="Total 5" xfId="4529"/>
    <cellStyle name="Total 5 2" xfId="4530"/>
    <cellStyle name="Total 5 2 2" xfId="4531"/>
    <cellStyle name="Total 5_RXO 2011" xfId="4532"/>
    <cellStyle name="Total 6" xfId="4533"/>
    <cellStyle name="Total 6 2" xfId="4534"/>
    <cellStyle name="Total 6 2 2" xfId="4535"/>
    <cellStyle name="Total 6 2 2 2" xfId="4536"/>
    <cellStyle name="Total 6 2 3" xfId="4537"/>
    <cellStyle name="Total 6 2_RXO 2011" xfId="4538"/>
    <cellStyle name="Total 6_RXO 2011" xfId="4539"/>
    <cellStyle name="Total 7" xfId="4540"/>
    <cellStyle name="Total 7 2" xfId="4541"/>
    <cellStyle name="Total 7 2 2" xfId="4542"/>
    <cellStyle name="Total 7 3" xfId="4543"/>
    <cellStyle name="Total 7_RXO 2011" xfId="4544"/>
    <cellStyle name="Valor do Assistente de dados" xfId="4545"/>
    <cellStyle name="Vírgula" xfId="1" builtinId="3"/>
    <cellStyle name="Vírgula 2" xfId="45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13587</xdr:rowOff>
    </xdr:to>
    <xdr:pic>
      <xdr:nvPicPr>
        <xdr:cNvPr id="2" name="Imagem 4" descr="Logo_poies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13587</xdr:rowOff>
    </xdr:to>
    <xdr:pic>
      <xdr:nvPicPr>
        <xdr:cNvPr id="2" name="Imagem 4" descr="Logo_poies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13587</xdr:rowOff>
    </xdr:to>
    <xdr:pic>
      <xdr:nvPicPr>
        <xdr:cNvPr id="2" name="Imagem 4" descr="Logo_poies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42022</xdr:colOff>
      <xdr:row>4</xdr:row>
      <xdr:rowOff>19050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28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403412</xdr:colOff>
      <xdr:row>0</xdr:row>
      <xdr:rowOff>89647</xdr:rowOff>
    </xdr:from>
    <xdr:to>
      <xdr:col>18</xdr:col>
      <xdr:colOff>581586</xdr:colOff>
      <xdr:row>3</xdr:row>
      <xdr:rowOff>76200</xdr:rowOff>
    </xdr:to>
    <xdr:pic>
      <xdr:nvPicPr>
        <xdr:cNvPr id="5" name="Imagem 4" descr="poi_novologo_20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6794" y="89647"/>
          <a:ext cx="108585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131669</xdr:colOff>
      <xdr:row>3</xdr:row>
      <xdr:rowOff>138112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98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333375</xdr:colOff>
      <xdr:row>0</xdr:row>
      <xdr:rowOff>71438</xdr:rowOff>
    </xdr:from>
    <xdr:to>
      <xdr:col>18</xdr:col>
      <xdr:colOff>514350</xdr:colOff>
      <xdr:row>3</xdr:row>
      <xdr:rowOff>28575</xdr:rowOff>
    </xdr:to>
    <xdr:pic>
      <xdr:nvPicPr>
        <xdr:cNvPr id="5" name="Imagem 4" descr="poi_novologo_20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5781" y="71438"/>
          <a:ext cx="108585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109258</xdr:colOff>
      <xdr:row>4</xdr:row>
      <xdr:rowOff>19050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98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403412</xdr:colOff>
      <xdr:row>0</xdr:row>
      <xdr:rowOff>67236</xdr:rowOff>
    </xdr:from>
    <xdr:to>
      <xdr:col>18</xdr:col>
      <xdr:colOff>581585</xdr:colOff>
      <xdr:row>3</xdr:row>
      <xdr:rowOff>53789</xdr:rowOff>
    </xdr:to>
    <xdr:pic>
      <xdr:nvPicPr>
        <xdr:cNvPr id="5" name="Imagem 4" descr="poi_novologo_20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9088" y="67236"/>
          <a:ext cx="108585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210111</xdr:colOff>
      <xdr:row>3</xdr:row>
      <xdr:rowOff>140882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98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66453</xdr:colOff>
      <xdr:row>0</xdr:row>
      <xdr:rowOff>0</xdr:rowOff>
    </xdr:from>
    <xdr:to>
      <xdr:col>18</xdr:col>
      <xdr:colOff>588048</xdr:colOff>
      <xdr:row>3</xdr:row>
      <xdr:rowOff>44302</xdr:rowOff>
    </xdr:to>
    <xdr:pic>
      <xdr:nvPicPr>
        <xdr:cNvPr id="4" name="Imagem 3" descr="poi_novologo_20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703" y="0"/>
          <a:ext cx="1429793" cy="5427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210111</xdr:colOff>
      <xdr:row>3</xdr:row>
      <xdr:rowOff>140882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98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66453</xdr:colOff>
      <xdr:row>0</xdr:row>
      <xdr:rowOff>0</xdr:rowOff>
    </xdr:from>
    <xdr:to>
      <xdr:col>18</xdr:col>
      <xdr:colOff>588048</xdr:colOff>
      <xdr:row>3</xdr:row>
      <xdr:rowOff>44302</xdr:rowOff>
    </xdr:to>
    <xdr:pic>
      <xdr:nvPicPr>
        <xdr:cNvPr id="3" name="Imagem 2" descr="poi_novologo_20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453" y="0"/>
          <a:ext cx="1426470" cy="5347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DE\FECHAMENTO%20CONTABIL\2019\02_2019\Execu&#231;&#227;o%20Or&#231;ament&#225;ria\MUSEUS\UPPM%20-%20Execu&#231;&#227;o%20Or&#231;ament&#225;ria%201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DC"/>
      <sheetName val="PC - CTB X GER - PESSOAL"/>
      <sheetName val="PC - CTB X GER"/>
      <sheetName val="BD-RAZ IMOB"/>
      <sheetName val="Museus 1º.Tr_2018 "/>
      <sheetName val="BD-RAZ"/>
      <sheetName val="TOT-UPPM - REAL"/>
      <sheetName val="UPPM-CDR - REAL"/>
      <sheetName val="UPPM-CGA - REAL"/>
      <sheetName val="UPPM-CMA - REAL"/>
      <sheetName val="UPPM-CORP - REAL"/>
      <sheetName val="Geral (2)"/>
      <sheetName val="PROJETO CGA - CAIXA"/>
      <sheetName val="Geral"/>
    </sheetNames>
    <sheetDataSet>
      <sheetData sheetId="0"/>
      <sheetData sheetId="1"/>
      <sheetData sheetId="2">
        <row r="1">
          <cell r="A1" t="str">
            <v>COD_CDC-CTA</v>
          </cell>
          <cell r="B1" t="str">
            <v>COD_CTA</v>
          </cell>
          <cell r="C1" t="str">
            <v>DES_CTA</v>
          </cell>
          <cell r="D1" t="str">
            <v>COD_CDC</v>
          </cell>
          <cell r="E1" t="str">
            <v>DES_CDC</v>
          </cell>
          <cell r="F1" t="str">
            <v>COD_GER</v>
          </cell>
          <cell r="G1" t="str">
            <v>DES_GER</v>
          </cell>
        </row>
        <row r="2">
          <cell r="A2" t="str">
            <v>180101.400003</v>
          </cell>
          <cell r="B2">
            <v>400003</v>
          </cell>
          <cell r="C2" t="str">
            <v>SALÁRIOS E ORDENADOS</v>
          </cell>
          <cell r="D2">
            <v>180101</v>
          </cell>
          <cell r="E2" t="str">
            <v>DIRETORIA EXECUTIVA</v>
          </cell>
          <cell r="F2" t="str">
            <v>9.1.2</v>
          </cell>
          <cell r="G2" t="str">
            <v>Diretoria - área fim</v>
          </cell>
        </row>
        <row r="3">
          <cell r="A3" t="str">
            <v>180101.400004</v>
          </cell>
          <cell r="B3">
            <v>400004</v>
          </cell>
          <cell r="C3" t="str">
            <v>HORAS EXTRAS</v>
          </cell>
          <cell r="D3">
            <v>180101</v>
          </cell>
          <cell r="E3" t="str">
            <v>DIRETORIA EXECUTIVA</v>
          </cell>
          <cell r="F3" t="str">
            <v>9.1.2</v>
          </cell>
          <cell r="G3" t="str">
            <v>Diretoria - área fim</v>
          </cell>
        </row>
        <row r="4">
          <cell r="A4" t="str">
            <v>180101.400005</v>
          </cell>
          <cell r="B4">
            <v>400005</v>
          </cell>
          <cell r="C4" t="str">
            <v>DÉCIMO TERCEIRO SALÁRIO</v>
          </cell>
          <cell r="D4">
            <v>180101</v>
          </cell>
          <cell r="E4" t="str">
            <v>DIRETORIA EXECUTIVA</v>
          </cell>
          <cell r="F4" t="str">
            <v>9.1.2</v>
          </cell>
          <cell r="G4" t="str">
            <v>Diretoria - área fim</v>
          </cell>
        </row>
        <row r="5">
          <cell r="A5" t="str">
            <v>180101.400006</v>
          </cell>
          <cell r="B5">
            <v>400006</v>
          </cell>
          <cell r="C5" t="str">
            <v>FÉRIAS</v>
          </cell>
          <cell r="D5">
            <v>180101</v>
          </cell>
          <cell r="E5" t="str">
            <v>DIRETORIA EXECUTIVA</v>
          </cell>
          <cell r="F5" t="str">
            <v>9.1.2</v>
          </cell>
          <cell r="G5" t="str">
            <v>Diretoria - área fim</v>
          </cell>
        </row>
        <row r="6">
          <cell r="A6" t="str">
            <v>180101.400007</v>
          </cell>
          <cell r="B6">
            <v>400007</v>
          </cell>
          <cell r="C6" t="str">
            <v>DESCANSO SEMANAL REMUNERADO</v>
          </cell>
          <cell r="D6">
            <v>180101</v>
          </cell>
          <cell r="E6" t="str">
            <v>DIRETORIA EXECUTIVA</v>
          </cell>
          <cell r="F6" t="str">
            <v>9.1.2</v>
          </cell>
          <cell r="G6" t="str">
            <v>Diretoria - área fim</v>
          </cell>
        </row>
        <row r="7">
          <cell r="A7" t="str">
            <v>180101.400010</v>
          </cell>
          <cell r="B7">
            <v>400010</v>
          </cell>
          <cell r="C7" t="str">
            <v>AJUDA DE CUSTO</v>
          </cell>
          <cell r="D7">
            <v>180101</v>
          </cell>
          <cell r="E7" t="str">
            <v>DIRETORIA EXECUTIVA</v>
          </cell>
          <cell r="F7" t="str">
            <v>9.1.2</v>
          </cell>
          <cell r="G7" t="str">
            <v>Diretoria - área fim</v>
          </cell>
        </row>
        <row r="8">
          <cell r="A8" t="str">
            <v>180101.400011</v>
          </cell>
          <cell r="B8">
            <v>400011</v>
          </cell>
          <cell r="C8" t="str">
            <v>BOLSA AUXÍLIO</v>
          </cell>
          <cell r="D8">
            <v>180101</v>
          </cell>
          <cell r="E8" t="str">
            <v>DIRETORIA EXECUTIVA</v>
          </cell>
          <cell r="F8" t="str">
            <v>9.1.2</v>
          </cell>
          <cell r="G8" t="str">
            <v>Diretoria - área fim</v>
          </cell>
        </row>
        <row r="9">
          <cell r="A9" t="str">
            <v>180101.400012</v>
          </cell>
          <cell r="B9">
            <v>400012</v>
          </cell>
          <cell r="C9" t="str">
            <v>INDENIZAÇÕES</v>
          </cell>
          <cell r="D9">
            <v>180101</v>
          </cell>
          <cell r="E9" t="str">
            <v>DIRETORIA EXECUTIVA</v>
          </cell>
          <cell r="F9" t="str">
            <v>9.1.2</v>
          </cell>
          <cell r="G9" t="str">
            <v>Diretoria - área fim</v>
          </cell>
        </row>
        <row r="10">
          <cell r="A10" t="str">
            <v>180101.400013</v>
          </cell>
          <cell r="B10">
            <v>400013</v>
          </cell>
          <cell r="C10" t="str">
            <v>SALÁRIOS - AJUSTES ENTRE CONTRATO DE GESTÃO</v>
          </cell>
          <cell r="D10">
            <v>180101</v>
          </cell>
          <cell r="E10" t="str">
            <v>DIRETORIA EXECUTIVA</v>
          </cell>
          <cell r="F10" t="str">
            <v>9.1.2</v>
          </cell>
          <cell r="G10" t="str">
            <v>Diretoria - área fim</v>
          </cell>
        </row>
        <row r="11">
          <cell r="A11" t="str">
            <v>180101.400202</v>
          </cell>
          <cell r="B11">
            <v>400202</v>
          </cell>
          <cell r="C11" t="str">
            <v>ADICIONAL NOTURNO</v>
          </cell>
          <cell r="D11">
            <v>180101</v>
          </cell>
          <cell r="E11" t="str">
            <v>DIRETORIA EXECUTIVA</v>
          </cell>
          <cell r="F11" t="str">
            <v>9.1.2</v>
          </cell>
          <cell r="G11" t="str">
            <v>Diretoria - área fim</v>
          </cell>
        </row>
        <row r="12">
          <cell r="A12" t="str">
            <v>180101.400203</v>
          </cell>
          <cell r="B12">
            <v>400203</v>
          </cell>
          <cell r="C12" t="str">
            <v>GRATIFICAÇOES</v>
          </cell>
          <cell r="D12">
            <v>180101</v>
          </cell>
          <cell r="E12" t="str">
            <v>DIRETORIA EXECUTIVA</v>
          </cell>
          <cell r="F12" t="str">
            <v>9.1.2</v>
          </cell>
          <cell r="G12" t="str">
            <v>Diretoria - área fim</v>
          </cell>
        </row>
        <row r="13">
          <cell r="A13" t="str">
            <v>180101.400219</v>
          </cell>
          <cell r="B13">
            <v>400219</v>
          </cell>
          <cell r="C13" t="str">
            <v>SALARIO MATERNIDADE</v>
          </cell>
          <cell r="D13">
            <v>180101</v>
          </cell>
          <cell r="E13" t="str">
            <v>DIRETORIA EXECUTIVA</v>
          </cell>
          <cell r="F13" t="str">
            <v>9.1.2</v>
          </cell>
          <cell r="G13" t="str">
            <v>Diretoria - área fim</v>
          </cell>
        </row>
        <row r="14">
          <cell r="A14" t="str">
            <v>180101.400220</v>
          </cell>
          <cell r="B14">
            <v>400220</v>
          </cell>
          <cell r="C14" t="str">
            <v>SALARIO FAMILIA</v>
          </cell>
          <cell r="D14">
            <v>180101</v>
          </cell>
          <cell r="E14" t="str">
            <v>DIRETORIA EXECUTIVA</v>
          </cell>
          <cell r="F14" t="str">
            <v>9.1.2</v>
          </cell>
          <cell r="G14" t="str">
            <v>Diretoria - área fim</v>
          </cell>
        </row>
        <row r="15">
          <cell r="A15" t="str">
            <v>180101.400221</v>
          </cell>
          <cell r="B15">
            <v>400221</v>
          </cell>
          <cell r="C15" t="str">
            <v>PENSAO ALIMENTICIA</v>
          </cell>
          <cell r="D15">
            <v>180101</v>
          </cell>
          <cell r="E15" t="str">
            <v>DIRETORIA EXECUTIVA</v>
          </cell>
          <cell r="F15" t="str">
            <v>9.1.2</v>
          </cell>
          <cell r="G15" t="str">
            <v>Diretoria - área fim</v>
          </cell>
        </row>
        <row r="16">
          <cell r="A16" t="str">
            <v>180101.400014</v>
          </cell>
          <cell r="B16">
            <v>400014</v>
          </cell>
          <cell r="C16" t="str">
            <v>ASSISTÊNCIA MÉDICA</v>
          </cell>
          <cell r="D16">
            <v>180101</v>
          </cell>
          <cell r="E16" t="str">
            <v>DIRETORIA EXECUTIVA</v>
          </cell>
          <cell r="F16" t="str">
            <v>9.1.2</v>
          </cell>
          <cell r="G16" t="str">
            <v>Diretoria - área fim</v>
          </cell>
        </row>
        <row r="17">
          <cell r="A17" t="str">
            <v>180101.400015</v>
          </cell>
          <cell r="B17">
            <v>400015</v>
          </cell>
          <cell r="C17" t="str">
            <v>ASSISTÊNCIA ODONTOLÓGICA</v>
          </cell>
          <cell r="D17">
            <v>180101</v>
          </cell>
          <cell r="E17" t="str">
            <v>DIRETORIA EXECUTIVA</v>
          </cell>
          <cell r="F17" t="str">
            <v>9.1.2</v>
          </cell>
          <cell r="G17" t="str">
            <v>Diretoria - área fim</v>
          </cell>
        </row>
        <row r="18">
          <cell r="A18" t="str">
            <v>180101.400016</v>
          </cell>
          <cell r="B18">
            <v>400016</v>
          </cell>
          <cell r="C18" t="str">
            <v>VALE REFEICAO</v>
          </cell>
          <cell r="D18">
            <v>180101</v>
          </cell>
          <cell r="E18" t="str">
            <v>DIRETORIA EXECUTIVA</v>
          </cell>
          <cell r="F18" t="str">
            <v>9.1.2</v>
          </cell>
          <cell r="G18" t="str">
            <v>Diretoria - área fim</v>
          </cell>
        </row>
        <row r="19">
          <cell r="A19" t="str">
            <v>180101.400017</v>
          </cell>
          <cell r="B19">
            <v>400017</v>
          </cell>
          <cell r="C19" t="str">
            <v>VALE TRANSPORTE</v>
          </cell>
          <cell r="D19">
            <v>180101</v>
          </cell>
          <cell r="E19" t="str">
            <v>DIRETORIA EXECUTIVA</v>
          </cell>
          <cell r="F19" t="str">
            <v>9.1.2</v>
          </cell>
          <cell r="G19" t="str">
            <v>Diretoria - área fim</v>
          </cell>
        </row>
        <row r="20">
          <cell r="A20" t="str">
            <v>180101.400175</v>
          </cell>
          <cell r="B20">
            <v>400175</v>
          </cell>
          <cell r="C20" t="str">
            <v>CURSOS E TREINAMENTOS</v>
          </cell>
          <cell r="D20">
            <v>180101</v>
          </cell>
          <cell r="E20" t="str">
            <v>DIRETORIA EXECUTIVA</v>
          </cell>
          <cell r="F20" t="str">
            <v>9.1.2</v>
          </cell>
          <cell r="G20" t="str">
            <v>Diretoria - área fim</v>
          </cell>
        </row>
        <row r="21">
          <cell r="A21" t="str">
            <v>180101.400176</v>
          </cell>
          <cell r="B21">
            <v>400176</v>
          </cell>
          <cell r="C21" t="str">
            <v>AUXILIO EDUCACAO</v>
          </cell>
          <cell r="D21">
            <v>180101</v>
          </cell>
          <cell r="E21" t="str">
            <v>DIRETORIA EXECUTIVA</v>
          </cell>
          <cell r="F21" t="str">
            <v>9.1.2</v>
          </cell>
          <cell r="G21" t="str">
            <v>Diretoria - área fim</v>
          </cell>
        </row>
        <row r="22">
          <cell r="A22" t="str">
            <v>180101.400020</v>
          </cell>
          <cell r="B22">
            <v>400020</v>
          </cell>
          <cell r="C22" t="str">
            <v>INSS</v>
          </cell>
          <cell r="D22">
            <v>180101</v>
          </cell>
          <cell r="E22" t="str">
            <v>DIRETORIA EXECUTIVA</v>
          </cell>
          <cell r="F22" t="str">
            <v>9.1.2</v>
          </cell>
          <cell r="G22" t="str">
            <v>Diretoria - área fim</v>
          </cell>
        </row>
        <row r="23">
          <cell r="A23" t="str">
            <v>180101.400021</v>
          </cell>
          <cell r="B23">
            <v>400021</v>
          </cell>
          <cell r="C23" t="str">
            <v>FGTS</v>
          </cell>
          <cell r="D23">
            <v>180101</v>
          </cell>
          <cell r="E23" t="str">
            <v>DIRETORIA EXECUTIVA</v>
          </cell>
          <cell r="F23" t="str">
            <v>9.1.2</v>
          </cell>
          <cell r="G23" t="str">
            <v>Diretoria - área fim</v>
          </cell>
        </row>
        <row r="24">
          <cell r="A24" t="str">
            <v>180101.400022</v>
          </cell>
          <cell r="B24">
            <v>400022</v>
          </cell>
          <cell r="C24" t="str">
            <v>PIS SOBRE FOLHA DE PAGAMENTO</v>
          </cell>
          <cell r="D24">
            <v>180101</v>
          </cell>
          <cell r="E24" t="str">
            <v>DIRETORIA EXECUTIVA</v>
          </cell>
          <cell r="F24" t="str">
            <v>9.1.2</v>
          </cell>
          <cell r="G24" t="str">
            <v>Diretoria - área fim</v>
          </cell>
        </row>
        <row r="25">
          <cell r="A25" t="str">
            <v>180101.400024</v>
          </cell>
          <cell r="B25">
            <v>400024</v>
          </cell>
          <cell r="C25" t="str">
            <v>CONTRIBUIÇÃO SOCIAL RESCISÓRIA</v>
          </cell>
          <cell r="D25">
            <v>180101</v>
          </cell>
          <cell r="E25" t="str">
            <v>DIRETORIA EXECUTIVA</v>
          </cell>
          <cell r="F25" t="str">
            <v>9.1.2</v>
          </cell>
          <cell r="G25" t="str">
            <v>Diretoria - área fim</v>
          </cell>
        </row>
        <row r="26">
          <cell r="A26" t="str">
            <v>180101.400177</v>
          </cell>
          <cell r="B26">
            <v>400177</v>
          </cell>
          <cell r="C26" t="str">
            <v>INSS SOBRE AUTONOMOS</v>
          </cell>
          <cell r="D26">
            <v>180101</v>
          </cell>
          <cell r="E26" t="str">
            <v>DIRETORIA EXECUTIVA</v>
          </cell>
          <cell r="F26" t="str">
            <v>9.2.1</v>
          </cell>
          <cell r="G26" t="str">
            <v>Diretoria - área fim</v>
          </cell>
        </row>
        <row r="27">
          <cell r="A27" t="str">
            <v>180101.400214</v>
          </cell>
          <cell r="B27">
            <v>400214</v>
          </cell>
          <cell r="C27" t="str">
            <v>CONTRIBUICAO SINDICAL/ ASSISTENCIAL/ CONFEDERATIVA</v>
          </cell>
          <cell r="D27">
            <v>180101</v>
          </cell>
          <cell r="E27" t="str">
            <v>DIRETORIA EXECUTIVA</v>
          </cell>
          <cell r="F27" t="str">
            <v>9.1.2</v>
          </cell>
          <cell r="G27" t="str">
            <v>Diretoria - área fim</v>
          </cell>
        </row>
        <row r="28">
          <cell r="A28" t="str">
            <v>180101.400025</v>
          </cell>
          <cell r="B28">
            <v>400025</v>
          </cell>
          <cell r="C28" t="str">
            <v>DESPESA - FÉRIAS</v>
          </cell>
          <cell r="D28">
            <v>180101</v>
          </cell>
          <cell r="E28" t="str">
            <v>DIRETORIA EXECUTIVA</v>
          </cell>
          <cell r="F28" t="str">
            <v>9.1.2</v>
          </cell>
          <cell r="G28" t="str">
            <v>Diretoria - área fim</v>
          </cell>
        </row>
        <row r="29">
          <cell r="A29" t="str">
            <v>180101.400026</v>
          </cell>
          <cell r="B29">
            <v>400026</v>
          </cell>
          <cell r="C29" t="str">
            <v>DESPESA - INSS S/ FÉRIAS</v>
          </cell>
          <cell r="D29">
            <v>180101</v>
          </cell>
          <cell r="E29" t="str">
            <v>DIRETORIA EXECUTIVA</v>
          </cell>
          <cell r="F29" t="str">
            <v>9.1.2</v>
          </cell>
          <cell r="G29" t="str">
            <v>Diretoria - área fim</v>
          </cell>
        </row>
        <row r="30">
          <cell r="A30" t="str">
            <v>180101.400027</v>
          </cell>
          <cell r="B30">
            <v>400027</v>
          </cell>
          <cell r="C30" t="str">
            <v>DESPESA - FGTS S/ FÉRIAS</v>
          </cell>
          <cell r="D30">
            <v>180101</v>
          </cell>
          <cell r="E30" t="str">
            <v>DIRETORIA EXECUTIVA</v>
          </cell>
          <cell r="F30" t="str">
            <v>9.1.2</v>
          </cell>
          <cell r="G30" t="str">
            <v>Diretoria - área fim</v>
          </cell>
        </row>
        <row r="31">
          <cell r="A31" t="str">
            <v>180101.400028</v>
          </cell>
          <cell r="B31">
            <v>400028</v>
          </cell>
          <cell r="C31" t="str">
            <v>DESPESA - 13° SALÁRIO</v>
          </cell>
          <cell r="D31">
            <v>180101</v>
          </cell>
          <cell r="E31" t="str">
            <v>DIRETORIA EXECUTIVA</v>
          </cell>
          <cell r="F31" t="str">
            <v>9.1.2</v>
          </cell>
          <cell r="G31" t="str">
            <v>Diretoria - área fim</v>
          </cell>
        </row>
        <row r="32">
          <cell r="A32" t="str">
            <v>180101.400029</v>
          </cell>
          <cell r="B32">
            <v>400029</v>
          </cell>
          <cell r="C32" t="str">
            <v>DESPESA - INSS S/ 13°</v>
          </cell>
          <cell r="D32">
            <v>180101</v>
          </cell>
          <cell r="E32" t="str">
            <v>DIRETORIA EXECUTIVA</v>
          </cell>
          <cell r="F32" t="str">
            <v>9.1.2</v>
          </cell>
          <cell r="G32" t="str">
            <v>Diretoria - área fim</v>
          </cell>
        </row>
        <row r="33">
          <cell r="A33" t="str">
            <v>180101.400030</v>
          </cell>
          <cell r="B33">
            <v>400030</v>
          </cell>
          <cell r="C33" t="str">
            <v>DESPESA - FGTS S/ 13°</v>
          </cell>
          <cell r="D33">
            <v>180101</v>
          </cell>
          <cell r="E33" t="str">
            <v>DIRETORIA EXECUTIVA</v>
          </cell>
          <cell r="F33" t="str">
            <v>9.1.2</v>
          </cell>
          <cell r="G33" t="str">
            <v>Diretoria - área fim</v>
          </cell>
        </row>
        <row r="34">
          <cell r="A34" t="str">
            <v>180101.400178</v>
          </cell>
          <cell r="B34">
            <v>400178</v>
          </cell>
          <cell r="C34" t="str">
            <v>UNIFORMES</v>
          </cell>
          <cell r="D34">
            <v>180101</v>
          </cell>
          <cell r="E34" t="str">
            <v>DIRETORIA EXECUTIVA</v>
          </cell>
          <cell r="F34" t="str">
            <v>9.1.2</v>
          </cell>
          <cell r="G34" t="str">
            <v>Diretoria - área fim</v>
          </cell>
        </row>
        <row r="35">
          <cell r="A35" t="str">
            <v>180101.400179</v>
          </cell>
          <cell r="B35">
            <v>400179</v>
          </cell>
          <cell r="C35" t="str">
            <v>ESTAGIARIOS E APRENDIZES</v>
          </cell>
          <cell r="D35">
            <v>180101</v>
          </cell>
          <cell r="E35" t="str">
            <v>DIRETORIA EXECUTIVA</v>
          </cell>
          <cell r="F35" t="str">
            <v>9.1.2</v>
          </cell>
          <cell r="G35" t="str">
            <v>Diretoria - área fim</v>
          </cell>
        </row>
        <row r="36">
          <cell r="A36" t="str">
            <v>180101.400180</v>
          </cell>
          <cell r="B36">
            <v>400180</v>
          </cell>
          <cell r="C36" t="str">
            <v>OUTRAS DESPESAS COM PESSOAL</v>
          </cell>
          <cell r="D36">
            <v>180101</v>
          </cell>
          <cell r="E36" t="str">
            <v>DIRETORIA EXECUTIVA</v>
          </cell>
          <cell r="F36" t="str">
            <v>9.1.2</v>
          </cell>
          <cell r="G36" t="str">
            <v>Diretoria - área fim</v>
          </cell>
        </row>
        <row r="37">
          <cell r="A37" t="str">
            <v>180201.400003</v>
          </cell>
          <cell r="B37">
            <v>400003</v>
          </cell>
          <cell r="C37" t="str">
            <v>SALÁRIOS E ORDENADOS</v>
          </cell>
          <cell r="D37">
            <v>180201</v>
          </cell>
          <cell r="E37" t="str">
            <v>DIRETORIA ADMINISTRATIVA E FINANCEIRA</v>
          </cell>
          <cell r="F37" t="str">
            <v>9.1.2</v>
          </cell>
          <cell r="G37" t="str">
            <v>Diretoria - área fim</v>
          </cell>
        </row>
        <row r="38">
          <cell r="A38" t="str">
            <v>180201.400004</v>
          </cell>
          <cell r="B38">
            <v>400004</v>
          </cell>
          <cell r="C38" t="str">
            <v>HORAS EXTRAS</v>
          </cell>
          <cell r="D38">
            <v>180201</v>
          </cell>
          <cell r="E38" t="str">
            <v>DIRETORIA ADMINISTRATIVA E FINANCEIRA</v>
          </cell>
          <cell r="F38" t="str">
            <v>9.1.2</v>
          </cell>
          <cell r="G38" t="str">
            <v>Diretoria - área fim</v>
          </cell>
        </row>
        <row r="39">
          <cell r="A39" t="str">
            <v>180201.400005</v>
          </cell>
          <cell r="B39">
            <v>400005</v>
          </cell>
          <cell r="C39" t="str">
            <v>DÉCIMO TERCEIRO SALÁRIO</v>
          </cell>
          <cell r="D39">
            <v>180201</v>
          </cell>
          <cell r="E39" t="str">
            <v>DIRETORIA ADMINISTRATIVA E FINANCEIRA</v>
          </cell>
          <cell r="F39" t="str">
            <v>9.1.2</v>
          </cell>
          <cell r="G39" t="str">
            <v>Diretoria - área fim</v>
          </cell>
        </row>
        <row r="40">
          <cell r="A40" t="str">
            <v>180201.400006</v>
          </cell>
          <cell r="B40">
            <v>400006</v>
          </cell>
          <cell r="C40" t="str">
            <v>FÉRIAS</v>
          </cell>
          <cell r="D40">
            <v>180201</v>
          </cell>
          <cell r="E40" t="str">
            <v>DIRETORIA ADMINISTRATIVA E FINANCEIRA</v>
          </cell>
          <cell r="F40" t="str">
            <v>9.1.2</v>
          </cell>
          <cell r="G40" t="str">
            <v>Diretoria - área fim</v>
          </cell>
        </row>
        <row r="41">
          <cell r="A41" t="str">
            <v>180201.400007</v>
          </cell>
          <cell r="B41">
            <v>400007</v>
          </cell>
          <cell r="C41" t="str">
            <v>DESCANSO SEMANAL REMUNERADO</v>
          </cell>
          <cell r="D41">
            <v>180201</v>
          </cell>
          <cell r="E41" t="str">
            <v>DIRETORIA ADMINISTRATIVA E FINANCEIRA</v>
          </cell>
          <cell r="F41" t="str">
            <v>9.1.2</v>
          </cell>
          <cell r="G41" t="str">
            <v>Diretoria - área fim</v>
          </cell>
        </row>
        <row r="42">
          <cell r="A42" t="str">
            <v>180201.400010</v>
          </cell>
          <cell r="B42">
            <v>400010</v>
          </cell>
          <cell r="C42" t="str">
            <v>AJUDA DE CUSTO</v>
          </cell>
          <cell r="D42">
            <v>180201</v>
          </cell>
          <cell r="E42" t="str">
            <v>DIRETORIA ADMINISTRATIVA E FINANCEIRA</v>
          </cell>
          <cell r="F42" t="str">
            <v>9.1.2</v>
          </cell>
          <cell r="G42" t="str">
            <v>Diretoria - área fim</v>
          </cell>
        </row>
        <row r="43">
          <cell r="A43" t="str">
            <v>180201.400011</v>
          </cell>
          <cell r="B43">
            <v>400011</v>
          </cell>
          <cell r="C43" t="str">
            <v>BOLSA AUXÍLIO</v>
          </cell>
          <cell r="D43">
            <v>180201</v>
          </cell>
          <cell r="E43" t="str">
            <v>DIRETORIA ADMINISTRATIVA E FINANCEIRA</v>
          </cell>
          <cell r="F43" t="str">
            <v>9.1.2</v>
          </cell>
          <cell r="G43" t="str">
            <v>Diretoria - área fim</v>
          </cell>
        </row>
        <row r="44">
          <cell r="A44" t="str">
            <v>180201.400012</v>
          </cell>
          <cell r="B44">
            <v>400012</v>
          </cell>
          <cell r="C44" t="str">
            <v>INDENIZAÇÕES</v>
          </cell>
          <cell r="D44">
            <v>180201</v>
          </cell>
          <cell r="E44" t="str">
            <v>DIRETORIA ADMINISTRATIVA E FINANCEIRA</v>
          </cell>
          <cell r="F44" t="str">
            <v>9.1.2</v>
          </cell>
          <cell r="G44" t="str">
            <v>Diretoria - área fim</v>
          </cell>
        </row>
        <row r="45">
          <cell r="A45" t="str">
            <v>180201.400013</v>
          </cell>
          <cell r="B45">
            <v>400013</v>
          </cell>
          <cell r="C45" t="str">
            <v>SALÁRIOS - AJUSTES ENTRE CONTRATO DE GESTÃO</v>
          </cell>
          <cell r="D45">
            <v>180201</v>
          </cell>
          <cell r="E45" t="str">
            <v>DIRETORIA ADMINISTRATIVA E FINANCEIRA</v>
          </cell>
          <cell r="F45" t="str">
            <v>9.1.2</v>
          </cell>
          <cell r="G45" t="str">
            <v>Diretoria - área fim</v>
          </cell>
        </row>
        <row r="46">
          <cell r="A46" t="str">
            <v>180201.400202</v>
          </cell>
          <cell r="B46">
            <v>400202</v>
          </cell>
          <cell r="C46" t="str">
            <v>ADICIONAL NOTURNO</v>
          </cell>
          <cell r="D46">
            <v>180201</v>
          </cell>
          <cell r="E46" t="str">
            <v>DIRETORIA ADMINISTRATIVA E FINANCEIRA</v>
          </cell>
          <cell r="F46" t="str">
            <v>9.1.2</v>
          </cell>
          <cell r="G46" t="str">
            <v>Diretoria - área fim</v>
          </cell>
        </row>
        <row r="47">
          <cell r="A47" t="str">
            <v>180201.400203</v>
          </cell>
          <cell r="B47">
            <v>400203</v>
          </cell>
          <cell r="C47" t="str">
            <v>GRATIFICAÇOES</v>
          </cell>
          <cell r="D47">
            <v>180201</v>
          </cell>
          <cell r="E47" t="str">
            <v>DIRETORIA ADMINISTRATIVA E FINANCEIRA</v>
          </cell>
          <cell r="F47" t="str">
            <v>9.1.2</v>
          </cell>
          <cell r="G47" t="str">
            <v>Diretoria - área fim</v>
          </cell>
        </row>
        <row r="48">
          <cell r="A48" t="str">
            <v>180201.400219</v>
          </cell>
          <cell r="B48">
            <v>400219</v>
          </cell>
          <cell r="C48" t="str">
            <v>SALARIO MATERNIDADE</v>
          </cell>
          <cell r="D48">
            <v>180201</v>
          </cell>
          <cell r="E48" t="str">
            <v>DIRETORIA ADMINISTRATIVA E FINANCEIRA</v>
          </cell>
          <cell r="F48" t="str">
            <v>9.1.2</v>
          </cell>
          <cell r="G48" t="str">
            <v>Diretoria - área fim</v>
          </cell>
        </row>
        <row r="49">
          <cell r="A49" t="str">
            <v>180201.400220</v>
          </cell>
          <cell r="B49">
            <v>400220</v>
          </cell>
          <cell r="C49" t="str">
            <v>SALARIO FAMILIA</v>
          </cell>
          <cell r="D49">
            <v>180201</v>
          </cell>
          <cell r="E49" t="str">
            <v>DIRETORIA ADMINISTRATIVA E FINANCEIRA</v>
          </cell>
          <cell r="F49" t="str">
            <v>9.1.2</v>
          </cell>
          <cell r="G49" t="str">
            <v>Diretoria - área fim</v>
          </cell>
        </row>
        <row r="50">
          <cell r="A50" t="str">
            <v>180201.400221</v>
          </cell>
          <cell r="B50">
            <v>400221</v>
          </cell>
          <cell r="C50" t="str">
            <v>PENSAO ALIMENTICIA</v>
          </cell>
          <cell r="D50">
            <v>180201</v>
          </cell>
          <cell r="E50" t="str">
            <v>DIRETORIA ADMINISTRATIVA E FINANCEIRA</v>
          </cell>
          <cell r="F50" t="str">
            <v>9.1.2</v>
          </cell>
          <cell r="G50" t="str">
            <v>Diretoria - área fim</v>
          </cell>
        </row>
        <row r="51">
          <cell r="A51" t="str">
            <v>180201.400014</v>
          </cell>
          <cell r="B51">
            <v>400014</v>
          </cell>
          <cell r="C51" t="str">
            <v>ASSISTÊNCIA MÉDICA</v>
          </cell>
          <cell r="D51">
            <v>180201</v>
          </cell>
          <cell r="E51" t="str">
            <v>DIRETORIA ADMINISTRATIVA E FINANCEIRA</v>
          </cell>
          <cell r="F51" t="str">
            <v>9.1.2</v>
          </cell>
          <cell r="G51" t="str">
            <v>Diretoria - área fim</v>
          </cell>
        </row>
        <row r="52">
          <cell r="A52" t="str">
            <v>180201.400015</v>
          </cell>
          <cell r="B52">
            <v>400015</v>
          </cell>
          <cell r="C52" t="str">
            <v>ASSISTÊNCIA ODONTOLÓGICA</v>
          </cell>
          <cell r="D52">
            <v>180201</v>
          </cell>
          <cell r="E52" t="str">
            <v>DIRETORIA ADMINISTRATIVA E FINANCEIRA</v>
          </cell>
          <cell r="F52" t="str">
            <v>9.1.2</v>
          </cell>
          <cell r="G52" t="str">
            <v>Diretoria - área fim</v>
          </cell>
        </row>
        <row r="53">
          <cell r="A53" t="str">
            <v>180201.400016</v>
          </cell>
          <cell r="B53">
            <v>400016</v>
          </cell>
          <cell r="C53" t="str">
            <v>VALE REFEICAO</v>
          </cell>
          <cell r="D53">
            <v>180201</v>
          </cell>
          <cell r="E53" t="str">
            <v>DIRETORIA ADMINISTRATIVA E FINANCEIRA</v>
          </cell>
          <cell r="F53" t="str">
            <v>9.1.2</v>
          </cell>
          <cell r="G53" t="str">
            <v>Diretoria - área fim</v>
          </cell>
        </row>
        <row r="54">
          <cell r="A54" t="str">
            <v>180201.400017</v>
          </cell>
          <cell r="B54">
            <v>400017</v>
          </cell>
          <cell r="C54" t="str">
            <v>VALE TRANSPORTE</v>
          </cell>
          <cell r="D54">
            <v>180201</v>
          </cell>
          <cell r="E54" t="str">
            <v>DIRETORIA ADMINISTRATIVA E FINANCEIRA</v>
          </cell>
          <cell r="F54" t="str">
            <v>9.1.2</v>
          </cell>
          <cell r="G54" t="str">
            <v>Diretoria - área fim</v>
          </cell>
        </row>
        <row r="55">
          <cell r="A55" t="str">
            <v>180201.400175</v>
          </cell>
          <cell r="B55">
            <v>400175</v>
          </cell>
          <cell r="C55" t="str">
            <v>CURSOS E TREINAMENTOS</v>
          </cell>
          <cell r="D55">
            <v>180201</v>
          </cell>
          <cell r="E55" t="str">
            <v>DIRETORIA ADMINISTRATIVA E FINANCEIRA</v>
          </cell>
          <cell r="F55" t="str">
            <v>9.1.2</v>
          </cell>
          <cell r="G55" t="str">
            <v>Diretoria - área fim</v>
          </cell>
        </row>
        <row r="56">
          <cell r="A56" t="str">
            <v>180201.400176</v>
          </cell>
          <cell r="B56">
            <v>400176</v>
          </cell>
          <cell r="C56" t="str">
            <v>AUXILIO EDUCACAO</v>
          </cell>
          <cell r="D56">
            <v>180201</v>
          </cell>
          <cell r="E56" t="str">
            <v>DIRETORIA ADMINISTRATIVA E FINANCEIRA</v>
          </cell>
          <cell r="F56" t="str">
            <v>9.1.2</v>
          </cell>
          <cell r="G56" t="str">
            <v>Diretoria - área fim</v>
          </cell>
        </row>
        <row r="57">
          <cell r="A57" t="str">
            <v>180201.400020</v>
          </cell>
          <cell r="B57">
            <v>400020</v>
          </cell>
          <cell r="C57" t="str">
            <v>INSS</v>
          </cell>
          <cell r="D57">
            <v>180201</v>
          </cell>
          <cell r="E57" t="str">
            <v>DIRETORIA ADMINISTRATIVA E FINANCEIRA</v>
          </cell>
          <cell r="F57" t="str">
            <v>9.1.2</v>
          </cell>
          <cell r="G57" t="str">
            <v>Diretoria - área fim</v>
          </cell>
        </row>
        <row r="58">
          <cell r="A58" t="str">
            <v>180201.400021</v>
          </cell>
          <cell r="B58">
            <v>400021</v>
          </cell>
          <cell r="C58" t="str">
            <v>FGTS</v>
          </cell>
          <cell r="D58">
            <v>180201</v>
          </cell>
          <cell r="E58" t="str">
            <v>DIRETORIA ADMINISTRATIVA E FINANCEIRA</v>
          </cell>
          <cell r="F58" t="str">
            <v>9.1.2</v>
          </cell>
          <cell r="G58" t="str">
            <v>Diretoria - área fim</v>
          </cell>
        </row>
        <row r="59">
          <cell r="A59" t="str">
            <v>180201.400022</v>
          </cell>
          <cell r="B59">
            <v>400022</v>
          </cell>
          <cell r="C59" t="str">
            <v>PIS SOBRE FOLHA DE PAGAMENTO</v>
          </cell>
          <cell r="D59">
            <v>180201</v>
          </cell>
          <cell r="E59" t="str">
            <v>DIRETORIA ADMINISTRATIVA E FINANCEIRA</v>
          </cell>
          <cell r="F59" t="str">
            <v>9.1.2</v>
          </cell>
          <cell r="G59" t="str">
            <v>Diretoria - área fim</v>
          </cell>
        </row>
        <row r="60">
          <cell r="A60" t="str">
            <v>180201.400024</v>
          </cell>
          <cell r="B60">
            <v>400024</v>
          </cell>
          <cell r="C60" t="str">
            <v>CONTRIBUIÇÃO SOCIAL RESCISÓRIA</v>
          </cell>
          <cell r="D60">
            <v>180201</v>
          </cell>
          <cell r="E60" t="str">
            <v>DIRETORIA ADMINISTRATIVA E FINANCEIRA</v>
          </cell>
          <cell r="F60" t="str">
            <v>9.1.2</v>
          </cell>
          <cell r="G60" t="str">
            <v>Diretoria - área fim</v>
          </cell>
        </row>
        <row r="61">
          <cell r="A61" t="str">
            <v>180201.400177</v>
          </cell>
          <cell r="B61">
            <v>400177</v>
          </cell>
          <cell r="C61" t="str">
            <v>INSS SOBRE AUTONOMOS</v>
          </cell>
          <cell r="D61">
            <v>180201</v>
          </cell>
          <cell r="E61" t="str">
            <v>DIRETORIA ADMINISTRATIVA E FINANCEIRA</v>
          </cell>
          <cell r="F61" t="str">
            <v>9.1.2</v>
          </cell>
          <cell r="G61" t="str">
            <v>Diretoria - área fim</v>
          </cell>
        </row>
        <row r="62">
          <cell r="A62" t="str">
            <v>180201.400214</v>
          </cell>
          <cell r="B62">
            <v>400214</v>
          </cell>
          <cell r="C62" t="str">
            <v>CONTRIBUICAO SINDICAL/ ASSISTENCIAL/ CONFEDERATIVA</v>
          </cell>
          <cell r="D62">
            <v>180201</v>
          </cell>
          <cell r="E62" t="str">
            <v>DIRETORIA ADMINISTRATIVA E FINANCEIRA</v>
          </cell>
          <cell r="F62" t="str">
            <v>9.1.2</v>
          </cell>
          <cell r="G62" t="str">
            <v>Diretoria - área fim</v>
          </cell>
        </row>
        <row r="63">
          <cell r="A63" t="str">
            <v>180201.400025</v>
          </cell>
          <cell r="B63">
            <v>400025</v>
          </cell>
          <cell r="C63" t="str">
            <v>DESPESA - FÉRIAS</v>
          </cell>
          <cell r="D63">
            <v>180201</v>
          </cell>
          <cell r="E63" t="str">
            <v>DIRETORIA ADMINISTRATIVA E FINANCEIRA</v>
          </cell>
          <cell r="F63" t="str">
            <v>9.1.2</v>
          </cell>
          <cell r="G63" t="str">
            <v>Diretoria - área fim</v>
          </cell>
        </row>
        <row r="64">
          <cell r="A64" t="str">
            <v>180201.400026</v>
          </cell>
          <cell r="B64">
            <v>400026</v>
          </cell>
          <cell r="C64" t="str">
            <v>DESPESA - INSS S/ FÉRIAS</v>
          </cell>
          <cell r="D64">
            <v>180201</v>
          </cell>
          <cell r="E64" t="str">
            <v>DIRETORIA ADMINISTRATIVA E FINANCEIRA</v>
          </cell>
          <cell r="F64" t="str">
            <v>9.1.2</v>
          </cell>
          <cell r="G64" t="str">
            <v>Diretoria - área fim</v>
          </cell>
        </row>
        <row r="65">
          <cell r="A65" t="str">
            <v>180201.400027</v>
          </cell>
          <cell r="B65">
            <v>400027</v>
          </cell>
          <cell r="C65" t="str">
            <v>DESPESA - FGTS S/ FÉRIAS</v>
          </cell>
          <cell r="D65">
            <v>180201</v>
          </cell>
          <cell r="E65" t="str">
            <v>DIRETORIA ADMINISTRATIVA E FINANCEIRA</v>
          </cell>
          <cell r="F65" t="str">
            <v>9.1.2</v>
          </cell>
          <cell r="G65" t="str">
            <v>Diretoria - área fim</v>
          </cell>
        </row>
        <row r="66">
          <cell r="A66" t="str">
            <v>180201.400028</v>
          </cell>
          <cell r="B66">
            <v>400028</v>
          </cell>
          <cell r="C66" t="str">
            <v>DESPESA - 13° SALÁRIO</v>
          </cell>
          <cell r="D66">
            <v>180201</v>
          </cell>
          <cell r="E66" t="str">
            <v>DIRETORIA ADMINISTRATIVA E FINANCEIRA</v>
          </cell>
          <cell r="F66" t="str">
            <v>9.1.2</v>
          </cell>
          <cell r="G66" t="str">
            <v>Diretoria - área fim</v>
          </cell>
        </row>
        <row r="67">
          <cell r="A67" t="str">
            <v>180201.400029</v>
          </cell>
          <cell r="B67">
            <v>400029</v>
          </cell>
          <cell r="C67" t="str">
            <v>DESPESA - INSS S/ 13°</v>
          </cell>
          <cell r="D67">
            <v>180201</v>
          </cell>
          <cell r="E67" t="str">
            <v>DIRETORIA ADMINISTRATIVA E FINANCEIRA</v>
          </cell>
          <cell r="F67" t="str">
            <v>9.1.2</v>
          </cell>
          <cell r="G67" t="str">
            <v>Diretoria - área fim</v>
          </cell>
        </row>
        <row r="68">
          <cell r="A68" t="str">
            <v>180201.400030</v>
          </cell>
          <cell r="B68">
            <v>400030</v>
          </cell>
          <cell r="C68" t="str">
            <v>DESPESA - FGTS S/ 13°</v>
          </cell>
          <cell r="D68">
            <v>180201</v>
          </cell>
          <cell r="E68" t="str">
            <v>DIRETORIA ADMINISTRATIVA E FINANCEIRA</v>
          </cell>
          <cell r="F68" t="str">
            <v>9.1.2</v>
          </cell>
          <cell r="G68" t="str">
            <v>Diretoria - área fim</v>
          </cell>
        </row>
        <row r="69">
          <cell r="A69" t="str">
            <v>180201.400178</v>
          </cell>
          <cell r="B69">
            <v>400178</v>
          </cell>
          <cell r="C69" t="str">
            <v>UNIFORMES</v>
          </cell>
          <cell r="D69">
            <v>180201</v>
          </cell>
          <cell r="E69" t="str">
            <v>DIRETORIA ADMINISTRATIVA E FINANCEIRA</v>
          </cell>
          <cell r="F69" t="str">
            <v>9.1.2</v>
          </cell>
          <cell r="G69" t="str">
            <v>Diretoria - área fim</v>
          </cell>
        </row>
        <row r="70">
          <cell r="A70" t="str">
            <v>180201.400179</v>
          </cell>
          <cell r="B70">
            <v>400179</v>
          </cell>
          <cell r="C70" t="str">
            <v>ESTAGIARIOS E APRENDIZES</v>
          </cell>
          <cell r="D70">
            <v>180201</v>
          </cell>
          <cell r="E70" t="str">
            <v>DIRETORIA ADMINISTRATIVA E FINANCEIRA</v>
          </cell>
          <cell r="F70" t="str">
            <v>9.1.2</v>
          </cell>
          <cell r="G70" t="str">
            <v>Diretoria - área fim</v>
          </cell>
        </row>
        <row r="71">
          <cell r="A71" t="str">
            <v>180201.400180</v>
          </cell>
          <cell r="B71">
            <v>400180</v>
          </cell>
          <cell r="C71" t="str">
            <v>OUTRAS DESPESAS COM PESSOAL</v>
          </cell>
          <cell r="D71">
            <v>180201</v>
          </cell>
          <cell r="E71" t="str">
            <v>DIRETORIA ADMINISTRATIVA E FINANCEIRA</v>
          </cell>
          <cell r="F71" t="str">
            <v>9.1.2</v>
          </cell>
          <cell r="G71" t="str">
            <v>Diretoria - área fim</v>
          </cell>
        </row>
        <row r="72">
          <cell r="A72" t="str">
            <v>180102.400003</v>
          </cell>
          <cell r="B72">
            <v>400003</v>
          </cell>
          <cell r="C72" t="str">
            <v>SALÁRIOS E ORDENADOS</v>
          </cell>
          <cell r="D72">
            <v>180102</v>
          </cell>
          <cell r="E72" t="str">
            <v>ASSESSORIA TÉCNICA</v>
          </cell>
          <cell r="F72" t="str">
            <v>9.2.1</v>
          </cell>
          <cell r="G72" t="str">
            <v>Pessoal - área meio</v>
          </cell>
        </row>
        <row r="73">
          <cell r="A73" t="str">
            <v>180102.400004</v>
          </cell>
          <cell r="B73">
            <v>400004</v>
          </cell>
          <cell r="C73" t="str">
            <v>HORAS EXTRAS</v>
          </cell>
          <cell r="D73">
            <v>180102</v>
          </cell>
          <cell r="E73" t="str">
            <v>ASSESSORIA TÉCNICA</v>
          </cell>
          <cell r="F73" t="str">
            <v>9.2.1</v>
          </cell>
          <cell r="G73" t="str">
            <v>Pessoal - área meio</v>
          </cell>
        </row>
        <row r="74">
          <cell r="A74" t="str">
            <v>180102.400005</v>
          </cell>
          <cell r="B74">
            <v>400005</v>
          </cell>
          <cell r="C74" t="str">
            <v>DÉCIMO TERCEIRO SALÁRIO</v>
          </cell>
          <cell r="D74">
            <v>180102</v>
          </cell>
          <cell r="E74" t="str">
            <v>ASSESSORIA TÉCNICA</v>
          </cell>
          <cell r="F74" t="str">
            <v>9.2.1</v>
          </cell>
          <cell r="G74" t="str">
            <v>Pessoal - área meio</v>
          </cell>
        </row>
        <row r="75">
          <cell r="A75" t="str">
            <v>180102.400006</v>
          </cell>
          <cell r="B75">
            <v>400006</v>
          </cell>
          <cell r="C75" t="str">
            <v>FÉRIAS</v>
          </cell>
          <cell r="D75">
            <v>180102</v>
          </cell>
          <cell r="E75" t="str">
            <v>ASSESSORIA TÉCNICA</v>
          </cell>
          <cell r="F75" t="str">
            <v>9.2.1</v>
          </cell>
          <cell r="G75" t="str">
            <v>Pessoal - área meio</v>
          </cell>
        </row>
        <row r="76">
          <cell r="A76" t="str">
            <v>180102.400007</v>
          </cell>
          <cell r="B76">
            <v>400007</v>
          </cell>
          <cell r="C76" t="str">
            <v>DESCANSO SEMANAL REMUNERADO</v>
          </cell>
          <cell r="D76">
            <v>180102</v>
          </cell>
          <cell r="E76" t="str">
            <v>ASSESSORIA TÉCNICA</v>
          </cell>
          <cell r="F76" t="str">
            <v>9.2.1</v>
          </cell>
          <cell r="G76" t="str">
            <v>Pessoal - área meio</v>
          </cell>
        </row>
        <row r="77">
          <cell r="A77" t="str">
            <v>180102.400010</v>
          </cell>
          <cell r="B77">
            <v>400010</v>
          </cell>
          <cell r="C77" t="str">
            <v>AJUDA DE CUSTO</v>
          </cell>
          <cell r="D77">
            <v>180102</v>
          </cell>
          <cell r="E77" t="str">
            <v>ASSESSORIA TÉCNICA</v>
          </cell>
          <cell r="F77" t="str">
            <v>9.2.1</v>
          </cell>
          <cell r="G77" t="str">
            <v>Pessoal - área meio</v>
          </cell>
        </row>
        <row r="78">
          <cell r="A78" t="str">
            <v>180102.400011</v>
          </cell>
          <cell r="B78">
            <v>400011</v>
          </cell>
          <cell r="C78" t="str">
            <v>BOLSA AUXÍLIO</v>
          </cell>
          <cell r="D78">
            <v>180102</v>
          </cell>
          <cell r="E78" t="str">
            <v>ASSESSORIA TÉCNICA</v>
          </cell>
          <cell r="F78" t="str">
            <v>9.2.1</v>
          </cell>
          <cell r="G78" t="str">
            <v>Pessoal - área meio</v>
          </cell>
        </row>
        <row r="79">
          <cell r="A79" t="str">
            <v>180102.400012</v>
          </cell>
          <cell r="B79">
            <v>400012</v>
          </cell>
          <cell r="C79" t="str">
            <v>INDENIZAÇÕES</v>
          </cell>
          <cell r="D79">
            <v>180102</v>
          </cell>
          <cell r="E79" t="str">
            <v>ASSESSORIA TÉCNICA</v>
          </cell>
          <cell r="F79" t="str">
            <v>9.2.1</v>
          </cell>
          <cell r="G79" t="str">
            <v>Pessoal - área meio</v>
          </cell>
        </row>
        <row r="80">
          <cell r="A80" t="str">
            <v>180102.400013</v>
          </cell>
          <cell r="B80">
            <v>400013</v>
          </cell>
          <cell r="C80" t="str">
            <v>SALÁRIOS - AJUSTES ENTRE CONTRATO DE GESTÃO</v>
          </cell>
          <cell r="D80">
            <v>180102</v>
          </cell>
          <cell r="E80" t="str">
            <v>ASSESSORIA TÉCNICA</v>
          </cell>
          <cell r="F80" t="str">
            <v>9.2.1</v>
          </cell>
          <cell r="G80" t="str">
            <v>Pessoal - área meio</v>
          </cell>
        </row>
        <row r="81">
          <cell r="A81" t="str">
            <v>180102.400202</v>
          </cell>
          <cell r="B81">
            <v>400202</v>
          </cell>
          <cell r="C81" t="str">
            <v>ADICIONAL NOTURNO</v>
          </cell>
          <cell r="D81">
            <v>180102</v>
          </cell>
          <cell r="E81" t="str">
            <v>ASSESSORIA TÉCNICA</v>
          </cell>
          <cell r="F81" t="str">
            <v>9.2.1</v>
          </cell>
          <cell r="G81" t="str">
            <v>Pessoal - área meio</v>
          </cell>
        </row>
        <row r="82">
          <cell r="A82" t="str">
            <v>180102.400203</v>
          </cell>
          <cell r="B82">
            <v>400203</v>
          </cell>
          <cell r="C82" t="str">
            <v>GRATIFICAÇOES</v>
          </cell>
          <cell r="D82">
            <v>180102</v>
          </cell>
          <cell r="E82" t="str">
            <v>ASSESSORIA TÉCNICA</v>
          </cell>
          <cell r="F82" t="str">
            <v>9.2.1</v>
          </cell>
          <cell r="G82" t="str">
            <v>Pessoal - área meio</v>
          </cell>
        </row>
        <row r="83">
          <cell r="A83" t="str">
            <v>180102.400219</v>
          </cell>
          <cell r="B83">
            <v>400219</v>
          </cell>
          <cell r="C83" t="str">
            <v>SALARIO MATERNIDADE</v>
          </cell>
          <cell r="D83">
            <v>180102</v>
          </cell>
          <cell r="E83" t="str">
            <v>ASSESSORIA TÉCNICA</v>
          </cell>
          <cell r="F83" t="str">
            <v>9.2.1</v>
          </cell>
          <cell r="G83" t="str">
            <v>Pessoal - área meio</v>
          </cell>
        </row>
        <row r="84">
          <cell r="A84" t="str">
            <v>180102.400220</v>
          </cell>
          <cell r="B84">
            <v>400220</v>
          </cell>
          <cell r="C84" t="str">
            <v>SALARIO FAMILIA</v>
          </cell>
          <cell r="D84">
            <v>180102</v>
          </cell>
          <cell r="E84" t="str">
            <v>ASSESSORIA TÉCNICA</v>
          </cell>
          <cell r="F84" t="str">
            <v>9.2.1</v>
          </cell>
          <cell r="G84" t="str">
            <v>Pessoal - área meio</v>
          </cell>
        </row>
        <row r="85">
          <cell r="A85" t="str">
            <v>180102.400221</v>
          </cell>
          <cell r="B85">
            <v>400221</v>
          </cell>
          <cell r="C85" t="str">
            <v>PENSAO ALIMENTICIA</v>
          </cell>
          <cell r="D85">
            <v>180102</v>
          </cell>
          <cell r="E85" t="str">
            <v>ASSESSORIA TÉCNICA</v>
          </cell>
          <cell r="F85" t="str">
            <v>9.2.1</v>
          </cell>
          <cell r="G85" t="str">
            <v>Pessoal - área meio</v>
          </cell>
        </row>
        <row r="86">
          <cell r="A86" t="str">
            <v>180102.400014</v>
          </cell>
          <cell r="B86">
            <v>400014</v>
          </cell>
          <cell r="C86" t="str">
            <v>ASSISTÊNCIA MÉDICA</v>
          </cell>
          <cell r="D86">
            <v>180102</v>
          </cell>
          <cell r="E86" t="str">
            <v>ASSESSORIA TÉCNICA</v>
          </cell>
          <cell r="F86" t="str">
            <v>9.2.1</v>
          </cell>
          <cell r="G86" t="str">
            <v>Pessoal - área meio</v>
          </cell>
        </row>
        <row r="87">
          <cell r="A87" t="str">
            <v>180102.400015</v>
          </cell>
          <cell r="B87">
            <v>400015</v>
          </cell>
          <cell r="C87" t="str">
            <v>ASSISTÊNCIA ODONTOLÓGICA</v>
          </cell>
          <cell r="D87">
            <v>180102</v>
          </cell>
          <cell r="E87" t="str">
            <v>ASSESSORIA TÉCNICA</v>
          </cell>
          <cell r="F87" t="str">
            <v>9.2.1</v>
          </cell>
          <cell r="G87" t="str">
            <v>Pessoal - área meio</v>
          </cell>
        </row>
        <row r="88">
          <cell r="A88" t="str">
            <v>180102.400016</v>
          </cell>
          <cell r="B88">
            <v>400016</v>
          </cell>
          <cell r="C88" t="str">
            <v>VALE REFEICAO</v>
          </cell>
          <cell r="D88">
            <v>180102</v>
          </cell>
          <cell r="E88" t="str">
            <v>ASSESSORIA TÉCNICA</v>
          </cell>
          <cell r="F88" t="str">
            <v>9.2.1</v>
          </cell>
          <cell r="G88" t="str">
            <v>Pessoal - área meio</v>
          </cell>
        </row>
        <row r="89">
          <cell r="A89" t="str">
            <v>180102.400017</v>
          </cell>
          <cell r="B89">
            <v>400017</v>
          </cell>
          <cell r="C89" t="str">
            <v>VALE TRANSPORTE</v>
          </cell>
          <cell r="D89">
            <v>180102</v>
          </cell>
          <cell r="E89" t="str">
            <v>ASSESSORIA TÉCNICA</v>
          </cell>
          <cell r="F89" t="str">
            <v>9.2.1</v>
          </cell>
          <cell r="G89" t="str">
            <v>Pessoal - área meio</v>
          </cell>
        </row>
        <row r="90">
          <cell r="A90" t="str">
            <v>180102.400175</v>
          </cell>
          <cell r="B90">
            <v>400175</v>
          </cell>
          <cell r="C90" t="str">
            <v>CURSOS E TREINAMENTOS</v>
          </cell>
          <cell r="D90">
            <v>180102</v>
          </cell>
          <cell r="E90" t="str">
            <v>ASSESSORIA TÉCNICA</v>
          </cell>
          <cell r="F90" t="str">
            <v>9.2.1</v>
          </cell>
          <cell r="G90" t="str">
            <v>Pessoal - área meio</v>
          </cell>
        </row>
        <row r="91">
          <cell r="A91" t="str">
            <v>180102.400176</v>
          </cell>
          <cell r="B91">
            <v>400176</v>
          </cell>
          <cell r="C91" t="str">
            <v>AUXILIO EDUCACAO</v>
          </cell>
          <cell r="D91">
            <v>180102</v>
          </cell>
          <cell r="E91" t="str">
            <v>ASSESSORIA TÉCNICA</v>
          </cell>
          <cell r="F91" t="str">
            <v>9.2.1</v>
          </cell>
          <cell r="G91" t="str">
            <v>Pessoal - área meio</v>
          </cell>
        </row>
        <row r="92">
          <cell r="A92" t="str">
            <v>180102.400020</v>
          </cell>
          <cell r="B92">
            <v>400020</v>
          </cell>
          <cell r="C92" t="str">
            <v>INSS</v>
          </cell>
          <cell r="D92">
            <v>180102</v>
          </cell>
          <cell r="E92" t="str">
            <v>ASSESSORIA TÉCNICA</v>
          </cell>
          <cell r="F92" t="str">
            <v>9.2.1</v>
          </cell>
          <cell r="G92" t="str">
            <v>Pessoal - área meio</v>
          </cell>
        </row>
        <row r="93">
          <cell r="A93" t="str">
            <v>180102.400021</v>
          </cell>
          <cell r="B93">
            <v>400021</v>
          </cell>
          <cell r="C93" t="str">
            <v>FGTS</v>
          </cell>
          <cell r="D93">
            <v>180102</v>
          </cell>
          <cell r="E93" t="str">
            <v>ASSESSORIA TÉCNICA</v>
          </cell>
          <cell r="F93" t="str">
            <v>9.2.1</v>
          </cell>
          <cell r="G93" t="str">
            <v>Pessoal - área meio</v>
          </cell>
        </row>
        <row r="94">
          <cell r="A94" t="str">
            <v>180102.400022</v>
          </cell>
          <cell r="B94">
            <v>400022</v>
          </cell>
          <cell r="C94" t="str">
            <v>PIS SOBRE FOLHA DE PAGAMENTO</v>
          </cell>
          <cell r="D94">
            <v>180102</v>
          </cell>
          <cell r="E94" t="str">
            <v>ASSESSORIA TÉCNICA</v>
          </cell>
          <cell r="F94" t="str">
            <v>9.2.1</v>
          </cell>
          <cell r="G94" t="str">
            <v>Pessoal - área meio</v>
          </cell>
        </row>
        <row r="95">
          <cell r="A95" t="str">
            <v>180102.400024</v>
          </cell>
          <cell r="B95">
            <v>400024</v>
          </cell>
          <cell r="C95" t="str">
            <v>CONTRIBUIÇÃO SOCIAL RESCISÓRIA</v>
          </cell>
          <cell r="D95">
            <v>180102</v>
          </cell>
          <cell r="E95" t="str">
            <v>ASSESSORIA TÉCNICA</v>
          </cell>
          <cell r="F95" t="str">
            <v>9.2.1</v>
          </cell>
          <cell r="G95" t="str">
            <v>Pessoal - área meio</v>
          </cell>
        </row>
        <row r="96">
          <cell r="A96" t="str">
            <v>180102.400177</v>
          </cell>
          <cell r="B96">
            <v>400177</v>
          </cell>
          <cell r="C96" t="str">
            <v>INSS SOBRE AUTONOMOS</v>
          </cell>
          <cell r="D96">
            <v>180102</v>
          </cell>
          <cell r="E96" t="str">
            <v>ASSESSORIA TÉCNICA</v>
          </cell>
          <cell r="F96" t="str">
            <v>9.2.1</v>
          </cell>
          <cell r="G96" t="str">
            <v>Pessoal - área meio</v>
          </cell>
        </row>
        <row r="97">
          <cell r="A97" t="str">
            <v>180102.400214</v>
          </cell>
          <cell r="B97">
            <v>400214</v>
          </cell>
          <cell r="C97" t="str">
            <v>CONTRIBUICAO SINDICAL/ ASSISTENCIAL/ CONFEDERATIVA</v>
          </cell>
          <cell r="D97">
            <v>180102</v>
          </cell>
          <cell r="E97" t="str">
            <v>ASSESSORIA TÉCNICA</v>
          </cell>
          <cell r="F97" t="str">
            <v>9.2.1</v>
          </cell>
          <cell r="G97" t="str">
            <v>Pessoal - área meio</v>
          </cell>
        </row>
        <row r="98">
          <cell r="A98" t="str">
            <v>180102.400025</v>
          </cell>
          <cell r="B98">
            <v>400025</v>
          </cell>
          <cell r="C98" t="str">
            <v>DESPESA - FÉRIAS</v>
          </cell>
          <cell r="D98">
            <v>180102</v>
          </cell>
          <cell r="E98" t="str">
            <v>ASSESSORIA TÉCNICA</v>
          </cell>
          <cell r="F98" t="str">
            <v>9.2.1</v>
          </cell>
          <cell r="G98" t="str">
            <v>Pessoal - área meio</v>
          </cell>
        </row>
        <row r="99">
          <cell r="A99" t="str">
            <v>180102.400026</v>
          </cell>
          <cell r="B99">
            <v>400026</v>
          </cell>
          <cell r="C99" t="str">
            <v>DESPESA - INSS S/ FÉRIAS</v>
          </cell>
          <cell r="D99">
            <v>180102</v>
          </cell>
          <cell r="E99" t="str">
            <v>ASSESSORIA TÉCNICA</v>
          </cell>
          <cell r="F99" t="str">
            <v>9.2.1</v>
          </cell>
          <cell r="G99" t="str">
            <v>Pessoal - área meio</v>
          </cell>
        </row>
        <row r="100">
          <cell r="A100" t="str">
            <v>180102.400027</v>
          </cell>
          <cell r="B100">
            <v>400027</v>
          </cell>
          <cell r="C100" t="str">
            <v>DESPESA - FGTS S/ FÉRIAS</v>
          </cell>
          <cell r="D100">
            <v>180102</v>
          </cell>
          <cell r="E100" t="str">
            <v>ASSESSORIA TÉCNICA</v>
          </cell>
          <cell r="F100" t="str">
            <v>9.2.1</v>
          </cell>
          <cell r="G100" t="str">
            <v>Pessoal - área meio</v>
          </cell>
        </row>
        <row r="101">
          <cell r="A101" t="str">
            <v>180102.400028</v>
          </cell>
          <cell r="B101">
            <v>400028</v>
          </cell>
          <cell r="C101" t="str">
            <v>DESPESA - 13° SALÁRIO</v>
          </cell>
          <cell r="D101">
            <v>180102</v>
          </cell>
          <cell r="E101" t="str">
            <v>ASSESSORIA TÉCNICA</v>
          </cell>
          <cell r="F101" t="str">
            <v>9.2.1</v>
          </cell>
          <cell r="G101" t="str">
            <v>Pessoal - área meio</v>
          </cell>
        </row>
        <row r="102">
          <cell r="A102" t="str">
            <v>180102.400029</v>
          </cell>
          <cell r="B102">
            <v>400029</v>
          </cell>
          <cell r="C102" t="str">
            <v>DESPESA - INSS S/ 13°</v>
          </cell>
          <cell r="D102">
            <v>180102</v>
          </cell>
          <cell r="E102" t="str">
            <v>ASSESSORIA TÉCNICA</v>
          </cell>
          <cell r="F102" t="str">
            <v>9.2.1</v>
          </cell>
          <cell r="G102" t="str">
            <v>Pessoal - área meio</v>
          </cell>
        </row>
        <row r="103">
          <cell r="A103" t="str">
            <v>180102.400030</v>
          </cell>
          <cell r="B103">
            <v>400030</v>
          </cell>
          <cell r="C103" t="str">
            <v>DESPESA - FGTS S/ 13°</v>
          </cell>
          <cell r="D103">
            <v>180102</v>
          </cell>
          <cell r="E103" t="str">
            <v>ASSESSORIA TÉCNICA</v>
          </cell>
          <cell r="F103" t="str">
            <v>9.2.1</v>
          </cell>
          <cell r="G103" t="str">
            <v>Pessoal - área meio</v>
          </cell>
        </row>
        <row r="104">
          <cell r="A104" t="str">
            <v>180102.400178</v>
          </cell>
          <cell r="B104">
            <v>400178</v>
          </cell>
          <cell r="C104" t="str">
            <v>UNIFORMES</v>
          </cell>
          <cell r="D104">
            <v>180102</v>
          </cell>
          <cell r="E104" t="str">
            <v>ASSESSORIA TÉCNICA</v>
          </cell>
          <cell r="F104" t="str">
            <v>9.2.1</v>
          </cell>
          <cell r="G104" t="str">
            <v>Pessoal - área meio</v>
          </cell>
        </row>
        <row r="105">
          <cell r="A105" t="str">
            <v>180102.400179</v>
          </cell>
          <cell r="B105">
            <v>400179</v>
          </cell>
          <cell r="C105" t="str">
            <v>ESTAGIARIOS E APRENDIZES</v>
          </cell>
          <cell r="D105">
            <v>180102</v>
          </cell>
          <cell r="E105" t="str">
            <v>ASSESSORIA TÉCNICA</v>
          </cell>
          <cell r="F105" t="str">
            <v>9.2.1</v>
          </cell>
          <cell r="G105" t="str">
            <v>Pessoal - área meio</v>
          </cell>
        </row>
        <row r="106">
          <cell r="A106" t="str">
            <v>180102.400180</v>
          </cell>
          <cell r="B106">
            <v>400180</v>
          </cell>
          <cell r="C106" t="str">
            <v>OUTRAS DESPESAS COM PESSOAL</v>
          </cell>
          <cell r="D106">
            <v>180102</v>
          </cell>
          <cell r="E106" t="str">
            <v>ASSESSORIA TÉCNICA</v>
          </cell>
          <cell r="F106" t="str">
            <v>9.2.1</v>
          </cell>
          <cell r="G106" t="str">
            <v>Pessoal - área meio</v>
          </cell>
        </row>
        <row r="107">
          <cell r="A107" t="str">
            <v>180103.400003</v>
          </cell>
          <cell r="B107">
            <v>400003</v>
          </cell>
          <cell r="C107" t="str">
            <v>SALÁRIOS E ORDENADOS</v>
          </cell>
          <cell r="D107">
            <v>180103</v>
          </cell>
          <cell r="E107" t="str">
            <v>IMPLEMENTAÇÃO DE PROJETOS</v>
          </cell>
          <cell r="F107" t="str">
            <v>9.2.1</v>
          </cell>
          <cell r="G107" t="str">
            <v>Pessoal - área meio</v>
          </cell>
        </row>
        <row r="108">
          <cell r="A108" t="str">
            <v>180103.400004</v>
          </cell>
          <cell r="B108">
            <v>400004</v>
          </cell>
          <cell r="C108" t="str">
            <v>HORAS EXTRAS</v>
          </cell>
          <cell r="D108">
            <v>180103</v>
          </cell>
          <cell r="E108" t="str">
            <v>IMPLEMENTAÇÃO DE PROJETOS</v>
          </cell>
          <cell r="F108" t="str">
            <v>9.2.1</v>
          </cell>
          <cell r="G108" t="str">
            <v>Pessoal - área meio</v>
          </cell>
        </row>
        <row r="109">
          <cell r="A109" t="str">
            <v>180103.400005</v>
          </cell>
          <cell r="B109">
            <v>400005</v>
          </cell>
          <cell r="C109" t="str">
            <v>DÉCIMO TERCEIRO SALÁRIO</v>
          </cell>
          <cell r="D109">
            <v>180103</v>
          </cell>
          <cell r="E109" t="str">
            <v>IMPLEMENTAÇÃO DE PROJETOS</v>
          </cell>
          <cell r="F109" t="str">
            <v>9.2.1</v>
          </cell>
          <cell r="G109" t="str">
            <v>Pessoal - área meio</v>
          </cell>
        </row>
        <row r="110">
          <cell r="A110" t="str">
            <v>180103.400006</v>
          </cell>
          <cell r="B110">
            <v>400006</v>
          </cell>
          <cell r="C110" t="str">
            <v>FÉRIAS</v>
          </cell>
          <cell r="D110">
            <v>180103</v>
          </cell>
          <cell r="E110" t="str">
            <v>IMPLEMENTAÇÃO DE PROJETOS</v>
          </cell>
          <cell r="F110" t="str">
            <v>9.2.1</v>
          </cell>
          <cell r="G110" t="str">
            <v>Pessoal - área meio</v>
          </cell>
        </row>
        <row r="111">
          <cell r="A111" t="str">
            <v>180103.400007</v>
          </cell>
          <cell r="B111">
            <v>400007</v>
          </cell>
          <cell r="C111" t="str">
            <v>DESCANSO SEMANAL REMUNERADO</v>
          </cell>
          <cell r="D111">
            <v>180103</v>
          </cell>
          <cell r="E111" t="str">
            <v>IMPLEMENTAÇÃO DE PROJETOS</v>
          </cell>
          <cell r="F111" t="str">
            <v>9.2.1</v>
          </cell>
          <cell r="G111" t="str">
            <v>Pessoal - área meio</v>
          </cell>
        </row>
        <row r="112">
          <cell r="A112" t="str">
            <v>180103.400010</v>
          </cell>
          <cell r="B112">
            <v>400010</v>
          </cell>
          <cell r="C112" t="str">
            <v>AJUDA DE CUSTO</v>
          </cell>
          <cell r="D112">
            <v>180103</v>
          </cell>
          <cell r="E112" t="str">
            <v>IMPLEMENTAÇÃO DE PROJETOS</v>
          </cell>
          <cell r="F112" t="str">
            <v>9.2.1</v>
          </cell>
          <cell r="G112" t="str">
            <v>Pessoal - área meio</v>
          </cell>
        </row>
        <row r="113">
          <cell r="A113" t="str">
            <v>180103.400011</v>
          </cell>
          <cell r="B113">
            <v>400011</v>
          </cell>
          <cell r="C113" t="str">
            <v>BOLSA AUXÍLIO</v>
          </cell>
          <cell r="D113">
            <v>180103</v>
          </cell>
          <cell r="E113" t="str">
            <v>IMPLEMENTAÇÃO DE PROJETOS</v>
          </cell>
          <cell r="F113" t="str">
            <v>9.2.1</v>
          </cell>
          <cell r="G113" t="str">
            <v>Pessoal - área meio</v>
          </cell>
        </row>
        <row r="114">
          <cell r="A114" t="str">
            <v>180103.400012</v>
          </cell>
          <cell r="B114">
            <v>400012</v>
          </cell>
          <cell r="C114" t="str">
            <v>INDENIZAÇÕES</v>
          </cell>
          <cell r="D114">
            <v>180103</v>
          </cell>
          <cell r="E114" t="str">
            <v>IMPLEMENTAÇÃO DE PROJETOS</v>
          </cell>
          <cell r="F114" t="str">
            <v>9.2.1</v>
          </cell>
          <cell r="G114" t="str">
            <v>Pessoal - área meio</v>
          </cell>
        </row>
        <row r="115">
          <cell r="A115" t="str">
            <v>180103.400013</v>
          </cell>
          <cell r="B115">
            <v>400013</v>
          </cell>
          <cell r="C115" t="str">
            <v>SALÁRIOS - AJUSTES ENTRE CONTRATO DE GESTÃO</v>
          </cell>
          <cell r="D115">
            <v>180103</v>
          </cell>
          <cell r="E115" t="str">
            <v>IMPLEMENTAÇÃO DE PROJETOS</v>
          </cell>
          <cell r="F115" t="str">
            <v>9.2.1</v>
          </cell>
          <cell r="G115" t="str">
            <v>Pessoal - área meio</v>
          </cell>
        </row>
        <row r="116">
          <cell r="A116" t="str">
            <v>180103.400202</v>
          </cell>
          <cell r="B116">
            <v>400202</v>
          </cell>
          <cell r="C116" t="str">
            <v>ADICIONAL NOTURNO</v>
          </cell>
          <cell r="D116">
            <v>180103</v>
          </cell>
          <cell r="E116" t="str">
            <v>IMPLEMENTAÇÃO DE PROJETOS</v>
          </cell>
          <cell r="F116" t="str">
            <v>9.2.1</v>
          </cell>
          <cell r="G116" t="str">
            <v>Pessoal - área meio</v>
          </cell>
        </row>
        <row r="117">
          <cell r="A117" t="str">
            <v>180103.400203</v>
          </cell>
          <cell r="B117">
            <v>400203</v>
          </cell>
          <cell r="C117" t="str">
            <v>GRATIFICAÇOES</v>
          </cell>
          <cell r="D117">
            <v>180103</v>
          </cell>
          <cell r="E117" t="str">
            <v>IMPLEMENTAÇÃO DE PROJETOS</v>
          </cell>
          <cell r="F117" t="str">
            <v>9.2.1</v>
          </cell>
          <cell r="G117" t="str">
            <v>Pessoal - área meio</v>
          </cell>
        </row>
        <row r="118">
          <cell r="A118" t="str">
            <v>180103.400219</v>
          </cell>
          <cell r="B118">
            <v>400219</v>
          </cell>
          <cell r="C118" t="str">
            <v>SALARIO MATERNIDADE</v>
          </cell>
          <cell r="D118">
            <v>180103</v>
          </cell>
          <cell r="E118" t="str">
            <v>IMPLEMENTAÇÃO DE PROJETOS</v>
          </cell>
          <cell r="F118" t="str">
            <v>9.2.1</v>
          </cell>
          <cell r="G118" t="str">
            <v>Pessoal - área meio</v>
          </cell>
        </row>
        <row r="119">
          <cell r="A119" t="str">
            <v>180103.400220</v>
          </cell>
          <cell r="B119">
            <v>400220</v>
          </cell>
          <cell r="C119" t="str">
            <v>SALARIO FAMILIA</v>
          </cell>
          <cell r="D119">
            <v>180103</v>
          </cell>
          <cell r="E119" t="str">
            <v>IMPLEMENTAÇÃO DE PROJETOS</v>
          </cell>
          <cell r="F119" t="str">
            <v>9.2.1</v>
          </cell>
          <cell r="G119" t="str">
            <v>Pessoal - área meio</v>
          </cell>
        </row>
        <row r="120">
          <cell r="A120" t="str">
            <v>180103.400221</v>
          </cell>
          <cell r="B120">
            <v>400221</v>
          </cell>
          <cell r="C120" t="str">
            <v>PENSAO ALIMENTICIA</v>
          </cell>
          <cell r="D120">
            <v>180103</v>
          </cell>
          <cell r="E120" t="str">
            <v>IMPLEMENTAÇÃO DE PROJETOS</v>
          </cell>
          <cell r="F120" t="str">
            <v>9.2.1</v>
          </cell>
          <cell r="G120" t="str">
            <v>Pessoal - área meio</v>
          </cell>
        </row>
        <row r="121">
          <cell r="A121" t="str">
            <v>180103.400014</v>
          </cell>
          <cell r="B121">
            <v>400014</v>
          </cell>
          <cell r="C121" t="str">
            <v>ASSISTÊNCIA MÉDICA</v>
          </cell>
          <cell r="D121">
            <v>180103</v>
          </cell>
          <cell r="E121" t="str">
            <v>IMPLEMENTAÇÃO DE PROJETOS</v>
          </cell>
          <cell r="F121" t="str">
            <v>9.2.1</v>
          </cell>
          <cell r="G121" t="str">
            <v>Pessoal - área meio</v>
          </cell>
        </row>
        <row r="122">
          <cell r="A122" t="str">
            <v>180103.400015</v>
          </cell>
          <cell r="B122">
            <v>400015</v>
          </cell>
          <cell r="C122" t="str">
            <v>ASSISTÊNCIA ODONTOLÓGICA</v>
          </cell>
          <cell r="D122">
            <v>180103</v>
          </cell>
          <cell r="E122" t="str">
            <v>IMPLEMENTAÇÃO DE PROJETOS</v>
          </cell>
          <cell r="F122" t="str">
            <v>9.2.1</v>
          </cell>
          <cell r="G122" t="str">
            <v>Pessoal - área meio</v>
          </cell>
        </row>
        <row r="123">
          <cell r="A123" t="str">
            <v>180103.400016</v>
          </cell>
          <cell r="B123">
            <v>400016</v>
          </cell>
          <cell r="C123" t="str">
            <v>VALE REFEICAO</v>
          </cell>
          <cell r="D123">
            <v>180103</v>
          </cell>
          <cell r="E123" t="str">
            <v>IMPLEMENTAÇÃO DE PROJETOS</v>
          </cell>
          <cell r="F123" t="str">
            <v>9.2.1</v>
          </cell>
          <cell r="G123" t="str">
            <v>Pessoal - área meio</v>
          </cell>
        </row>
        <row r="124">
          <cell r="A124" t="str">
            <v>180103.400017</v>
          </cell>
          <cell r="B124">
            <v>400017</v>
          </cell>
          <cell r="C124" t="str">
            <v>VALE TRANSPORTE</v>
          </cell>
          <cell r="D124">
            <v>180103</v>
          </cell>
          <cell r="E124" t="str">
            <v>IMPLEMENTAÇÃO DE PROJETOS</v>
          </cell>
          <cell r="F124" t="str">
            <v>9.2.1</v>
          </cell>
          <cell r="G124" t="str">
            <v>Pessoal - área meio</v>
          </cell>
        </row>
        <row r="125">
          <cell r="A125" t="str">
            <v>180103.400175</v>
          </cell>
          <cell r="B125">
            <v>400175</v>
          </cell>
          <cell r="C125" t="str">
            <v>CURSOS E TREINAMENTOS</v>
          </cell>
          <cell r="D125">
            <v>180103</v>
          </cell>
          <cell r="E125" t="str">
            <v>IMPLEMENTAÇÃO DE PROJETOS</v>
          </cell>
          <cell r="F125" t="str">
            <v>9.2.1</v>
          </cell>
          <cell r="G125" t="str">
            <v>Pessoal - área meio</v>
          </cell>
        </row>
        <row r="126">
          <cell r="A126" t="str">
            <v>180103.400176</v>
          </cell>
          <cell r="B126">
            <v>400176</v>
          </cell>
          <cell r="C126" t="str">
            <v>AUXILIO EDUCACAO</v>
          </cell>
          <cell r="D126">
            <v>180103</v>
          </cell>
          <cell r="E126" t="str">
            <v>IMPLEMENTAÇÃO DE PROJETOS</v>
          </cell>
          <cell r="F126" t="str">
            <v>9.2.1</v>
          </cell>
          <cell r="G126" t="str">
            <v>Pessoal - área meio</v>
          </cell>
        </row>
        <row r="127">
          <cell r="A127" t="str">
            <v>180103.400020</v>
          </cell>
          <cell r="B127">
            <v>400020</v>
          </cell>
          <cell r="C127" t="str">
            <v>INSS</v>
          </cell>
          <cell r="D127">
            <v>180103</v>
          </cell>
          <cell r="E127" t="str">
            <v>IMPLEMENTAÇÃO DE PROJETOS</v>
          </cell>
          <cell r="F127" t="str">
            <v>9.2.1</v>
          </cell>
          <cell r="G127" t="str">
            <v>Pessoal - área meio</v>
          </cell>
        </row>
        <row r="128">
          <cell r="A128" t="str">
            <v>180103.400021</v>
          </cell>
          <cell r="B128">
            <v>400021</v>
          </cell>
          <cell r="C128" t="str">
            <v>FGTS</v>
          </cell>
          <cell r="D128">
            <v>180103</v>
          </cell>
          <cell r="E128" t="str">
            <v>IMPLEMENTAÇÃO DE PROJETOS</v>
          </cell>
          <cell r="F128" t="str">
            <v>9.2.1</v>
          </cell>
          <cell r="G128" t="str">
            <v>Pessoal - área meio</v>
          </cell>
        </row>
        <row r="129">
          <cell r="A129" t="str">
            <v>180103.400022</v>
          </cell>
          <cell r="B129">
            <v>400022</v>
          </cell>
          <cell r="C129" t="str">
            <v>PIS SOBRE FOLHA DE PAGAMENTO</v>
          </cell>
          <cell r="D129">
            <v>180103</v>
          </cell>
          <cell r="E129" t="str">
            <v>IMPLEMENTAÇÃO DE PROJETOS</v>
          </cell>
          <cell r="F129" t="str">
            <v>9.2.1</v>
          </cell>
          <cell r="G129" t="str">
            <v>Pessoal - área meio</v>
          </cell>
        </row>
        <row r="130">
          <cell r="A130" t="str">
            <v>180103.400024</v>
          </cell>
          <cell r="B130">
            <v>400024</v>
          </cell>
          <cell r="C130" t="str">
            <v>CONTRIBUIÇÃO SOCIAL RESCISÓRIA</v>
          </cell>
          <cell r="D130">
            <v>180103</v>
          </cell>
          <cell r="E130" t="str">
            <v>IMPLEMENTAÇÃO DE PROJETOS</v>
          </cell>
          <cell r="F130" t="str">
            <v>9.2.1</v>
          </cell>
          <cell r="G130" t="str">
            <v>Pessoal - área meio</v>
          </cell>
        </row>
        <row r="131">
          <cell r="A131" t="str">
            <v>180103.400177</v>
          </cell>
          <cell r="B131">
            <v>400177</v>
          </cell>
          <cell r="C131" t="str">
            <v>INSS SOBRE AUTONOMOS</v>
          </cell>
          <cell r="D131">
            <v>180103</v>
          </cell>
          <cell r="E131" t="str">
            <v>IMPLEMENTAÇÃO DE PROJETOS</v>
          </cell>
          <cell r="F131" t="str">
            <v>9.2.1</v>
          </cell>
          <cell r="G131" t="str">
            <v>Pessoal - área meio</v>
          </cell>
        </row>
        <row r="132">
          <cell r="A132" t="str">
            <v>180103.400214</v>
          </cell>
          <cell r="B132">
            <v>400214</v>
          </cell>
          <cell r="C132" t="str">
            <v>CONTRIBUICAO SINDICAL/ ASSISTENCIAL/ CONFEDERATIVA</v>
          </cell>
          <cell r="D132">
            <v>180103</v>
          </cell>
          <cell r="E132" t="str">
            <v>IMPLEMENTAÇÃO DE PROJETOS</v>
          </cell>
          <cell r="F132" t="str">
            <v>9.2.1</v>
          </cell>
          <cell r="G132" t="str">
            <v>Pessoal - área meio</v>
          </cell>
        </row>
        <row r="133">
          <cell r="A133" t="str">
            <v>180103.400025</v>
          </cell>
          <cell r="B133">
            <v>400025</v>
          </cell>
          <cell r="C133" t="str">
            <v>DESPESA - FÉRIAS</v>
          </cell>
          <cell r="D133">
            <v>180103</v>
          </cell>
          <cell r="E133" t="str">
            <v>IMPLEMENTAÇÃO DE PROJETOS</v>
          </cell>
          <cell r="F133" t="str">
            <v>9.2.1</v>
          </cell>
          <cell r="G133" t="str">
            <v>Pessoal - área meio</v>
          </cell>
        </row>
        <row r="134">
          <cell r="A134" t="str">
            <v>180103.400026</v>
          </cell>
          <cell r="B134">
            <v>400026</v>
          </cell>
          <cell r="C134" t="str">
            <v>DESPESA - INSS S/ FÉRIAS</v>
          </cell>
          <cell r="D134">
            <v>180103</v>
          </cell>
          <cell r="E134" t="str">
            <v>IMPLEMENTAÇÃO DE PROJETOS</v>
          </cell>
          <cell r="F134" t="str">
            <v>9.2.1</v>
          </cell>
          <cell r="G134" t="str">
            <v>Pessoal - área meio</v>
          </cell>
        </row>
        <row r="135">
          <cell r="A135" t="str">
            <v>180103.400027</v>
          </cell>
          <cell r="B135">
            <v>400027</v>
          </cell>
          <cell r="C135" t="str">
            <v>DESPESA - FGTS S/ FÉRIAS</v>
          </cell>
          <cell r="D135">
            <v>180103</v>
          </cell>
          <cell r="E135" t="str">
            <v>IMPLEMENTAÇÃO DE PROJETOS</v>
          </cell>
          <cell r="F135" t="str">
            <v>9.2.1</v>
          </cell>
          <cell r="G135" t="str">
            <v>Pessoal - área meio</v>
          </cell>
        </row>
        <row r="136">
          <cell r="A136" t="str">
            <v>180103.400028</v>
          </cell>
          <cell r="B136">
            <v>400028</v>
          </cell>
          <cell r="C136" t="str">
            <v>DESPESA - 13° SALÁRIO</v>
          </cell>
          <cell r="D136">
            <v>180103</v>
          </cell>
          <cell r="E136" t="str">
            <v>IMPLEMENTAÇÃO DE PROJETOS</v>
          </cell>
          <cell r="F136" t="str">
            <v>9.2.1</v>
          </cell>
          <cell r="G136" t="str">
            <v>Pessoal - área meio</v>
          </cell>
        </row>
        <row r="137">
          <cell r="A137" t="str">
            <v>180103.400029</v>
          </cell>
          <cell r="B137">
            <v>400029</v>
          </cell>
          <cell r="C137" t="str">
            <v>DESPESA - INSS S/ 13°</v>
          </cell>
          <cell r="D137">
            <v>180103</v>
          </cell>
          <cell r="E137" t="str">
            <v>IMPLEMENTAÇÃO DE PROJETOS</v>
          </cell>
          <cell r="F137" t="str">
            <v>9.2.1</v>
          </cell>
          <cell r="G137" t="str">
            <v>Pessoal - área meio</v>
          </cell>
        </row>
        <row r="138">
          <cell r="A138" t="str">
            <v>180103.400030</v>
          </cell>
          <cell r="B138">
            <v>400030</v>
          </cell>
          <cell r="C138" t="str">
            <v>DESPESA - FGTS S/ 13°</v>
          </cell>
          <cell r="D138">
            <v>180103</v>
          </cell>
          <cell r="E138" t="str">
            <v>IMPLEMENTAÇÃO DE PROJETOS</v>
          </cell>
          <cell r="F138" t="str">
            <v>9.2.1</v>
          </cell>
          <cell r="G138" t="str">
            <v>Pessoal - área meio</v>
          </cell>
        </row>
        <row r="139">
          <cell r="A139" t="str">
            <v>180103.400178</v>
          </cell>
          <cell r="B139">
            <v>400178</v>
          </cell>
          <cell r="C139" t="str">
            <v>UNIFORMES</v>
          </cell>
          <cell r="D139">
            <v>180103</v>
          </cell>
          <cell r="E139" t="str">
            <v>IMPLEMENTAÇÃO DE PROJETOS</v>
          </cell>
          <cell r="F139" t="str">
            <v>9.2.1</v>
          </cell>
          <cell r="G139" t="str">
            <v>Pessoal - área meio</v>
          </cell>
        </row>
        <row r="140">
          <cell r="A140" t="str">
            <v>180103.400179</v>
          </cell>
          <cell r="B140">
            <v>400179</v>
          </cell>
          <cell r="C140" t="str">
            <v>ESTAGIARIOS E APRENDIZES</v>
          </cell>
          <cell r="D140">
            <v>180103</v>
          </cell>
          <cell r="E140" t="str">
            <v>IMPLEMENTAÇÃO DE PROJETOS</v>
          </cell>
          <cell r="F140" t="str">
            <v>9.2.1</v>
          </cell>
          <cell r="G140" t="str">
            <v>Pessoal - área meio</v>
          </cell>
        </row>
        <row r="141">
          <cell r="A141" t="str">
            <v>180103.400180</v>
          </cell>
          <cell r="B141">
            <v>400180</v>
          </cell>
          <cell r="C141" t="str">
            <v>OUTRAS DESPESAS COM PESSOAL</v>
          </cell>
          <cell r="D141">
            <v>180103</v>
          </cell>
          <cell r="E141" t="str">
            <v>IMPLEMENTAÇÃO DE PROJETOS</v>
          </cell>
          <cell r="F141" t="str">
            <v>9.2.1</v>
          </cell>
          <cell r="G141" t="str">
            <v>Pessoal - área meio</v>
          </cell>
        </row>
        <row r="142">
          <cell r="A142" t="str">
            <v>180104.400003</v>
          </cell>
          <cell r="B142">
            <v>400003</v>
          </cell>
          <cell r="C142" t="str">
            <v>SALÁRIOS E ORDENADOS</v>
          </cell>
          <cell r="D142">
            <v>180104</v>
          </cell>
          <cell r="E142" t="str">
            <v>CAPTAÇÃO (PROJETOS ESPECIAIS)</v>
          </cell>
          <cell r="F142" t="str">
            <v>9.2.1</v>
          </cell>
          <cell r="G142" t="str">
            <v>Pessoal - área meio</v>
          </cell>
        </row>
        <row r="143">
          <cell r="A143" t="str">
            <v>180104.400004</v>
          </cell>
          <cell r="B143">
            <v>400004</v>
          </cell>
          <cell r="C143" t="str">
            <v>HORAS EXTRAS</v>
          </cell>
          <cell r="D143">
            <v>180104</v>
          </cell>
          <cell r="E143" t="str">
            <v>CAPTAÇÃO (PROJETOS ESPECIAIS)</v>
          </cell>
          <cell r="F143" t="str">
            <v>9.2.1</v>
          </cell>
          <cell r="G143" t="str">
            <v>Pessoal - área meio</v>
          </cell>
        </row>
        <row r="144">
          <cell r="A144" t="str">
            <v>180104.400005</v>
          </cell>
          <cell r="B144">
            <v>400005</v>
          </cell>
          <cell r="C144" t="str">
            <v>DÉCIMO TERCEIRO SALÁRIO</v>
          </cell>
          <cell r="D144">
            <v>180104</v>
          </cell>
          <cell r="E144" t="str">
            <v>CAPTAÇÃO (PROJETOS ESPECIAIS)</v>
          </cell>
          <cell r="F144" t="str">
            <v>9.2.1</v>
          </cell>
          <cell r="G144" t="str">
            <v>Pessoal - área meio</v>
          </cell>
        </row>
        <row r="145">
          <cell r="A145" t="str">
            <v>180104.400006</v>
          </cell>
          <cell r="B145">
            <v>400006</v>
          </cell>
          <cell r="C145" t="str">
            <v>FÉRIAS</v>
          </cell>
          <cell r="D145">
            <v>180104</v>
          </cell>
          <cell r="E145" t="str">
            <v>CAPTAÇÃO (PROJETOS ESPECIAIS)</v>
          </cell>
          <cell r="F145" t="str">
            <v>9.2.1</v>
          </cell>
          <cell r="G145" t="str">
            <v>Pessoal - área meio</v>
          </cell>
        </row>
        <row r="146">
          <cell r="A146" t="str">
            <v>180104.400007</v>
          </cell>
          <cell r="B146">
            <v>400007</v>
          </cell>
          <cell r="C146" t="str">
            <v>DESCANSO SEMANAL REMUNERADO</v>
          </cell>
          <cell r="D146">
            <v>180104</v>
          </cell>
          <cell r="E146" t="str">
            <v>CAPTAÇÃO (PROJETOS ESPECIAIS)</v>
          </cell>
          <cell r="F146" t="str">
            <v>9.2.1</v>
          </cell>
          <cell r="G146" t="str">
            <v>Pessoal - área meio</v>
          </cell>
        </row>
        <row r="147">
          <cell r="A147" t="str">
            <v>180104.400010</v>
          </cell>
          <cell r="B147">
            <v>400010</v>
          </cell>
          <cell r="C147" t="str">
            <v>AJUDA DE CUSTO</v>
          </cell>
          <cell r="D147">
            <v>180104</v>
          </cell>
          <cell r="E147" t="str">
            <v>CAPTAÇÃO (PROJETOS ESPECIAIS)</v>
          </cell>
          <cell r="F147" t="str">
            <v>9.2.1</v>
          </cell>
          <cell r="G147" t="str">
            <v>Pessoal - área meio</v>
          </cell>
        </row>
        <row r="148">
          <cell r="A148" t="str">
            <v>180104.400011</v>
          </cell>
          <cell r="B148">
            <v>400011</v>
          </cell>
          <cell r="C148" t="str">
            <v>BOLSA AUXÍLIO</v>
          </cell>
          <cell r="D148">
            <v>180104</v>
          </cell>
          <cell r="E148" t="str">
            <v>CAPTAÇÃO (PROJETOS ESPECIAIS)</v>
          </cell>
          <cell r="F148" t="str">
            <v>9.2.1</v>
          </cell>
          <cell r="G148" t="str">
            <v>Pessoal - área meio</v>
          </cell>
        </row>
        <row r="149">
          <cell r="A149" t="str">
            <v>180104.400012</v>
          </cell>
          <cell r="B149">
            <v>400012</v>
          </cell>
          <cell r="C149" t="str">
            <v>INDENIZAÇÕES</v>
          </cell>
          <cell r="D149">
            <v>180104</v>
          </cell>
          <cell r="E149" t="str">
            <v>CAPTAÇÃO (PROJETOS ESPECIAIS)</v>
          </cell>
          <cell r="F149" t="str">
            <v>9.2.1</v>
          </cell>
          <cell r="G149" t="str">
            <v>Pessoal - área meio</v>
          </cell>
        </row>
        <row r="150">
          <cell r="A150" t="str">
            <v>180104.400013</v>
          </cell>
          <cell r="B150">
            <v>400013</v>
          </cell>
          <cell r="C150" t="str">
            <v>SALÁRIOS - AJUSTES ENTRE CONTRATO DE GESTÃO</v>
          </cell>
          <cell r="D150">
            <v>180104</v>
          </cell>
          <cell r="E150" t="str">
            <v>CAPTAÇÃO (PROJETOS ESPECIAIS)</v>
          </cell>
          <cell r="F150" t="str">
            <v>9.2.1</v>
          </cell>
          <cell r="G150" t="str">
            <v>Pessoal - área meio</v>
          </cell>
        </row>
        <row r="151">
          <cell r="A151" t="str">
            <v>180104.400202</v>
          </cell>
          <cell r="B151">
            <v>400202</v>
          </cell>
          <cell r="C151" t="str">
            <v>ADICIONAL NOTURNO</v>
          </cell>
          <cell r="D151">
            <v>180104</v>
          </cell>
          <cell r="E151" t="str">
            <v>CAPTAÇÃO (PROJETOS ESPECIAIS)</v>
          </cell>
          <cell r="F151" t="str">
            <v>9.2.1</v>
          </cell>
          <cell r="G151" t="str">
            <v>Pessoal - área meio</v>
          </cell>
        </row>
        <row r="152">
          <cell r="A152" t="str">
            <v>180104.400203</v>
          </cell>
          <cell r="B152">
            <v>400203</v>
          </cell>
          <cell r="C152" t="str">
            <v>GRATIFICAÇOES</v>
          </cell>
          <cell r="D152">
            <v>180104</v>
          </cell>
          <cell r="E152" t="str">
            <v>CAPTAÇÃO (PROJETOS ESPECIAIS)</v>
          </cell>
          <cell r="F152" t="str">
            <v>9.2.1</v>
          </cell>
          <cell r="G152" t="str">
            <v>Pessoal - área meio</v>
          </cell>
        </row>
        <row r="153">
          <cell r="A153" t="str">
            <v>180104.400219</v>
          </cell>
          <cell r="B153">
            <v>400219</v>
          </cell>
          <cell r="C153" t="str">
            <v>SALARIO MATERNIDADE</v>
          </cell>
          <cell r="D153">
            <v>180104</v>
          </cell>
          <cell r="E153" t="str">
            <v>CAPTAÇÃO (PROJETOS ESPECIAIS)</v>
          </cell>
          <cell r="F153" t="str">
            <v>9.2.1</v>
          </cell>
          <cell r="G153" t="str">
            <v>Pessoal - área meio</v>
          </cell>
        </row>
        <row r="154">
          <cell r="A154" t="str">
            <v>180104.400220</v>
          </cell>
          <cell r="B154">
            <v>400220</v>
          </cell>
          <cell r="C154" t="str">
            <v>SALARIO FAMILIA</v>
          </cell>
          <cell r="D154">
            <v>180104</v>
          </cell>
          <cell r="E154" t="str">
            <v>CAPTAÇÃO (PROJETOS ESPECIAIS)</v>
          </cell>
          <cell r="F154" t="str">
            <v>9.2.1</v>
          </cell>
          <cell r="G154" t="str">
            <v>Pessoal - área meio</v>
          </cell>
        </row>
        <row r="155">
          <cell r="A155" t="str">
            <v>180104.400221</v>
          </cell>
          <cell r="B155">
            <v>400221</v>
          </cell>
          <cell r="C155" t="str">
            <v>PENSAO ALIMENTICIA</v>
          </cell>
          <cell r="D155">
            <v>180104</v>
          </cell>
          <cell r="E155" t="str">
            <v>CAPTAÇÃO (PROJETOS ESPECIAIS)</v>
          </cell>
          <cell r="F155" t="str">
            <v>9.2.1</v>
          </cell>
          <cell r="G155" t="str">
            <v>Pessoal - área meio</v>
          </cell>
        </row>
        <row r="156">
          <cell r="A156" t="str">
            <v>180104.400014</v>
          </cell>
          <cell r="B156">
            <v>400014</v>
          </cell>
          <cell r="C156" t="str">
            <v>ASSISTÊNCIA MÉDICA</v>
          </cell>
          <cell r="D156">
            <v>180104</v>
          </cell>
          <cell r="E156" t="str">
            <v>CAPTAÇÃO (PROJETOS ESPECIAIS)</v>
          </cell>
          <cell r="F156" t="str">
            <v>9.2.1</v>
          </cell>
          <cell r="G156" t="str">
            <v>Pessoal - área meio</v>
          </cell>
        </row>
        <row r="157">
          <cell r="A157" t="str">
            <v>180104.400015</v>
          </cell>
          <cell r="B157">
            <v>400015</v>
          </cell>
          <cell r="C157" t="str">
            <v>ASSISTÊNCIA ODONTOLÓGICA</v>
          </cell>
          <cell r="D157">
            <v>180104</v>
          </cell>
          <cell r="E157" t="str">
            <v>CAPTAÇÃO (PROJETOS ESPECIAIS)</v>
          </cell>
          <cell r="F157" t="str">
            <v>9.2.1</v>
          </cell>
          <cell r="G157" t="str">
            <v>Pessoal - área meio</v>
          </cell>
        </row>
        <row r="158">
          <cell r="A158" t="str">
            <v>180104.400016</v>
          </cell>
          <cell r="B158">
            <v>400016</v>
          </cell>
          <cell r="C158" t="str">
            <v>VALE REFEICAO</v>
          </cell>
          <cell r="D158">
            <v>180104</v>
          </cell>
          <cell r="E158" t="str">
            <v>CAPTAÇÃO (PROJETOS ESPECIAIS)</v>
          </cell>
          <cell r="F158" t="str">
            <v>9.2.1</v>
          </cell>
          <cell r="G158" t="str">
            <v>Pessoal - área meio</v>
          </cell>
        </row>
        <row r="159">
          <cell r="A159" t="str">
            <v>180104.400017</v>
          </cell>
          <cell r="B159">
            <v>400017</v>
          </cell>
          <cell r="C159" t="str">
            <v>VALE TRANSPORTE</v>
          </cell>
          <cell r="D159">
            <v>180104</v>
          </cell>
          <cell r="E159" t="str">
            <v>CAPTAÇÃO (PROJETOS ESPECIAIS)</v>
          </cell>
          <cell r="F159" t="str">
            <v>9.2.1</v>
          </cell>
          <cell r="G159" t="str">
            <v>Pessoal - área meio</v>
          </cell>
        </row>
        <row r="160">
          <cell r="A160" t="str">
            <v>180104.400175</v>
          </cell>
          <cell r="B160">
            <v>400175</v>
          </cell>
          <cell r="C160" t="str">
            <v>CURSOS E TREINAMENTOS</v>
          </cell>
          <cell r="D160">
            <v>180104</v>
          </cell>
          <cell r="E160" t="str">
            <v>CAPTAÇÃO (PROJETOS ESPECIAIS)</v>
          </cell>
          <cell r="F160" t="str">
            <v>9.2.1</v>
          </cell>
          <cell r="G160" t="str">
            <v>Pessoal - área meio</v>
          </cell>
        </row>
        <row r="161">
          <cell r="A161" t="str">
            <v>180104.400176</v>
          </cell>
          <cell r="B161">
            <v>400176</v>
          </cell>
          <cell r="C161" t="str">
            <v>AUXILIO EDUCACAO</v>
          </cell>
          <cell r="D161">
            <v>180104</v>
          </cell>
          <cell r="E161" t="str">
            <v>CAPTAÇÃO (PROJETOS ESPECIAIS)</v>
          </cell>
          <cell r="F161" t="str">
            <v>9.2.1</v>
          </cell>
          <cell r="G161" t="str">
            <v>Pessoal - área meio</v>
          </cell>
        </row>
        <row r="162">
          <cell r="A162" t="str">
            <v>180104.400020</v>
          </cell>
          <cell r="B162">
            <v>400020</v>
          </cell>
          <cell r="C162" t="str">
            <v>INSS</v>
          </cell>
          <cell r="D162">
            <v>180104</v>
          </cell>
          <cell r="E162" t="str">
            <v>CAPTAÇÃO (PROJETOS ESPECIAIS)</v>
          </cell>
          <cell r="F162" t="str">
            <v>9.2.1</v>
          </cell>
          <cell r="G162" t="str">
            <v>Pessoal - área meio</v>
          </cell>
        </row>
        <row r="163">
          <cell r="A163" t="str">
            <v>180104.400021</v>
          </cell>
          <cell r="B163">
            <v>400021</v>
          </cell>
          <cell r="C163" t="str">
            <v>FGTS</v>
          </cell>
          <cell r="D163">
            <v>180104</v>
          </cell>
          <cell r="E163" t="str">
            <v>CAPTAÇÃO (PROJETOS ESPECIAIS)</v>
          </cell>
          <cell r="F163" t="str">
            <v>9.2.1</v>
          </cell>
          <cell r="G163" t="str">
            <v>Pessoal - área meio</v>
          </cell>
        </row>
        <row r="164">
          <cell r="A164" t="str">
            <v>180104.400022</v>
          </cell>
          <cell r="B164">
            <v>400022</v>
          </cell>
          <cell r="C164" t="str">
            <v>PIS SOBRE FOLHA DE PAGAMENTO</v>
          </cell>
          <cell r="D164">
            <v>180104</v>
          </cell>
          <cell r="E164" t="str">
            <v>CAPTAÇÃO (PROJETOS ESPECIAIS)</v>
          </cell>
          <cell r="F164" t="str">
            <v>9.2.1</v>
          </cell>
          <cell r="G164" t="str">
            <v>Pessoal - área meio</v>
          </cell>
        </row>
        <row r="165">
          <cell r="A165" t="str">
            <v>180104.400024</v>
          </cell>
          <cell r="B165">
            <v>400024</v>
          </cell>
          <cell r="C165" t="str">
            <v>CONTRIBUIÇÃO SOCIAL RESCISÓRIA</v>
          </cell>
          <cell r="D165">
            <v>180104</v>
          </cell>
          <cell r="E165" t="str">
            <v>CAPTAÇÃO (PROJETOS ESPECIAIS)</v>
          </cell>
          <cell r="F165" t="str">
            <v>9.2.1</v>
          </cell>
          <cell r="G165" t="str">
            <v>Pessoal - área meio</v>
          </cell>
        </row>
        <row r="166">
          <cell r="A166" t="str">
            <v>180104.400177</v>
          </cell>
          <cell r="B166">
            <v>400177</v>
          </cell>
          <cell r="C166" t="str">
            <v>INSS SOBRE AUTONOMOS</v>
          </cell>
          <cell r="D166">
            <v>180104</v>
          </cell>
          <cell r="E166" t="str">
            <v>CAPTAÇÃO (PROJETOS ESPECIAIS)</v>
          </cell>
          <cell r="F166" t="str">
            <v>9.2.1</v>
          </cell>
          <cell r="G166" t="str">
            <v>Pessoal - área meio</v>
          </cell>
        </row>
        <row r="167">
          <cell r="A167" t="str">
            <v>180104.400214</v>
          </cell>
          <cell r="B167">
            <v>400214</v>
          </cell>
          <cell r="C167" t="str">
            <v>CONTRIBUICAO SINDICAL/ ASSISTENCIAL/ CONFEDERATIVA</v>
          </cell>
          <cell r="D167">
            <v>180104</v>
          </cell>
          <cell r="E167" t="str">
            <v>CAPTAÇÃO (PROJETOS ESPECIAIS)</v>
          </cell>
          <cell r="F167" t="str">
            <v>9.2.1</v>
          </cell>
          <cell r="G167" t="str">
            <v>Pessoal - área meio</v>
          </cell>
        </row>
        <row r="168">
          <cell r="A168" t="str">
            <v>180104.400025</v>
          </cell>
          <cell r="B168">
            <v>400025</v>
          </cell>
          <cell r="C168" t="str">
            <v>DESPESA - FÉRIAS</v>
          </cell>
          <cell r="D168">
            <v>180104</v>
          </cell>
          <cell r="E168" t="str">
            <v>CAPTAÇÃO (PROJETOS ESPECIAIS)</v>
          </cell>
          <cell r="F168" t="str">
            <v>9.2.1</v>
          </cell>
          <cell r="G168" t="str">
            <v>Pessoal - área meio</v>
          </cell>
        </row>
        <row r="169">
          <cell r="A169" t="str">
            <v>180104.400026</v>
          </cell>
          <cell r="B169">
            <v>400026</v>
          </cell>
          <cell r="C169" t="str">
            <v>DESPESA - INSS S/ FÉRIAS</v>
          </cell>
          <cell r="D169">
            <v>180104</v>
          </cell>
          <cell r="E169" t="str">
            <v>CAPTAÇÃO (PROJETOS ESPECIAIS)</v>
          </cell>
          <cell r="F169" t="str">
            <v>9.2.1</v>
          </cell>
          <cell r="G169" t="str">
            <v>Pessoal - área meio</v>
          </cell>
        </row>
        <row r="170">
          <cell r="A170" t="str">
            <v>180104.400027</v>
          </cell>
          <cell r="B170">
            <v>400027</v>
          </cell>
          <cell r="C170" t="str">
            <v>DESPESA - FGTS S/ FÉRIAS</v>
          </cell>
          <cell r="D170">
            <v>180104</v>
          </cell>
          <cell r="E170" t="str">
            <v>CAPTAÇÃO (PROJETOS ESPECIAIS)</v>
          </cell>
          <cell r="F170" t="str">
            <v>9.2.1</v>
          </cell>
          <cell r="G170" t="str">
            <v>Pessoal - área meio</v>
          </cell>
        </row>
        <row r="171">
          <cell r="A171" t="str">
            <v>180104.400028</v>
          </cell>
          <cell r="B171">
            <v>400028</v>
          </cell>
          <cell r="C171" t="str">
            <v>DESPESA - 13° SALÁRIO</v>
          </cell>
          <cell r="D171">
            <v>180104</v>
          </cell>
          <cell r="E171" t="str">
            <v>CAPTAÇÃO (PROJETOS ESPECIAIS)</v>
          </cell>
          <cell r="F171" t="str">
            <v>9.2.1</v>
          </cell>
          <cell r="G171" t="str">
            <v>Pessoal - área meio</v>
          </cell>
        </row>
        <row r="172">
          <cell r="A172" t="str">
            <v>180104.400029</v>
          </cell>
          <cell r="B172">
            <v>400029</v>
          </cell>
          <cell r="C172" t="str">
            <v>DESPESA - INSS S/ 13°</v>
          </cell>
          <cell r="D172">
            <v>180104</v>
          </cell>
          <cell r="E172" t="str">
            <v>CAPTAÇÃO (PROJETOS ESPECIAIS)</v>
          </cell>
          <cell r="F172" t="str">
            <v>9.2.1</v>
          </cell>
          <cell r="G172" t="str">
            <v>Pessoal - área meio</v>
          </cell>
        </row>
        <row r="173">
          <cell r="A173" t="str">
            <v>180104.400030</v>
          </cell>
          <cell r="B173">
            <v>400030</v>
          </cell>
          <cell r="C173" t="str">
            <v>DESPESA - FGTS S/ 13°</v>
          </cell>
          <cell r="D173">
            <v>180104</v>
          </cell>
          <cell r="E173" t="str">
            <v>CAPTAÇÃO (PROJETOS ESPECIAIS)</v>
          </cell>
          <cell r="F173" t="str">
            <v>9.2.1</v>
          </cell>
          <cell r="G173" t="str">
            <v>Pessoal - área meio</v>
          </cell>
        </row>
        <row r="174">
          <cell r="A174" t="str">
            <v>180104.400178</v>
          </cell>
          <cell r="B174">
            <v>400178</v>
          </cell>
          <cell r="C174" t="str">
            <v>UNIFORMES</v>
          </cell>
          <cell r="D174">
            <v>180104</v>
          </cell>
          <cell r="E174" t="str">
            <v>CAPTAÇÃO (PROJETOS ESPECIAIS)</v>
          </cell>
          <cell r="F174" t="str">
            <v>9.2.1</v>
          </cell>
          <cell r="G174" t="str">
            <v>Pessoal - área meio</v>
          </cell>
        </row>
        <row r="175">
          <cell r="A175" t="str">
            <v>180104.400179</v>
          </cell>
          <cell r="B175">
            <v>400179</v>
          </cell>
          <cell r="C175" t="str">
            <v>ESTAGIARIOS E APRENDIZES</v>
          </cell>
          <cell r="D175">
            <v>180104</v>
          </cell>
          <cell r="E175" t="str">
            <v>CAPTAÇÃO (PROJETOS ESPECIAIS)</v>
          </cell>
          <cell r="F175" t="str">
            <v>9.2.1</v>
          </cell>
          <cell r="G175" t="str">
            <v>Pessoal - área meio</v>
          </cell>
        </row>
        <row r="176">
          <cell r="A176" t="str">
            <v>180104.400180</v>
          </cell>
          <cell r="B176">
            <v>400180</v>
          </cell>
          <cell r="C176" t="str">
            <v>OUTRAS DESPESAS COM PESSOAL</v>
          </cell>
          <cell r="D176">
            <v>180104</v>
          </cell>
          <cell r="E176" t="str">
            <v>CAPTAÇÃO (PROJETOS ESPECIAIS)</v>
          </cell>
          <cell r="F176" t="str">
            <v>9.2.1</v>
          </cell>
          <cell r="G176" t="str">
            <v>Pessoal - área meio</v>
          </cell>
        </row>
        <row r="177">
          <cell r="A177" t="str">
            <v>180105.400003</v>
          </cell>
          <cell r="B177">
            <v>400003</v>
          </cell>
          <cell r="C177" t="str">
            <v>SALÁRIOS E ORDENADOS</v>
          </cell>
          <cell r="D177">
            <v>180105</v>
          </cell>
          <cell r="E177" t="str">
            <v>COMUNICAÇÃO E DESIGN</v>
          </cell>
          <cell r="F177" t="str">
            <v>9.2.1</v>
          </cell>
          <cell r="G177" t="str">
            <v>Pessoal - área meio</v>
          </cell>
        </row>
        <row r="178">
          <cell r="A178" t="str">
            <v>180105.400004</v>
          </cell>
          <cell r="B178">
            <v>400004</v>
          </cell>
          <cell r="C178" t="str">
            <v>HORAS EXTRAS</v>
          </cell>
          <cell r="D178">
            <v>180105</v>
          </cell>
          <cell r="E178" t="str">
            <v>COMUNICAÇÃO E DESIGN</v>
          </cell>
          <cell r="F178" t="str">
            <v>9.2.1</v>
          </cell>
          <cell r="G178" t="str">
            <v>Pessoal - área meio</v>
          </cell>
        </row>
        <row r="179">
          <cell r="A179" t="str">
            <v>180105.400005</v>
          </cell>
          <cell r="B179">
            <v>400005</v>
          </cell>
          <cell r="C179" t="str">
            <v>DÉCIMO TERCEIRO SALÁRIO</v>
          </cell>
          <cell r="D179">
            <v>180105</v>
          </cell>
          <cell r="E179" t="str">
            <v>COMUNICAÇÃO E DESIGN</v>
          </cell>
          <cell r="F179" t="str">
            <v>9.2.1</v>
          </cell>
          <cell r="G179" t="str">
            <v>Pessoal - área meio</v>
          </cell>
        </row>
        <row r="180">
          <cell r="A180" t="str">
            <v>180105.400006</v>
          </cell>
          <cell r="B180">
            <v>400006</v>
          </cell>
          <cell r="C180" t="str">
            <v>FÉRIAS</v>
          </cell>
          <cell r="D180">
            <v>180105</v>
          </cell>
          <cell r="E180" t="str">
            <v>COMUNICAÇÃO E DESIGN</v>
          </cell>
          <cell r="F180" t="str">
            <v>9.2.1</v>
          </cell>
          <cell r="G180" t="str">
            <v>Pessoal - área meio</v>
          </cell>
        </row>
        <row r="181">
          <cell r="A181" t="str">
            <v>180105.400007</v>
          </cell>
          <cell r="B181">
            <v>400007</v>
          </cell>
          <cell r="C181" t="str">
            <v>DESCANSO SEMANAL REMUNERADO</v>
          </cell>
          <cell r="D181">
            <v>180105</v>
          </cell>
          <cell r="E181" t="str">
            <v>COMUNICAÇÃO E DESIGN</v>
          </cell>
          <cell r="F181" t="str">
            <v>9.2.1</v>
          </cell>
          <cell r="G181" t="str">
            <v>Pessoal - área meio</v>
          </cell>
        </row>
        <row r="182">
          <cell r="A182" t="str">
            <v>180105.400010</v>
          </cell>
          <cell r="B182">
            <v>400010</v>
          </cell>
          <cell r="C182" t="str">
            <v>AJUDA DE CUSTO</v>
          </cell>
          <cell r="D182">
            <v>180105</v>
          </cell>
          <cell r="E182" t="str">
            <v>COMUNICAÇÃO E DESIGN</v>
          </cell>
          <cell r="F182" t="str">
            <v>9.2.1</v>
          </cell>
          <cell r="G182" t="str">
            <v>Pessoal - área meio</v>
          </cell>
        </row>
        <row r="183">
          <cell r="A183" t="str">
            <v>180105.400011</v>
          </cell>
          <cell r="B183">
            <v>400011</v>
          </cell>
          <cell r="C183" t="str">
            <v>BOLSA AUXÍLIO</v>
          </cell>
          <cell r="D183">
            <v>180105</v>
          </cell>
          <cell r="E183" t="str">
            <v>COMUNICAÇÃO E DESIGN</v>
          </cell>
          <cell r="F183" t="str">
            <v>9.2.1</v>
          </cell>
          <cell r="G183" t="str">
            <v>Pessoal - área meio</v>
          </cell>
        </row>
        <row r="184">
          <cell r="A184" t="str">
            <v>180105.400012</v>
          </cell>
          <cell r="B184">
            <v>400012</v>
          </cell>
          <cell r="C184" t="str">
            <v>INDENIZAÇÕES</v>
          </cell>
          <cell r="D184">
            <v>180105</v>
          </cell>
          <cell r="E184" t="str">
            <v>COMUNICAÇÃO E DESIGN</v>
          </cell>
          <cell r="F184" t="str">
            <v>9.2.1</v>
          </cell>
          <cell r="G184" t="str">
            <v>Pessoal - área meio</v>
          </cell>
        </row>
        <row r="185">
          <cell r="A185" t="str">
            <v>180105.400013</v>
          </cell>
          <cell r="B185">
            <v>400013</v>
          </cell>
          <cell r="C185" t="str">
            <v>SALÁRIOS - AJUSTES ENTRE CONTRATO DE GESTÃO</v>
          </cell>
          <cell r="D185">
            <v>180105</v>
          </cell>
          <cell r="E185" t="str">
            <v>COMUNICAÇÃO E DESIGN</v>
          </cell>
          <cell r="F185" t="str">
            <v>9.2.1</v>
          </cell>
          <cell r="G185" t="str">
            <v>Pessoal - área meio</v>
          </cell>
        </row>
        <row r="186">
          <cell r="A186" t="str">
            <v>180105.400202</v>
          </cell>
          <cell r="B186">
            <v>400202</v>
          </cell>
          <cell r="C186" t="str">
            <v>ADICIONAL NOTURNO</v>
          </cell>
          <cell r="D186">
            <v>180105</v>
          </cell>
          <cell r="E186" t="str">
            <v>COMUNICAÇÃO E DESIGN</v>
          </cell>
          <cell r="F186" t="str">
            <v>9.2.1</v>
          </cell>
          <cell r="G186" t="str">
            <v>Pessoal - área meio</v>
          </cell>
        </row>
        <row r="187">
          <cell r="A187" t="str">
            <v>180105.400203</v>
          </cell>
          <cell r="B187">
            <v>400203</v>
          </cell>
          <cell r="C187" t="str">
            <v>GRATIFICAÇOES</v>
          </cell>
          <cell r="D187">
            <v>180105</v>
          </cell>
          <cell r="E187" t="str">
            <v>COMUNICAÇÃO E DESIGN</v>
          </cell>
          <cell r="F187" t="str">
            <v>9.2.1</v>
          </cell>
          <cell r="G187" t="str">
            <v>Pessoal - área meio</v>
          </cell>
        </row>
        <row r="188">
          <cell r="A188" t="str">
            <v>180105.400219</v>
          </cell>
          <cell r="B188">
            <v>400219</v>
          </cell>
          <cell r="C188" t="str">
            <v>SALARIO MATERNIDADE</v>
          </cell>
          <cell r="D188">
            <v>180105</v>
          </cell>
          <cell r="E188" t="str">
            <v>COMUNICAÇÃO E DESIGN</v>
          </cell>
          <cell r="F188" t="str">
            <v>9.2.1</v>
          </cell>
          <cell r="G188" t="str">
            <v>Pessoal - área meio</v>
          </cell>
        </row>
        <row r="189">
          <cell r="A189" t="str">
            <v>180105.400220</v>
          </cell>
          <cell r="B189">
            <v>400220</v>
          </cell>
          <cell r="C189" t="str">
            <v>SALARIO FAMILIA</v>
          </cell>
          <cell r="D189">
            <v>180105</v>
          </cell>
          <cell r="E189" t="str">
            <v>COMUNICAÇÃO E DESIGN</v>
          </cell>
          <cell r="F189" t="str">
            <v>9.2.1</v>
          </cell>
          <cell r="G189" t="str">
            <v>Pessoal - área meio</v>
          </cell>
        </row>
        <row r="190">
          <cell r="A190" t="str">
            <v>180105.400221</v>
          </cell>
          <cell r="B190">
            <v>400221</v>
          </cell>
          <cell r="C190" t="str">
            <v>PENSAO ALIMENTICIA</v>
          </cell>
          <cell r="D190">
            <v>180105</v>
          </cell>
          <cell r="E190" t="str">
            <v>COMUNICAÇÃO E DESIGN</v>
          </cell>
          <cell r="F190" t="str">
            <v>9.2.1</v>
          </cell>
          <cell r="G190" t="str">
            <v>Pessoal - área meio</v>
          </cell>
        </row>
        <row r="191">
          <cell r="A191" t="str">
            <v>180105.400014</v>
          </cell>
          <cell r="B191">
            <v>400014</v>
          </cell>
          <cell r="C191" t="str">
            <v>ASSISTÊNCIA MÉDICA</v>
          </cell>
          <cell r="D191">
            <v>180105</v>
          </cell>
          <cell r="E191" t="str">
            <v>COMUNICAÇÃO E DESIGN</v>
          </cell>
          <cell r="F191" t="str">
            <v>9.2.1</v>
          </cell>
          <cell r="G191" t="str">
            <v>Pessoal - área meio</v>
          </cell>
        </row>
        <row r="192">
          <cell r="A192" t="str">
            <v>180105.400015</v>
          </cell>
          <cell r="B192">
            <v>400015</v>
          </cell>
          <cell r="C192" t="str">
            <v>ASSISTÊNCIA ODONTOLÓGICA</v>
          </cell>
          <cell r="D192">
            <v>180105</v>
          </cell>
          <cell r="E192" t="str">
            <v>COMUNICAÇÃO E DESIGN</v>
          </cell>
          <cell r="F192" t="str">
            <v>9.2.1</v>
          </cell>
          <cell r="G192" t="str">
            <v>Pessoal - área meio</v>
          </cell>
        </row>
        <row r="193">
          <cell r="A193" t="str">
            <v>180105.400016</v>
          </cell>
          <cell r="B193">
            <v>400016</v>
          </cell>
          <cell r="C193" t="str">
            <v>VALE REFEICAO</v>
          </cell>
          <cell r="D193">
            <v>180105</v>
          </cell>
          <cell r="E193" t="str">
            <v>COMUNICAÇÃO E DESIGN</v>
          </cell>
          <cell r="F193" t="str">
            <v>9.2.1</v>
          </cell>
          <cell r="G193" t="str">
            <v>Pessoal - área meio</v>
          </cell>
        </row>
        <row r="194">
          <cell r="A194" t="str">
            <v>180105.400017</v>
          </cell>
          <cell r="B194">
            <v>400017</v>
          </cell>
          <cell r="C194" t="str">
            <v>VALE TRANSPORTE</v>
          </cell>
          <cell r="D194">
            <v>180105</v>
          </cell>
          <cell r="E194" t="str">
            <v>COMUNICAÇÃO E DESIGN</v>
          </cell>
          <cell r="F194" t="str">
            <v>9.2.1</v>
          </cell>
          <cell r="G194" t="str">
            <v>Pessoal - área meio</v>
          </cell>
        </row>
        <row r="195">
          <cell r="A195" t="str">
            <v>180105.400175</v>
          </cell>
          <cell r="B195">
            <v>400175</v>
          </cell>
          <cell r="C195" t="str">
            <v>CURSOS E TREINAMENTOS</v>
          </cell>
          <cell r="D195">
            <v>180105</v>
          </cell>
          <cell r="E195" t="str">
            <v>COMUNICAÇÃO E DESIGN</v>
          </cell>
          <cell r="F195" t="str">
            <v>9.2.1</v>
          </cell>
          <cell r="G195" t="str">
            <v>Pessoal - área meio</v>
          </cell>
        </row>
        <row r="196">
          <cell r="A196" t="str">
            <v>180105.400176</v>
          </cell>
          <cell r="B196">
            <v>400176</v>
          </cell>
          <cell r="C196" t="str">
            <v>AUXILIO EDUCACAO</v>
          </cell>
          <cell r="D196">
            <v>180105</v>
          </cell>
          <cell r="E196" t="str">
            <v>COMUNICAÇÃO E DESIGN</v>
          </cell>
          <cell r="F196" t="str">
            <v>9.2.1</v>
          </cell>
          <cell r="G196" t="str">
            <v>Pessoal - área meio</v>
          </cell>
        </row>
        <row r="197">
          <cell r="A197" t="str">
            <v>180105.400020</v>
          </cell>
          <cell r="B197">
            <v>400020</v>
          </cell>
          <cell r="C197" t="str">
            <v>INSS</v>
          </cell>
          <cell r="D197">
            <v>180105</v>
          </cell>
          <cell r="E197" t="str">
            <v>COMUNICAÇÃO E DESIGN</v>
          </cell>
          <cell r="F197" t="str">
            <v>9.2.1</v>
          </cell>
          <cell r="G197" t="str">
            <v>Pessoal - área meio</v>
          </cell>
        </row>
        <row r="198">
          <cell r="A198" t="str">
            <v>180105.400021</v>
          </cell>
          <cell r="B198">
            <v>400021</v>
          </cell>
          <cell r="C198" t="str">
            <v>FGTS</v>
          </cell>
          <cell r="D198">
            <v>180105</v>
          </cell>
          <cell r="E198" t="str">
            <v>COMUNICAÇÃO E DESIGN</v>
          </cell>
          <cell r="F198" t="str">
            <v>9.2.1</v>
          </cell>
          <cell r="G198" t="str">
            <v>Pessoal - área meio</v>
          </cell>
        </row>
        <row r="199">
          <cell r="A199" t="str">
            <v>180105.400022</v>
          </cell>
          <cell r="B199">
            <v>400022</v>
          </cell>
          <cell r="C199" t="str">
            <v>PIS SOBRE FOLHA DE PAGAMENTO</v>
          </cell>
          <cell r="D199">
            <v>180105</v>
          </cell>
          <cell r="E199" t="str">
            <v>COMUNICAÇÃO E DESIGN</v>
          </cell>
          <cell r="F199" t="str">
            <v>9.2.1</v>
          </cell>
          <cell r="G199" t="str">
            <v>Pessoal - área meio</v>
          </cell>
        </row>
        <row r="200">
          <cell r="A200" t="str">
            <v>180105.400024</v>
          </cell>
          <cell r="B200">
            <v>400024</v>
          </cell>
          <cell r="C200" t="str">
            <v>CONTRIBUIÇÃO SOCIAL RESCISÓRIA</v>
          </cell>
          <cell r="D200">
            <v>180105</v>
          </cell>
          <cell r="E200" t="str">
            <v>COMUNICAÇÃO E DESIGN</v>
          </cell>
          <cell r="F200" t="str">
            <v>9.2.1</v>
          </cell>
          <cell r="G200" t="str">
            <v>Pessoal - área meio</v>
          </cell>
        </row>
        <row r="201">
          <cell r="A201" t="str">
            <v>180105.400177</v>
          </cell>
          <cell r="B201">
            <v>400177</v>
          </cell>
          <cell r="C201" t="str">
            <v>INSS SOBRE AUTONOMOS</v>
          </cell>
          <cell r="D201">
            <v>180105</v>
          </cell>
          <cell r="E201" t="str">
            <v>COMUNICAÇÃO E DESIGN</v>
          </cell>
          <cell r="F201" t="str">
            <v>9.2.1</v>
          </cell>
          <cell r="G201" t="str">
            <v>Pessoal - área meio</v>
          </cell>
        </row>
        <row r="202">
          <cell r="A202" t="str">
            <v>180105.400214</v>
          </cell>
          <cell r="B202">
            <v>400214</v>
          </cell>
          <cell r="C202" t="str">
            <v>CONTRIBUICAO SINDICAL/ ASSISTENCIAL/ CONFEDERATIVA</v>
          </cell>
          <cell r="D202">
            <v>180105</v>
          </cell>
          <cell r="E202" t="str">
            <v>COMUNICAÇÃO E DESIGN</v>
          </cell>
          <cell r="F202" t="str">
            <v>9.2.1</v>
          </cell>
          <cell r="G202" t="str">
            <v>Pessoal - área meio</v>
          </cell>
        </row>
        <row r="203">
          <cell r="A203" t="str">
            <v>180105.400025</v>
          </cell>
          <cell r="B203">
            <v>400025</v>
          </cell>
          <cell r="C203" t="str">
            <v>DESPESA - FÉRIAS</v>
          </cell>
          <cell r="D203">
            <v>180105</v>
          </cell>
          <cell r="E203" t="str">
            <v>COMUNICAÇÃO E DESIGN</v>
          </cell>
          <cell r="F203" t="str">
            <v>9.2.1</v>
          </cell>
          <cell r="G203" t="str">
            <v>Pessoal - área meio</v>
          </cell>
        </row>
        <row r="204">
          <cell r="A204" t="str">
            <v>180105.400026</v>
          </cell>
          <cell r="B204">
            <v>400026</v>
          </cell>
          <cell r="C204" t="str">
            <v>DESPESA - INSS S/ FÉRIAS</v>
          </cell>
          <cell r="D204">
            <v>180105</v>
          </cell>
          <cell r="E204" t="str">
            <v>COMUNICAÇÃO E DESIGN</v>
          </cell>
          <cell r="F204" t="str">
            <v>9.2.1</v>
          </cell>
          <cell r="G204" t="str">
            <v>Pessoal - área meio</v>
          </cell>
        </row>
        <row r="205">
          <cell r="A205" t="str">
            <v>180105.400027</v>
          </cell>
          <cell r="B205">
            <v>400027</v>
          </cell>
          <cell r="C205" t="str">
            <v>DESPESA - FGTS S/ FÉRIAS</v>
          </cell>
          <cell r="D205">
            <v>180105</v>
          </cell>
          <cell r="E205" t="str">
            <v>COMUNICAÇÃO E DESIGN</v>
          </cell>
          <cell r="F205" t="str">
            <v>9.2.1</v>
          </cell>
          <cell r="G205" t="str">
            <v>Pessoal - área meio</v>
          </cell>
        </row>
        <row r="206">
          <cell r="A206" t="str">
            <v>180105.400028</v>
          </cell>
          <cell r="B206">
            <v>400028</v>
          </cell>
          <cell r="C206" t="str">
            <v>DESPESA - 13° SALÁRIO</v>
          </cell>
          <cell r="D206">
            <v>180105</v>
          </cell>
          <cell r="E206" t="str">
            <v>COMUNICAÇÃO E DESIGN</v>
          </cell>
          <cell r="F206" t="str">
            <v>9.2.1</v>
          </cell>
          <cell r="G206" t="str">
            <v>Pessoal - área meio</v>
          </cell>
        </row>
        <row r="207">
          <cell r="A207" t="str">
            <v>180105.400029</v>
          </cell>
          <cell r="B207">
            <v>400029</v>
          </cell>
          <cell r="C207" t="str">
            <v>DESPESA - INSS S/ 13°</v>
          </cell>
          <cell r="D207">
            <v>180105</v>
          </cell>
          <cell r="E207" t="str">
            <v>COMUNICAÇÃO E DESIGN</v>
          </cell>
          <cell r="F207" t="str">
            <v>9.2.1</v>
          </cell>
          <cell r="G207" t="str">
            <v>Pessoal - área meio</v>
          </cell>
        </row>
        <row r="208">
          <cell r="A208" t="str">
            <v>180105.400030</v>
          </cell>
          <cell r="B208">
            <v>400030</v>
          </cell>
          <cell r="C208" t="str">
            <v>DESPESA - FGTS S/ 13°</v>
          </cell>
          <cell r="D208">
            <v>180105</v>
          </cell>
          <cell r="E208" t="str">
            <v>COMUNICAÇÃO E DESIGN</v>
          </cell>
          <cell r="F208" t="str">
            <v>9.2.1</v>
          </cell>
          <cell r="G208" t="str">
            <v>Pessoal - área meio</v>
          </cell>
        </row>
        <row r="209">
          <cell r="A209" t="str">
            <v>180105.400178</v>
          </cell>
          <cell r="B209">
            <v>400178</v>
          </cell>
          <cell r="C209" t="str">
            <v>UNIFORMES</v>
          </cell>
          <cell r="D209">
            <v>180105</v>
          </cell>
          <cell r="E209" t="str">
            <v>COMUNICAÇÃO E DESIGN</v>
          </cell>
          <cell r="F209" t="str">
            <v>9.2.1</v>
          </cell>
          <cell r="G209" t="str">
            <v>Pessoal - área meio</v>
          </cell>
        </row>
        <row r="210">
          <cell r="A210" t="str">
            <v>180105.400179</v>
          </cell>
          <cell r="B210">
            <v>400179</v>
          </cell>
          <cell r="C210" t="str">
            <v>ESTAGIARIOS E APRENDIZES</v>
          </cell>
          <cell r="D210">
            <v>180105</v>
          </cell>
          <cell r="E210" t="str">
            <v>COMUNICAÇÃO E DESIGN</v>
          </cell>
          <cell r="F210" t="str">
            <v>9.2.1</v>
          </cell>
          <cell r="G210" t="str">
            <v>Pessoal - área meio</v>
          </cell>
        </row>
        <row r="211">
          <cell r="A211" t="str">
            <v>180105.400180</v>
          </cell>
          <cell r="B211">
            <v>400180</v>
          </cell>
          <cell r="C211" t="str">
            <v>OUTRAS DESPESAS COM PESSOAL</v>
          </cell>
          <cell r="D211">
            <v>180105</v>
          </cell>
          <cell r="E211" t="str">
            <v>COMUNICAÇÃO E DESIGN</v>
          </cell>
          <cell r="F211" t="str">
            <v>9.2.1</v>
          </cell>
          <cell r="G211" t="str">
            <v>Pessoal - área meio</v>
          </cell>
        </row>
        <row r="212">
          <cell r="A212" t="str">
            <v>180106.400003</v>
          </cell>
          <cell r="B212">
            <v>400003</v>
          </cell>
          <cell r="C212" t="str">
            <v>SALÁRIOS E ORDENADOS</v>
          </cell>
          <cell r="D212">
            <v>180106</v>
          </cell>
          <cell r="E212" t="str">
            <v>ASSESSORIA DE IMPRENSA E RELAÇÕES PÚBLICAS</v>
          </cell>
          <cell r="F212" t="str">
            <v>9.2.1</v>
          </cell>
          <cell r="G212" t="str">
            <v>Pessoal - área meio</v>
          </cell>
        </row>
        <row r="213">
          <cell r="A213" t="str">
            <v>180106.400004</v>
          </cell>
          <cell r="B213">
            <v>400004</v>
          </cell>
          <cell r="C213" t="str">
            <v>HORAS EXTRAS</v>
          </cell>
          <cell r="D213">
            <v>180106</v>
          </cell>
          <cell r="E213" t="str">
            <v>ASSESSORIA DE IMPRENSA E RELAÇÕES PÚBLICAS</v>
          </cell>
          <cell r="F213" t="str">
            <v>9.2.1</v>
          </cell>
          <cell r="G213" t="str">
            <v>Pessoal - área meio</v>
          </cell>
        </row>
        <row r="214">
          <cell r="A214" t="str">
            <v>180106.400005</v>
          </cell>
          <cell r="B214">
            <v>400005</v>
          </cell>
          <cell r="C214" t="str">
            <v>DÉCIMO TERCEIRO SALÁRIO</v>
          </cell>
          <cell r="D214">
            <v>180106</v>
          </cell>
          <cell r="E214" t="str">
            <v>ASSESSORIA DE IMPRENSA E RELAÇÕES PÚBLICAS</v>
          </cell>
          <cell r="F214" t="str">
            <v>9.2.1</v>
          </cell>
          <cell r="G214" t="str">
            <v>Pessoal - área meio</v>
          </cell>
        </row>
        <row r="215">
          <cell r="A215" t="str">
            <v>180106.400006</v>
          </cell>
          <cell r="B215">
            <v>400006</v>
          </cell>
          <cell r="C215" t="str">
            <v>FÉRIAS</v>
          </cell>
          <cell r="D215">
            <v>180106</v>
          </cell>
          <cell r="E215" t="str">
            <v>ASSESSORIA DE IMPRENSA E RELAÇÕES PÚBLICAS</v>
          </cell>
          <cell r="F215" t="str">
            <v>9.2.1</v>
          </cell>
          <cell r="G215" t="str">
            <v>Pessoal - área meio</v>
          </cell>
        </row>
        <row r="216">
          <cell r="A216" t="str">
            <v>180106.400007</v>
          </cell>
          <cell r="B216">
            <v>400007</v>
          </cell>
          <cell r="C216" t="str">
            <v>DESCANSO SEMANAL REMUNERADO</v>
          </cell>
          <cell r="D216">
            <v>180106</v>
          </cell>
          <cell r="E216" t="str">
            <v>ASSESSORIA DE IMPRENSA E RELAÇÕES PÚBLICAS</v>
          </cell>
          <cell r="F216" t="str">
            <v>9.2.1</v>
          </cell>
          <cell r="G216" t="str">
            <v>Pessoal - área meio</v>
          </cell>
        </row>
        <row r="217">
          <cell r="A217" t="str">
            <v>180106.400010</v>
          </cell>
          <cell r="B217">
            <v>400010</v>
          </cell>
          <cell r="C217" t="str">
            <v>AJUDA DE CUSTO</v>
          </cell>
          <cell r="D217">
            <v>180106</v>
          </cell>
          <cell r="E217" t="str">
            <v>ASSESSORIA DE IMPRENSA E RELAÇÕES PÚBLICAS</v>
          </cell>
          <cell r="F217" t="str">
            <v>9.2.1</v>
          </cell>
          <cell r="G217" t="str">
            <v>Pessoal - área meio</v>
          </cell>
        </row>
        <row r="218">
          <cell r="A218" t="str">
            <v>180106.400011</v>
          </cell>
          <cell r="B218">
            <v>400011</v>
          </cell>
          <cell r="C218" t="str">
            <v>BOLSA AUXÍLIO</v>
          </cell>
          <cell r="D218">
            <v>180106</v>
          </cell>
          <cell r="E218" t="str">
            <v>ASSESSORIA DE IMPRENSA E RELAÇÕES PÚBLICAS</v>
          </cell>
          <cell r="F218" t="str">
            <v>9.2.1</v>
          </cell>
          <cell r="G218" t="str">
            <v>Pessoal - área meio</v>
          </cell>
        </row>
        <row r="219">
          <cell r="A219" t="str">
            <v>180106.400012</v>
          </cell>
          <cell r="B219">
            <v>400012</v>
          </cell>
          <cell r="C219" t="str">
            <v>INDENIZAÇÕES</v>
          </cell>
          <cell r="D219">
            <v>180106</v>
          </cell>
          <cell r="E219" t="str">
            <v>ASSESSORIA DE IMPRENSA E RELAÇÕES PÚBLICAS</v>
          </cell>
          <cell r="F219" t="str">
            <v>9.2.1</v>
          </cell>
          <cell r="G219" t="str">
            <v>Pessoal - área meio</v>
          </cell>
        </row>
        <row r="220">
          <cell r="A220" t="str">
            <v>180106.400013</v>
          </cell>
          <cell r="B220">
            <v>400013</v>
          </cell>
          <cell r="C220" t="str">
            <v>SALÁRIOS - AJUSTES ENTRE CONTRATO DE GESTÃO</v>
          </cell>
          <cell r="D220">
            <v>180106</v>
          </cell>
          <cell r="E220" t="str">
            <v>ASSESSORIA DE IMPRENSA E RELAÇÕES PÚBLICAS</v>
          </cell>
          <cell r="F220" t="str">
            <v>9.2.1</v>
          </cell>
          <cell r="G220" t="str">
            <v>Pessoal - área meio</v>
          </cell>
        </row>
        <row r="221">
          <cell r="A221" t="str">
            <v>180106.400202</v>
          </cell>
          <cell r="B221">
            <v>400202</v>
          </cell>
          <cell r="C221" t="str">
            <v>ADICIONAL NOTURNO</v>
          </cell>
          <cell r="D221">
            <v>180106</v>
          </cell>
          <cell r="E221" t="str">
            <v>ASSESSORIA DE IMPRENSA E RELAÇÕES PÚBLICAS</v>
          </cell>
          <cell r="F221" t="str">
            <v>9.2.1</v>
          </cell>
          <cell r="G221" t="str">
            <v>Pessoal - área meio</v>
          </cell>
        </row>
        <row r="222">
          <cell r="A222" t="str">
            <v>180106.400203</v>
          </cell>
          <cell r="B222">
            <v>400203</v>
          </cell>
          <cell r="C222" t="str">
            <v>GRATIFICAÇOES</v>
          </cell>
          <cell r="D222">
            <v>180106</v>
          </cell>
          <cell r="E222" t="str">
            <v>ASSESSORIA DE IMPRENSA E RELAÇÕES PÚBLICAS</v>
          </cell>
          <cell r="F222" t="str">
            <v>9.2.1</v>
          </cell>
          <cell r="G222" t="str">
            <v>Pessoal - área meio</v>
          </cell>
        </row>
        <row r="223">
          <cell r="A223" t="str">
            <v>180106.400219</v>
          </cell>
          <cell r="B223">
            <v>400219</v>
          </cell>
          <cell r="C223" t="str">
            <v>SALARIO MATERNIDADE</v>
          </cell>
          <cell r="D223">
            <v>180106</v>
          </cell>
          <cell r="E223" t="str">
            <v>ASSESSORIA DE IMPRENSA E RELAÇÕES PÚBLICAS</v>
          </cell>
          <cell r="F223" t="str">
            <v>9.2.1</v>
          </cell>
          <cell r="G223" t="str">
            <v>Pessoal - área meio</v>
          </cell>
        </row>
        <row r="224">
          <cell r="A224" t="str">
            <v>180106.400220</v>
          </cell>
          <cell r="B224">
            <v>400220</v>
          </cell>
          <cell r="C224" t="str">
            <v>SALARIO FAMILIA</v>
          </cell>
          <cell r="D224">
            <v>180106</v>
          </cell>
          <cell r="E224" t="str">
            <v>ASSESSORIA DE IMPRENSA E RELAÇÕES PÚBLICAS</v>
          </cell>
          <cell r="F224" t="str">
            <v>9.2.1</v>
          </cell>
          <cell r="G224" t="str">
            <v>Pessoal - área meio</v>
          </cell>
        </row>
        <row r="225">
          <cell r="A225" t="str">
            <v>180106.400221</v>
          </cell>
          <cell r="B225">
            <v>400221</v>
          </cell>
          <cell r="C225" t="str">
            <v>PENSAO ALIMENTICIA</v>
          </cell>
          <cell r="D225">
            <v>180106</v>
          </cell>
          <cell r="E225" t="str">
            <v>ASSESSORIA DE IMPRENSA E RELAÇÕES PÚBLICAS</v>
          </cell>
          <cell r="F225" t="str">
            <v>9.2.1</v>
          </cell>
          <cell r="G225" t="str">
            <v>Pessoal - área meio</v>
          </cell>
        </row>
        <row r="226">
          <cell r="A226" t="str">
            <v>180106.400014</v>
          </cell>
          <cell r="B226">
            <v>400014</v>
          </cell>
          <cell r="C226" t="str">
            <v>ASSISTÊNCIA MÉDICA</v>
          </cell>
          <cell r="D226">
            <v>180106</v>
          </cell>
          <cell r="E226" t="str">
            <v>ASSESSORIA DE IMPRENSA E RELAÇÕES PÚBLICAS</v>
          </cell>
          <cell r="F226" t="str">
            <v>9.2.1</v>
          </cell>
          <cell r="G226" t="str">
            <v>Pessoal - área meio</v>
          </cell>
        </row>
        <row r="227">
          <cell r="A227" t="str">
            <v>180106.400015</v>
          </cell>
          <cell r="B227">
            <v>400015</v>
          </cell>
          <cell r="C227" t="str">
            <v>ASSISTÊNCIA ODONTOLÓGICA</v>
          </cell>
          <cell r="D227">
            <v>180106</v>
          </cell>
          <cell r="E227" t="str">
            <v>ASSESSORIA DE IMPRENSA E RELAÇÕES PÚBLICAS</v>
          </cell>
          <cell r="F227" t="str">
            <v>9.2.1</v>
          </cell>
          <cell r="G227" t="str">
            <v>Pessoal - área meio</v>
          </cell>
        </row>
        <row r="228">
          <cell r="A228" t="str">
            <v>180106.400016</v>
          </cell>
          <cell r="B228">
            <v>400016</v>
          </cell>
          <cell r="C228" t="str">
            <v>VALE REFEICAO</v>
          </cell>
          <cell r="D228">
            <v>180106</v>
          </cell>
          <cell r="E228" t="str">
            <v>ASSESSORIA DE IMPRENSA E RELAÇÕES PÚBLICAS</v>
          </cell>
          <cell r="F228" t="str">
            <v>9.2.1</v>
          </cell>
          <cell r="G228" t="str">
            <v>Pessoal - área meio</v>
          </cell>
        </row>
        <row r="229">
          <cell r="A229" t="str">
            <v>180106.400017</v>
          </cell>
          <cell r="B229">
            <v>400017</v>
          </cell>
          <cell r="C229" t="str">
            <v>VALE TRANSPORTE</v>
          </cell>
          <cell r="D229">
            <v>180106</v>
          </cell>
          <cell r="E229" t="str">
            <v>ASSESSORIA DE IMPRENSA E RELAÇÕES PÚBLICAS</v>
          </cell>
          <cell r="F229" t="str">
            <v>9.2.1</v>
          </cell>
          <cell r="G229" t="str">
            <v>Pessoal - área meio</v>
          </cell>
        </row>
        <row r="230">
          <cell r="A230" t="str">
            <v>180106.400175</v>
          </cell>
          <cell r="B230">
            <v>400175</v>
          </cell>
          <cell r="C230" t="str">
            <v>CURSOS E TREINAMENTOS</v>
          </cell>
          <cell r="D230">
            <v>180106</v>
          </cell>
          <cell r="E230" t="str">
            <v>ASSESSORIA DE IMPRENSA E RELAÇÕES PÚBLICAS</v>
          </cell>
          <cell r="F230" t="str">
            <v>9.2.1</v>
          </cell>
          <cell r="G230" t="str">
            <v>Pessoal - área meio</v>
          </cell>
        </row>
        <row r="231">
          <cell r="A231" t="str">
            <v>180106.400176</v>
          </cell>
          <cell r="B231">
            <v>400176</v>
          </cell>
          <cell r="C231" t="str">
            <v>AUXILIO EDUCACAO</v>
          </cell>
          <cell r="D231">
            <v>180106</v>
          </cell>
          <cell r="E231" t="str">
            <v>ASSESSORIA DE IMPRENSA E RELAÇÕES PÚBLICAS</v>
          </cell>
          <cell r="F231" t="str">
            <v>9.2.1</v>
          </cell>
          <cell r="G231" t="str">
            <v>Pessoal - área meio</v>
          </cell>
        </row>
        <row r="232">
          <cell r="A232" t="str">
            <v>180106.400020</v>
          </cell>
          <cell r="B232">
            <v>400020</v>
          </cell>
          <cell r="C232" t="str">
            <v>INSS</v>
          </cell>
          <cell r="D232">
            <v>180106</v>
          </cell>
          <cell r="E232" t="str">
            <v>ASSESSORIA DE IMPRENSA E RELAÇÕES PÚBLICAS</v>
          </cell>
          <cell r="F232" t="str">
            <v>9.2.1</v>
          </cell>
          <cell r="G232" t="str">
            <v>Pessoal - área meio</v>
          </cell>
        </row>
        <row r="233">
          <cell r="A233" t="str">
            <v>180106.400021</v>
          </cell>
          <cell r="B233">
            <v>400021</v>
          </cell>
          <cell r="C233" t="str">
            <v>FGTS</v>
          </cell>
          <cell r="D233">
            <v>180106</v>
          </cell>
          <cell r="E233" t="str">
            <v>ASSESSORIA DE IMPRENSA E RELAÇÕES PÚBLICAS</v>
          </cell>
          <cell r="F233" t="str">
            <v>9.2.1</v>
          </cell>
          <cell r="G233" t="str">
            <v>Pessoal - área meio</v>
          </cell>
        </row>
        <row r="234">
          <cell r="A234" t="str">
            <v>180106.400022</v>
          </cell>
          <cell r="B234">
            <v>400022</v>
          </cell>
          <cell r="C234" t="str">
            <v>PIS SOBRE FOLHA DE PAGAMENTO</v>
          </cell>
          <cell r="D234">
            <v>180106</v>
          </cell>
          <cell r="E234" t="str">
            <v>ASSESSORIA DE IMPRENSA E RELAÇÕES PÚBLICAS</v>
          </cell>
          <cell r="F234" t="str">
            <v>9.2.1</v>
          </cell>
          <cell r="G234" t="str">
            <v>Pessoal - área meio</v>
          </cell>
        </row>
        <row r="235">
          <cell r="A235" t="str">
            <v>180106.400024</v>
          </cell>
          <cell r="B235">
            <v>400024</v>
          </cell>
          <cell r="C235" t="str">
            <v>CONTRIBUIÇÃO SOCIAL RESCISÓRIA</v>
          </cell>
          <cell r="D235">
            <v>180106</v>
          </cell>
          <cell r="E235" t="str">
            <v>ASSESSORIA DE IMPRENSA E RELAÇÕES PÚBLICAS</v>
          </cell>
          <cell r="F235" t="str">
            <v>9.2.1</v>
          </cell>
          <cell r="G235" t="str">
            <v>Pessoal - área meio</v>
          </cell>
        </row>
        <row r="236">
          <cell r="A236" t="str">
            <v>180106.400177</v>
          </cell>
          <cell r="B236">
            <v>400177</v>
          </cell>
          <cell r="C236" t="str">
            <v>INSS SOBRE AUTONOMOS</v>
          </cell>
          <cell r="D236">
            <v>180106</v>
          </cell>
          <cell r="E236" t="str">
            <v>ASSESSORIA DE IMPRENSA E RELAÇÕES PÚBLICAS</v>
          </cell>
          <cell r="F236" t="str">
            <v>9.2.1</v>
          </cell>
          <cell r="G236" t="str">
            <v>Pessoal - área meio</v>
          </cell>
        </row>
        <row r="237">
          <cell r="A237" t="str">
            <v>180106.400214</v>
          </cell>
          <cell r="B237">
            <v>400214</v>
          </cell>
          <cell r="C237" t="str">
            <v>CONTRIBUICAO SINDICAL/ ASSISTENCIAL/ CONFEDERATIVA</v>
          </cell>
          <cell r="D237">
            <v>180106</v>
          </cell>
          <cell r="E237" t="str">
            <v>ASSESSORIA DE IMPRENSA E RELAÇÕES PÚBLICAS</v>
          </cell>
          <cell r="F237" t="str">
            <v>9.2.1</v>
          </cell>
          <cell r="G237" t="str">
            <v>Pessoal - área meio</v>
          </cell>
        </row>
        <row r="238">
          <cell r="A238" t="str">
            <v>180106.400025</v>
          </cell>
          <cell r="B238">
            <v>400025</v>
          </cell>
          <cell r="C238" t="str">
            <v>DESPESA - FÉRIAS</v>
          </cell>
          <cell r="D238">
            <v>180106</v>
          </cell>
          <cell r="E238" t="str">
            <v>ASSESSORIA DE IMPRENSA E RELAÇÕES PÚBLICAS</v>
          </cell>
          <cell r="F238" t="str">
            <v>9.2.1</v>
          </cell>
          <cell r="G238" t="str">
            <v>Pessoal - área meio</v>
          </cell>
        </row>
        <row r="239">
          <cell r="A239" t="str">
            <v>180106.400026</v>
          </cell>
          <cell r="B239">
            <v>400026</v>
          </cell>
          <cell r="C239" t="str">
            <v>DESPESA - INSS S/ FÉRIAS</v>
          </cell>
          <cell r="D239">
            <v>180106</v>
          </cell>
          <cell r="E239" t="str">
            <v>ASSESSORIA DE IMPRENSA E RELAÇÕES PÚBLICAS</v>
          </cell>
          <cell r="F239" t="str">
            <v>9.2.1</v>
          </cell>
          <cell r="G239" t="str">
            <v>Pessoal - área meio</v>
          </cell>
        </row>
        <row r="240">
          <cell r="A240" t="str">
            <v>180106.400027</v>
          </cell>
          <cell r="B240">
            <v>400027</v>
          </cell>
          <cell r="C240" t="str">
            <v>DESPESA - FGTS S/ FÉRIAS</v>
          </cell>
          <cell r="D240">
            <v>180106</v>
          </cell>
          <cell r="E240" t="str">
            <v>ASSESSORIA DE IMPRENSA E RELAÇÕES PÚBLICAS</v>
          </cell>
          <cell r="F240" t="str">
            <v>9.2.1</v>
          </cell>
          <cell r="G240" t="str">
            <v>Pessoal - área meio</v>
          </cell>
        </row>
        <row r="241">
          <cell r="A241" t="str">
            <v>180106.400028</v>
          </cell>
          <cell r="B241">
            <v>400028</v>
          </cell>
          <cell r="C241" t="str">
            <v>DESPESA - 13° SALÁRIO</v>
          </cell>
          <cell r="D241">
            <v>180106</v>
          </cell>
          <cell r="E241" t="str">
            <v>ASSESSORIA DE IMPRENSA E RELAÇÕES PÚBLICAS</v>
          </cell>
          <cell r="F241" t="str">
            <v>9.2.1</v>
          </cell>
          <cell r="G241" t="str">
            <v>Pessoal - área meio</v>
          </cell>
        </row>
        <row r="242">
          <cell r="A242" t="str">
            <v>180106.400029</v>
          </cell>
          <cell r="B242">
            <v>400029</v>
          </cell>
          <cell r="C242" t="str">
            <v>DESPESA - INSS S/ 13°</v>
          </cell>
          <cell r="D242">
            <v>180106</v>
          </cell>
          <cell r="E242" t="str">
            <v>ASSESSORIA DE IMPRENSA E RELAÇÕES PÚBLICAS</v>
          </cell>
          <cell r="F242" t="str">
            <v>9.2.1</v>
          </cell>
          <cell r="G242" t="str">
            <v>Pessoal - área meio</v>
          </cell>
        </row>
        <row r="243">
          <cell r="A243" t="str">
            <v>180106.400030</v>
          </cell>
          <cell r="B243">
            <v>400030</v>
          </cell>
          <cell r="C243" t="str">
            <v>DESPESA - FGTS S/ 13°</v>
          </cell>
          <cell r="D243">
            <v>180106</v>
          </cell>
          <cell r="E243" t="str">
            <v>ASSESSORIA DE IMPRENSA E RELAÇÕES PÚBLICAS</v>
          </cell>
          <cell r="F243" t="str">
            <v>9.2.1</v>
          </cell>
          <cell r="G243" t="str">
            <v>Pessoal - área meio</v>
          </cell>
        </row>
        <row r="244">
          <cell r="A244" t="str">
            <v>180106.400178</v>
          </cell>
          <cell r="B244">
            <v>400178</v>
          </cell>
          <cell r="C244" t="str">
            <v>UNIFORMES</v>
          </cell>
          <cell r="D244">
            <v>180106</v>
          </cell>
          <cell r="E244" t="str">
            <v>ASSESSORIA DE IMPRENSA E RELAÇÕES PÚBLICAS</v>
          </cell>
          <cell r="F244" t="str">
            <v>9.2.1</v>
          </cell>
          <cell r="G244" t="str">
            <v>Pessoal - área meio</v>
          </cell>
        </row>
        <row r="245">
          <cell r="A245" t="str">
            <v>180106.400179</v>
          </cell>
          <cell r="B245">
            <v>400179</v>
          </cell>
          <cell r="C245" t="str">
            <v>ESTAGIARIOS E APRENDIZES</v>
          </cell>
          <cell r="D245">
            <v>180106</v>
          </cell>
          <cell r="E245" t="str">
            <v>ASSESSORIA DE IMPRENSA E RELAÇÕES PÚBLICAS</v>
          </cell>
          <cell r="F245" t="str">
            <v>9.2.1</v>
          </cell>
          <cell r="G245" t="str">
            <v>Pessoal - área meio</v>
          </cell>
        </row>
        <row r="246">
          <cell r="A246" t="str">
            <v>180106.400180</v>
          </cell>
          <cell r="B246">
            <v>400180</v>
          </cell>
          <cell r="C246" t="str">
            <v>OUTRAS DESPESAS COM PESSOAL</v>
          </cell>
          <cell r="D246">
            <v>180106</v>
          </cell>
          <cell r="E246" t="str">
            <v>ASSESSORIA DE IMPRENSA E RELAÇÕES PÚBLICAS</v>
          </cell>
          <cell r="F246" t="str">
            <v>9.2.1</v>
          </cell>
          <cell r="G246" t="str">
            <v>Pessoal - área meio</v>
          </cell>
        </row>
        <row r="247">
          <cell r="A247" t="str">
            <v>180107.400003</v>
          </cell>
          <cell r="B247">
            <v>400003</v>
          </cell>
          <cell r="C247" t="str">
            <v>SALÁRIOS E ORDENADOS</v>
          </cell>
          <cell r="D247">
            <v>180107</v>
          </cell>
          <cell r="E247" t="str">
            <v>ASSESSORIA DE IMPRENSA E RELAÇÕES PÚBLICAS</v>
          </cell>
          <cell r="F247" t="str">
            <v>9.2.1</v>
          </cell>
          <cell r="G247" t="str">
            <v>Pessoal - área meio</v>
          </cell>
        </row>
        <row r="248">
          <cell r="A248" t="str">
            <v>180107.400004</v>
          </cell>
          <cell r="B248">
            <v>400004</v>
          </cell>
          <cell r="C248" t="str">
            <v>HORAS EXTRAS</v>
          </cell>
          <cell r="D248">
            <v>180107</v>
          </cell>
          <cell r="E248" t="str">
            <v>ASSESSORIA DE IMPRENSA E RELAÇÕES PÚBLICAS</v>
          </cell>
          <cell r="F248" t="str">
            <v>9.2.1</v>
          </cell>
          <cell r="G248" t="str">
            <v>Pessoal - área meio</v>
          </cell>
        </row>
        <row r="249">
          <cell r="A249" t="str">
            <v>180107.400005</v>
          </cell>
          <cell r="B249">
            <v>400005</v>
          </cell>
          <cell r="C249" t="str">
            <v>DÉCIMO TERCEIRO SALÁRIO</v>
          </cell>
          <cell r="D249">
            <v>180107</v>
          </cell>
          <cell r="E249" t="str">
            <v>ASSESSORIA DE IMPRENSA E RELAÇÕES PÚBLICAS</v>
          </cell>
          <cell r="F249" t="str">
            <v>9.2.1</v>
          </cell>
          <cell r="G249" t="str">
            <v>Pessoal - área meio</v>
          </cell>
        </row>
        <row r="250">
          <cell r="A250" t="str">
            <v>180107.400006</v>
          </cell>
          <cell r="B250">
            <v>400006</v>
          </cell>
          <cell r="C250" t="str">
            <v>FÉRIAS</v>
          </cell>
          <cell r="D250">
            <v>180107</v>
          </cell>
          <cell r="E250" t="str">
            <v>ASSESSORIA DE IMPRENSA E RELAÇÕES PÚBLICAS</v>
          </cell>
          <cell r="F250" t="str">
            <v>9.2.1</v>
          </cell>
          <cell r="G250" t="str">
            <v>Pessoal - área meio</v>
          </cell>
        </row>
        <row r="251">
          <cell r="A251" t="str">
            <v>180107.400007</v>
          </cell>
          <cell r="B251">
            <v>400007</v>
          </cell>
          <cell r="C251" t="str">
            <v>DESCANSO SEMANAL REMUNERADO</v>
          </cell>
          <cell r="D251">
            <v>180107</v>
          </cell>
          <cell r="E251" t="str">
            <v>ASSESSORIA DE IMPRENSA E RELAÇÕES PÚBLICAS</v>
          </cell>
          <cell r="F251" t="str">
            <v>9.2.1</v>
          </cell>
          <cell r="G251" t="str">
            <v>Pessoal - área meio</v>
          </cell>
        </row>
        <row r="252">
          <cell r="A252" t="str">
            <v>180107.400010</v>
          </cell>
          <cell r="B252">
            <v>400010</v>
          </cell>
          <cell r="C252" t="str">
            <v>AJUDA DE CUSTO</v>
          </cell>
          <cell r="D252">
            <v>180107</v>
          </cell>
          <cell r="E252" t="str">
            <v>ASSESSORIA DE IMPRENSA E RELAÇÕES PÚBLICAS</v>
          </cell>
          <cell r="F252" t="str">
            <v>9.2.1</v>
          </cell>
          <cell r="G252" t="str">
            <v>Pessoal - área meio</v>
          </cell>
        </row>
        <row r="253">
          <cell r="A253" t="str">
            <v>180107.400011</v>
          </cell>
          <cell r="B253">
            <v>400011</v>
          </cell>
          <cell r="C253" t="str">
            <v>BOLSA AUXÍLIO</v>
          </cell>
          <cell r="D253">
            <v>180107</v>
          </cell>
          <cell r="E253" t="str">
            <v>ASSESSORIA DE IMPRENSA E RELAÇÕES PÚBLICAS</v>
          </cell>
          <cell r="F253" t="str">
            <v>9.2.1</v>
          </cell>
          <cell r="G253" t="str">
            <v>Pessoal - área meio</v>
          </cell>
        </row>
        <row r="254">
          <cell r="A254" t="str">
            <v>180107.400012</v>
          </cell>
          <cell r="B254">
            <v>400012</v>
          </cell>
          <cell r="C254" t="str">
            <v>INDENIZAÇÕES</v>
          </cell>
          <cell r="D254">
            <v>180107</v>
          </cell>
          <cell r="E254" t="str">
            <v>ASSESSORIA DE IMPRENSA E RELAÇÕES PÚBLICAS</v>
          </cell>
          <cell r="F254" t="str">
            <v>9.2.1</v>
          </cell>
          <cell r="G254" t="str">
            <v>Pessoal - área meio</v>
          </cell>
        </row>
        <row r="255">
          <cell r="A255" t="str">
            <v>180107.400013</v>
          </cell>
          <cell r="B255">
            <v>400013</v>
          </cell>
          <cell r="C255" t="str">
            <v>SALÁRIOS - AJUSTES ENTRE CONTRATO DE GESTÃO</v>
          </cell>
          <cell r="D255">
            <v>180107</v>
          </cell>
          <cell r="E255" t="str">
            <v>ASSESSORIA DE IMPRENSA E RELAÇÕES PÚBLICAS</v>
          </cell>
          <cell r="F255" t="str">
            <v>9.2.1</v>
          </cell>
          <cell r="G255" t="str">
            <v>Pessoal - área meio</v>
          </cell>
        </row>
        <row r="256">
          <cell r="A256" t="str">
            <v>180107.400202</v>
          </cell>
          <cell r="B256">
            <v>400202</v>
          </cell>
          <cell r="C256" t="str">
            <v>ADICIONAL NOTURNO</v>
          </cell>
          <cell r="D256">
            <v>180107</v>
          </cell>
          <cell r="E256" t="str">
            <v>ASSESSORIA DE IMPRENSA E RELAÇÕES PÚBLICAS</v>
          </cell>
          <cell r="F256" t="str">
            <v>9.2.1</v>
          </cell>
          <cell r="G256" t="str">
            <v>Pessoal - área meio</v>
          </cell>
        </row>
        <row r="257">
          <cell r="A257" t="str">
            <v>180107.400203</v>
          </cell>
          <cell r="B257">
            <v>400203</v>
          </cell>
          <cell r="C257" t="str">
            <v>GRATIFICAÇOES</v>
          </cell>
          <cell r="D257">
            <v>180107</v>
          </cell>
          <cell r="E257" t="str">
            <v>ASSESSORIA DE IMPRENSA E RELAÇÕES PÚBLICAS</v>
          </cell>
          <cell r="F257" t="str">
            <v>9.2.1</v>
          </cell>
          <cell r="G257" t="str">
            <v>Pessoal - área meio</v>
          </cell>
        </row>
        <row r="258">
          <cell r="A258" t="str">
            <v>180107.400219</v>
          </cell>
          <cell r="B258">
            <v>400219</v>
          </cell>
          <cell r="C258" t="str">
            <v>SALARIO MATERNIDADE</v>
          </cell>
          <cell r="D258">
            <v>180107</v>
          </cell>
          <cell r="E258" t="str">
            <v>ASSESSORIA DE IMPRENSA E RELAÇÕES PÚBLICAS</v>
          </cell>
          <cell r="F258" t="str">
            <v>9.2.1</v>
          </cell>
          <cell r="G258" t="str">
            <v>Pessoal - área meio</v>
          </cell>
        </row>
        <row r="259">
          <cell r="A259" t="str">
            <v>180107.400220</v>
          </cell>
          <cell r="B259">
            <v>400220</v>
          </cell>
          <cell r="C259" t="str">
            <v>SALARIO FAMILIA</v>
          </cell>
          <cell r="D259">
            <v>180107</v>
          </cell>
          <cell r="E259" t="str">
            <v>ASSESSORIA DE IMPRENSA E RELAÇÕES PÚBLICAS</v>
          </cell>
          <cell r="F259" t="str">
            <v>9.2.1</v>
          </cell>
          <cell r="G259" t="str">
            <v>Pessoal - área meio</v>
          </cell>
        </row>
        <row r="260">
          <cell r="A260" t="str">
            <v>180107.400221</v>
          </cell>
          <cell r="B260">
            <v>400221</v>
          </cell>
          <cell r="C260" t="str">
            <v>PENSAO ALIMENTICIA</v>
          </cell>
          <cell r="D260">
            <v>180107</v>
          </cell>
          <cell r="E260" t="str">
            <v>ASSESSORIA DE IMPRENSA E RELAÇÕES PÚBLICAS</v>
          </cell>
          <cell r="F260" t="str">
            <v>9.2.1</v>
          </cell>
          <cell r="G260" t="str">
            <v>Pessoal - área meio</v>
          </cell>
        </row>
        <row r="261">
          <cell r="A261" t="str">
            <v>180107.400014</v>
          </cell>
          <cell r="B261">
            <v>400014</v>
          </cell>
          <cell r="C261" t="str">
            <v>ASSISTÊNCIA MÉDICA</v>
          </cell>
          <cell r="D261">
            <v>180107</v>
          </cell>
          <cell r="E261" t="str">
            <v>ASSESSORIA DE IMPRENSA E RELAÇÕES PÚBLICAS</v>
          </cell>
          <cell r="F261" t="str">
            <v>9.2.1</v>
          </cell>
          <cell r="G261" t="str">
            <v>Pessoal - área meio</v>
          </cell>
        </row>
        <row r="262">
          <cell r="A262" t="str">
            <v>180107.400015</v>
          </cell>
          <cell r="B262">
            <v>400015</v>
          </cell>
          <cell r="C262" t="str">
            <v>ASSISTÊNCIA ODONTOLÓGICA</v>
          </cell>
          <cell r="D262">
            <v>180107</v>
          </cell>
          <cell r="E262" t="str">
            <v>ASSESSORIA DE IMPRENSA E RELAÇÕES PÚBLICAS</v>
          </cell>
          <cell r="F262" t="str">
            <v>9.2.1</v>
          </cell>
          <cell r="G262" t="str">
            <v>Pessoal - área meio</v>
          </cell>
        </row>
        <row r="263">
          <cell r="A263" t="str">
            <v>180107.400016</v>
          </cell>
          <cell r="B263">
            <v>400016</v>
          </cell>
          <cell r="C263" t="str">
            <v>VALE REFEICAO</v>
          </cell>
          <cell r="D263">
            <v>180107</v>
          </cell>
          <cell r="E263" t="str">
            <v>ASSESSORIA DE IMPRENSA E RELAÇÕES PÚBLICAS</v>
          </cell>
          <cell r="F263" t="str">
            <v>9.2.1</v>
          </cell>
          <cell r="G263" t="str">
            <v>Pessoal - área meio</v>
          </cell>
        </row>
        <row r="264">
          <cell r="A264" t="str">
            <v>180107.400017</v>
          </cell>
          <cell r="B264">
            <v>400017</v>
          </cell>
          <cell r="C264" t="str">
            <v>VALE TRANSPORTE</v>
          </cell>
          <cell r="D264">
            <v>180107</v>
          </cell>
          <cell r="E264" t="str">
            <v>ASSESSORIA DE IMPRENSA E RELAÇÕES PÚBLICAS</v>
          </cell>
          <cell r="F264" t="str">
            <v>9.2.1</v>
          </cell>
          <cell r="G264" t="str">
            <v>Pessoal - área meio</v>
          </cell>
        </row>
        <row r="265">
          <cell r="A265" t="str">
            <v>180107.400175</v>
          </cell>
          <cell r="B265">
            <v>400175</v>
          </cell>
          <cell r="C265" t="str">
            <v>CURSOS E TREINAMENTOS</v>
          </cell>
          <cell r="D265">
            <v>180107</v>
          </cell>
          <cell r="E265" t="str">
            <v>ASSESSORIA DE IMPRENSA E RELAÇÕES PÚBLICAS</v>
          </cell>
          <cell r="F265" t="str">
            <v>9.2.1</v>
          </cell>
          <cell r="G265" t="str">
            <v>Pessoal - área meio</v>
          </cell>
        </row>
        <row r="266">
          <cell r="A266" t="str">
            <v>180107.400176</v>
          </cell>
          <cell r="B266">
            <v>400176</v>
          </cell>
          <cell r="C266" t="str">
            <v>AUXILIO EDUCACAO</v>
          </cell>
          <cell r="D266">
            <v>180107</v>
          </cell>
          <cell r="E266" t="str">
            <v>ASSESSORIA DE IMPRENSA E RELAÇÕES PÚBLICAS</v>
          </cell>
          <cell r="F266" t="str">
            <v>9.2.1</v>
          </cell>
          <cell r="G266" t="str">
            <v>Pessoal - área meio</v>
          </cell>
        </row>
        <row r="267">
          <cell r="A267" t="str">
            <v>180107.400020</v>
          </cell>
          <cell r="B267">
            <v>400020</v>
          </cell>
          <cell r="C267" t="str">
            <v>INSS</v>
          </cell>
          <cell r="D267">
            <v>180107</v>
          </cell>
          <cell r="E267" t="str">
            <v>ASSESSORIA DE IMPRENSA E RELAÇÕES PÚBLICAS</v>
          </cell>
          <cell r="F267" t="str">
            <v>9.2.1</v>
          </cell>
          <cell r="G267" t="str">
            <v>Pessoal - área meio</v>
          </cell>
        </row>
        <row r="268">
          <cell r="A268" t="str">
            <v>180107.400021</v>
          </cell>
          <cell r="B268">
            <v>400021</v>
          </cell>
          <cell r="C268" t="str">
            <v>FGTS</v>
          </cell>
          <cell r="D268">
            <v>180107</v>
          </cell>
          <cell r="E268" t="str">
            <v>ASSESSORIA DE IMPRENSA E RELAÇÕES PÚBLICAS</v>
          </cell>
          <cell r="F268" t="str">
            <v>9.2.1</v>
          </cell>
          <cell r="G268" t="str">
            <v>Pessoal - área meio</v>
          </cell>
        </row>
        <row r="269">
          <cell r="A269" t="str">
            <v>180107.400022</v>
          </cell>
          <cell r="B269">
            <v>400022</v>
          </cell>
          <cell r="C269" t="str">
            <v>PIS SOBRE FOLHA DE PAGAMENTO</v>
          </cell>
          <cell r="D269">
            <v>180107</v>
          </cell>
          <cell r="E269" t="str">
            <v>ASSESSORIA DE IMPRENSA E RELAÇÕES PÚBLICAS</v>
          </cell>
          <cell r="F269" t="str">
            <v>9.2.1</v>
          </cell>
          <cell r="G269" t="str">
            <v>Pessoal - área meio</v>
          </cell>
        </row>
        <row r="270">
          <cell r="A270" t="str">
            <v>180107.400024</v>
          </cell>
          <cell r="B270">
            <v>400024</v>
          </cell>
          <cell r="C270" t="str">
            <v>CONTRIBUIÇÃO SOCIAL RESCISÓRIA</v>
          </cell>
          <cell r="D270">
            <v>180107</v>
          </cell>
          <cell r="E270" t="str">
            <v>ASSESSORIA DE IMPRENSA E RELAÇÕES PÚBLICAS</v>
          </cell>
          <cell r="F270" t="str">
            <v>9.2.1</v>
          </cell>
          <cell r="G270" t="str">
            <v>Pessoal - área meio</v>
          </cell>
        </row>
        <row r="271">
          <cell r="A271" t="str">
            <v>180107.400177</v>
          </cell>
          <cell r="B271">
            <v>400177</v>
          </cell>
          <cell r="C271" t="str">
            <v>INSS SOBRE AUTONOMOS</v>
          </cell>
          <cell r="D271">
            <v>180107</v>
          </cell>
          <cell r="E271" t="str">
            <v>ASSESSORIA DE IMPRENSA E RELAÇÕES PÚBLICAS</v>
          </cell>
          <cell r="F271" t="str">
            <v>9.2.1</v>
          </cell>
          <cell r="G271" t="str">
            <v>Pessoal - área meio</v>
          </cell>
        </row>
        <row r="272">
          <cell r="A272" t="str">
            <v>180107.400214</v>
          </cell>
          <cell r="B272">
            <v>400214</v>
          </cell>
          <cell r="C272" t="str">
            <v>CONTRIBUICAO SINDICAL/ ASSISTENCIAL/ CONFEDERATIVA</v>
          </cell>
          <cell r="D272">
            <v>180107</v>
          </cell>
          <cell r="E272" t="str">
            <v>ASSESSORIA DE IMPRENSA E RELAÇÕES PÚBLICAS</v>
          </cell>
          <cell r="F272" t="str">
            <v>9.2.1</v>
          </cell>
          <cell r="G272" t="str">
            <v>Pessoal - área meio</v>
          </cell>
        </row>
        <row r="273">
          <cell r="A273" t="str">
            <v>180107.400025</v>
          </cell>
          <cell r="B273">
            <v>400025</v>
          </cell>
          <cell r="C273" t="str">
            <v>DESPESA - FÉRIAS</v>
          </cell>
          <cell r="D273">
            <v>180107</v>
          </cell>
          <cell r="E273" t="str">
            <v>ASSESSORIA DE IMPRENSA E RELAÇÕES PÚBLICAS</v>
          </cell>
          <cell r="F273" t="str">
            <v>9.2.1</v>
          </cell>
          <cell r="G273" t="str">
            <v>Pessoal - área meio</v>
          </cell>
        </row>
        <row r="274">
          <cell r="A274" t="str">
            <v>180107.400026</v>
          </cell>
          <cell r="B274">
            <v>400026</v>
          </cell>
          <cell r="C274" t="str">
            <v>DESPESA - INSS S/ FÉRIAS</v>
          </cell>
          <cell r="D274">
            <v>180107</v>
          </cell>
          <cell r="E274" t="str">
            <v>ASSESSORIA DE IMPRENSA E RELAÇÕES PÚBLICAS</v>
          </cell>
          <cell r="F274" t="str">
            <v>9.2.1</v>
          </cell>
          <cell r="G274" t="str">
            <v>Pessoal - área meio</v>
          </cell>
        </row>
        <row r="275">
          <cell r="A275" t="str">
            <v>180107.400027</v>
          </cell>
          <cell r="B275">
            <v>400027</v>
          </cell>
          <cell r="C275" t="str">
            <v>DESPESA - FGTS S/ FÉRIAS</v>
          </cell>
          <cell r="D275">
            <v>180107</v>
          </cell>
          <cell r="E275" t="str">
            <v>ASSESSORIA DE IMPRENSA E RELAÇÕES PÚBLICAS</v>
          </cell>
          <cell r="F275" t="str">
            <v>9.2.1</v>
          </cell>
          <cell r="G275" t="str">
            <v>Pessoal - área meio</v>
          </cell>
        </row>
        <row r="276">
          <cell r="A276" t="str">
            <v>180107.400028</v>
          </cell>
          <cell r="B276">
            <v>400028</v>
          </cell>
          <cell r="C276" t="str">
            <v>DESPESA - 13° SALÁRIO</v>
          </cell>
          <cell r="D276">
            <v>180107</v>
          </cell>
          <cell r="E276" t="str">
            <v>ASSESSORIA DE IMPRENSA E RELAÇÕES PÚBLICAS</v>
          </cell>
          <cell r="F276" t="str">
            <v>9.2.1</v>
          </cell>
          <cell r="G276" t="str">
            <v>Pessoal - área meio</v>
          </cell>
        </row>
        <row r="277">
          <cell r="A277" t="str">
            <v>180107.400029</v>
          </cell>
          <cell r="B277">
            <v>400029</v>
          </cell>
          <cell r="C277" t="str">
            <v>DESPESA - INSS S/ 13°</v>
          </cell>
          <cell r="D277">
            <v>180107</v>
          </cell>
          <cell r="E277" t="str">
            <v>ASSESSORIA DE IMPRENSA E RELAÇÕES PÚBLICAS</v>
          </cell>
          <cell r="F277" t="str">
            <v>9.2.1</v>
          </cell>
          <cell r="G277" t="str">
            <v>Pessoal - área meio</v>
          </cell>
        </row>
        <row r="278">
          <cell r="A278" t="str">
            <v>180107.400030</v>
          </cell>
          <cell r="B278">
            <v>400030</v>
          </cell>
          <cell r="C278" t="str">
            <v>DESPESA - FGTS S/ 13°</v>
          </cell>
          <cell r="D278">
            <v>180107</v>
          </cell>
          <cell r="E278" t="str">
            <v>ASSESSORIA DE IMPRENSA E RELAÇÕES PÚBLICAS</v>
          </cell>
          <cell r="F278" t="str">
            <v>9.2.1</v>
          </cell>
          <cell r="G278" t="str">
            <v>Pessoal - área meio</v>
          </cell>
        </row>
        <row r="279">
          <cell r="A279" t="str">
            <v>180107.400178</v>
          </cell>
          <cell r="B279">
            <v>400178</v>
          </cell>
          <cell r="C279" t="str">
            <v>UNIFORMES</v>
          </cell>
          <cell r="D279">
            <v>180107</v>
          </cell>
          <cell r="E279" t="str">
            <v>ASSESSORIA DE IMPRENSA E RELAÇÕES PÚBLICAS</v>
          </cell>
          <cell r="F279" t="str">
            <v>9.2.1</v>
          </cell>
          <cell r="G279" t="str">
            <v>Pessoal - área meio</v>
          </cell>
        </row>
        <row r="280">
          <cell r="A280" t="str">
            <v>180107.400179</v>
          </cell>
          <cell r="B280">
            <v>400179</v>
          </cell>
          <cell r="C280" t="str">
            <v>ESTAGIARIOS E APRENDIZES</v>
          </cell>
          <cell r="D280">
            <v>180107</v>
          </cell>
          <cell r="E280" t="str">
            <v>ASSESSORIA DE IMPRENSA E RELAÇÕES PÚBLICAS</v>
          </cell>
          <cell r="F280" t="str">
            <v>9.2.1</v>
          </cell>
          <cell r="G280" t="str">
            <v>Pessoal - área meio</v>
          </cell>
        </row>
        <row r="281">
          <cell r="A281" t="str">
            <v>180107.400180</v>
          </cell>
          <cell r="B281">
            <v>400180</v>
          </cell>
          <cell r="C281" t="str">
            <v>OUTRAS DESPESAS COM PESSOAL</v>
          </cell>
          <cell r="D281">
            <v>180107</v>
          </cell>
          <cell r="E281" t="str">
            <v>ASSESSORIA DE IMPRENSA E RELAÇÕES PÚBLICAS</v>
          </cell>
          <cell r="F281" t="str">
            <v>9.2.1</v>
          </cell>
          <cell r="G281" t="str">
            <v>Pessoal - área meio</v>
          </cell>
        </row>
        <row r="282">
          <cell r="A282" t="str">
            <v>180202.400003</v>
          </cell>
          <cell r="B282">
            <v>400003</v>
          </cell>
          <cell r="C282" t="str">
            <v>SALÁRIOS E ORDENADOS</v>
          </cell>
          <cell r="D282">
            <v>180202</v>
          </cell>
          <cell r="E282" t="str">
            <v>CONTROLADORIA</v>
          </cell>
          <cell r="F282" t="str">
            <v>9.2.1</v>
          </cell>
          <cell r="G282" t="str">
            <v>Pessoal - área meio</v>
          </cell>
        </row>
        <row r="283">
          <cell r="A283" t="str">
            <v>180202.400004</v>
          </cell>
          <cell r="B283">
            <v>400004</v>
          </cell>
          <cell r="C283" t="str">
            <v>HORAS EXTRAS</v>
          </cell>
          <cell r="D283">
            <v>180202</v>
          </cell>
          <cell r="E283" t="str">
            <v>CONTROLADORIA</v>
          </cell>
          <cell r="F283" t="str">
            <v>9.2.1</v>
          </cell>
          <cell r="G283" t="str">
            <v>Pessoal - área meio</v>
          </cell>
        </row>
        <row r="284">
          <cell r="A284" t="str">
            <v>180202.400005</v>
          </cell>
          <cell r="B284">
            <v>400005</v>
          </cell>
          <cell r="C284" t="str">
            <v>DÉCIMO TERCEIRO SALÁRIO</v>
          </cell>
          <cell r="D284">
            <v>180202</v>
          </cell>
          <cell r="E284" t="str">
            <v>CONTROLADORIA</v>
          </cell>
          <cell r="F284" t="str">
            <v>9.2.1</v>
          </cell>
          <cell r="G284" t="str">
            <v>Pessoal - área meio</v>
          </cell>
        </row>
        <row r="285">
          <cell r="A285" t="str">
            <v>180202.400006</v>
          </cell>
          <cell r="B285">
            <v>400006</v>
          </cell>
          <cell r="C285" t="str">
            <v>FÉRIAS</v>
          </cell>
          <cell r="D285">
            <v>180202</v>
          </cell>
          <cell r="E285" t="str">
            <v>CONTROLADORIA</v>
          </cell>
          <cell r="F285" t="str">
            <v>9.2.1</v>
          </cell>
          <cell r="G285" t="str">
            <v>Pessoal - área meio</v>
          </cell>
        </row>
        <row r="286">
          <cell r="A286" t="str">
            <v>180202.400007</v>
          </cell>
          <cell r="B286">
            <v>400007</v>
          </cell>
          <cell r="C286" t="str">
            <v>DESCANSO SEMANAL REMUNERADO</v>
          </cell>
          <cell r="D286">
            <v>180202</v>
          </cell>
          <cell r="E286" t="str">
            <v>CONTROLADORIA</v>
          </cell>
          <cell r="F286" t="str">
            <v>9.2.1</v>
          </cell>
          <cell r="G286" t="str">
            <v>Pessoal - área meio</v>
          </cell>
        </row>
        <row r="287">
          <cell r="A287" t="str">
            <v>180202.400010</v>
          </cell>
          <cell r="B287">
            <v>400010</v>
          </cell>
          <cell r="C287" t="str">
            <v>AJUDA DE CUSTO</v>
          </cell>
          <cell r="D287">
            <v>180202</v>
          </cell>
          <cell r="E287" t="str">
            <v>CONTROLADORIA</v>
          </cell>
          <cell r="F287" t="str">
            <v>9.2.1</v>
          </cell>
          <cell r="G287" t="str">
            <v>Pessoal - área meio</v>
          </cell>
        </row>
        <row r="288">
          <cell r="A288" t="str">
            <v>180202.400011</v>
          </cell>
          <cell r="B288">
            <v>400011</v>
          </cell>
          <cell r="C288" t="str">
            <v>BOLSA AUXÍLIO</v>
          </cell>
          <cell r="D288">
            <v>180202</v>
          </cell>
          <cell r="E288" t="str">
            <v>CONTROLADORIA</v>
          </cell>
          <cell r="F288" t="str">
            <v>9.2.1</v>
          </cell>
          <cell r="G288" t="str">
            <v>Pessoal - área meio</v>
          </cell>
        </row>
        <row r="289">
          <cell r="A289" t="str">
            <v>180202.400012</v>
          </cell>
          <cell r="B289">
            <v>400012</v>
          </cell>
          <cell r="C289" t="str">
            <v>INDENIZAÇÕES</v>
          </cell>
          <cell r="D289">
            <v>180202</v>
          </cell>
          <cell r="E289" t="str">
            <v>CONTROLADORIA</v>
          </cell>
          <cell r="F289" t="str">
            <v>9.2.1</v>
          </cell>
          <cell r="G289" t="str">
            <v>Pessoal - área meio</v>
          </cell>
        </row>
        <row r="290">
          <cell r="A290" t="str">
            <v>180202.400013</v>
          </cell>
          <cell r="B290">
            <v>400013</v>
          </cell>
          <cell r="C290" t="str">
            <v>SALÁRIOS - AJUSTES ENTRE CONTRATO DE GESTÃO</v>
          </cell>
          <cell r="D290">
            <v>180202</v>
          </cell>
          <cell r="E290" t="str">
            <v>CONTROLADORIA</v>
          </cell>
          <cell r="F290" t="str">
            <v>9.2.1</v>
          </cell>
          <cell r="G290" t="str">
            <v>Pessoal - área meio</v>
          </cell>
        </row>
        <row r="291">
          <cell r="A291" t="str">
            <v>180202.400202</v>
          </cell>
          <cell r="B291">
            <v>400202</v>
          </cell>
          <cell r="C291" t="str">
            <v>ADICIONAL NOTURNO</v>
          </cell>
          <cell r="D291">
            <v>180202</v>
          </cell>
          <cell r="E291" t="str">
            <v>CONTROLADORIA</v>
          </cell>
          <cell r="F291" t="str">
            <v>9.2.1</v>
          </cell>
          <cell r="G291" t="str">
            <v>Pessoal - área meio</v>
          </cell>
        </row>
        <row r="292">
          <cell r="A292" t="str">
            <v>180202.400203</v>
          </cell>
          <cell r="B292">
            <v>400203</v>
          </cell>
          <cell r="C292" t="str">
            <v>GRATIFICAÇOES</v>
          </cell>
          <cell r="D292">
            <v>180202</v>
          </cell>
          <cell r="E292" t="str">
            <v>CONTROLADORIA</v>
          </cell>
          <cell r="F292" t="str">
            <v>9.2.1</v>
          </cell>
          <cell r="G292" t="str">
            <v>Pessoal - área meio</v>
          </cell>
        </row>
        <row r="293">
          <cell r="A293" t="str">
            <v>180202.400219</v>
          </cell>
          <cell r="B293">
            <v>400219</v>
          </cell>
          <cell r="C293" t="str">
            <v>SALARIO MATERNIDADE</v>
          </cell>
          <cell r="D293">
            <v>180202</v>
          </cell>
          <cell r="E293" t="str">
            <v>CONTROLADORIA</v>
          </cell>
          <cell r="F293" t="str">
            <v>9.2.1</v>
          </cell>
          <cell r="G293" t="str">
            <v>Pessoal - área meio</v>
          </cell>
        </row>
        <row r="294">
          <cell r="A294" t="str">
            <v>180202.400220</v>
          </cell>
          <cell r="B294">
            <v>400220</v>
          </cell>
          <cell r="C294" t="str">
            <v>SALARIO FAMILIA</v>
          </cell>
          <cell r="D294">
            <v>180202</v>
          </cell>
          <cell r="E294" t="str">
            <v>CONTROLADORIA</v>
          </cell>
          <cell r="F294" t="str">
            <v>9.2.1</v>
          </cell>
          <cell r="G294" t="str">
            <v>Pessoal - área meio</v>
          </cell>
        </row>
        <row r="295">
          <cell r="A295" t="str">
            <v>180202.400221</v>
          </cell>
          <cell r="B295">
            <v>400221</v>
          </cell>
          <cell r="C295" t="str">
            <v>PENSAO ALIMENTICIA</v>
          </cell>
          <cell r="D295">
            <v>180202</v>
          </cell>
          <cell r="E295" t="str">
            <v>CONTROLADORIA</v>
          </cell>
          <cell r="F295" t="str">
            <v>9.2.1</v>
          </cell>
          <cell r="G295" t="str">
            <v>Pessoal - área meio</v>
          </cell>
        </row>
        <row r="296">
          <cell r="A296" t="str">
            <v>180202.400014</v>
          </cell>
          <cell r="B296">
            <v>400014</v>
          </cell>
          <cell r="C296" t="str">
            <v>ASSISTÊNCIA MÉDICA</v>
          </cell>
          <cell r="D296">
            <v>180202</v>
          </cell>
          <cell r="E296" t="str">
            <v>CONTROLADORIA</v>
          </cell>
          <cell r="F296" t="str">
            <v>9.2.1</v>
          </cell>
          <cell r="G296" t="str">
            <v>Pessoal - área meio</v>
          </cell>
        </row>
        <row r="297">
          <cell r="A297" t="str">
            <v>180202.400015</v>
          </cell>
          <cell r="B297">
            <v>400015</v>
          </cell>
          <cell r="C297" t="str">
            <v>ASSISTÊNCIA ODONTOLÓGICA</v>
          </cell>
          <cell r="D297">
            <v>180202</v>
          </cell>
          <cell r="E297" t="str">
            <v>CONTROLADORIA</v>
          </cell>
          <cell r="F297" t="str">
            <v>9.2.1</v>
          </cell>
          <cell r="G297" t="str">
            <v>Pessoal - área meio</v>
          </cell>
        </row>
        <row r="298">
          <cell r="A298" t="str">
            <v>180202.400016</v>
          </cell>
          <cell r="B298">
            <v>400016</v>
          </cell>
          <cell r="C298" t="str">
            <v>VALE REFEICAO</v>
          </cell>
          <cell r="D298">
            <v>180202</v>
          </cell>
          <cell r="E298" t="str">
            <v>CONTROLADORIA</v>
          </cell>
          <cell r="F298" t="str">
            <v>9.2.1</v>
          </cell>
          <cell r="G298" t="str">
            <v>Pessoal - área meio</v>
          </cell>
        </row>
        <row r="299">
          <cell r="A299" t="str">
            <v>180202.400017</v>
          </cell>
          <cell r="B299">
            <v>400017</v>
          </cell>
          <cell r="C299" t="str">
            <v>VALE TRANSPORTE</v>
          </cell>
          <cell r="D299">
            <v>180202</v>
          </cell>
          <cell r="E299" t="str">
            <v>CONTROLADORIA</v>
          </cell>
          <cell r="F299" t="str">
            <v>9.2.1</v>
          </cell>
          <cell r="G299" t="str">
            <v>Pessoal - área meio</v>
          </cell>
        </row>
        <row r="300">
          <cell r="A300" t="str">
            <v>180202.400175</v>
          </cell>
          <cell r="B300">
            <v>400175</v>
          </cell>
          <cell r="C300" t="str">
            <v>CURSOS E TREINAMENTOS</v>
          </cell>
          <cell r="D300">
            <v>180202</v>
          </cell>
          <cell r="E300" t="str">
            <v>CONTROLADORIA</v>
          </cell>
          <cell r="F300" t="str">
            <v>9.2.1</v>
          </cell>
          <cell r="G300" t="str">
            <v>Pessoal - área meio</v>
          </cell>
        </row>
        <row r="301">
          <cell r="A301" t="str">
            <v>180202.400176</v>
          </cell>
          <cell r="B301">
            <v>400176</v>
          </cell>
          <cell r="C301" t="str">
            <v>AUXILIO EDUCACAO</v>
          </cell>
          <cell r="D301">
            <v>180202</v>
          </cell>
          <cell r="E301" t="str">
            <v>CONTROLADORIA</v>
          </cell>
          <cell r="F301" t="str">
            <v>9.2.1</v>
          </cell>
          <cell r="G301" t="str">
            <v>Pessoal - área meio</v>
          </cell>
        </row>
        <row r="302">
          <cell r="A302" t="str">
            <v>180202.400020</v>
          </cell>
          <cell r="B302">
            <v>400020</v>
          </cell>
          <cell r="C302" t="str">
            <v>INSS</v>
          </cell>
          <cell r="D302">
            <v>180202</v>
          </cell>
          <cell r="E302" t="str">
            <v>CONTROLADORIA</v>
          </cell>
          <cell r="F302" t="str">
            <v>9.2.1</v>
          </cell>
          <cell r="G302" t="str">
            <v>Pessoal - área meio</v>
          </cell>
        </row>
        <row r="303">
          <cell r="A303" t="str">
            <v>180202.400021</v>
          </cell>
          <cell r="B303">
            <v>400021</v>
          </cell>
          <cell r="C303" t="str">
            <v>FGTS</v>
          </cell>
          <cell r="D303">
            <v>180202</v>
          </cell>
          <cell r="E303" t="str">
            <v>CONTROLADORIA</v>
          </cell>
          <cell r="F303" t="str">
            <v>9.2.1</v>
          </cell>
          <cell r="G303" t="str">
            <v>Pessoal - área meio</v>
          </cell>
        </row>
        <row r="304">
          <cell r="A304" t="str">
            <v>180202.400022</v>
          </cell>
          <cell r="B304">
            <v>400022</v>
          </cell>
          <cell r="C304" t="str">
            <v>PIS SOBRE FOLHA DE PAGAMENTO</v>
          </cell>
          <cell r="D304">
            <v>180202</v>
          </cell>
          <cell r="E304" t="str">
            <v>CONTROLADORIA</v>
          </cell>
          <cell r="F304" t="str">
            <v>9.2.1</v>
          </cell>
          <cell r="G304" t="str">
            <v>Pessoal - área meio</v>
          </cell>
        </row>
        <row r="305">
          <cell r="A305" t="str">
            <v>180202.400024</v>
          </cell>
          <cell r="B305">
            <v>400024</v>
          </cell>
          <cell r="C305" t="str">
            <v>CONTRIBUIÇÃO SOCIAL RESCISÓRIA</v>
          </cell>
          <cell r="D305">
            <v>180202</v>
          </cell>
          <cell r="E305" t="str">
            <v>CONTROLADORIA</v>
          </cell>
          <cell r="F305" t="str">
            <v>9.2.1</v>
          </cell>
          <cell r="G305" t="str">
            <v>Pessoal - área meio</v>
          </cell>
        </row>
        <row r="306">
          <cell r="A306" t="str">
            <v>180202.400177</v>
          </cell>
          <cell r="B306">
            <v>400177</v>
          </cell>
          <cell r="C306" t="str">
            <v>INSS SOBRE AUTONOMOS</v>
          </cell>
          <cell r="D306">
            <v>180202</v>
          </cell>
          <cell r="E306" t="str">
            <v>CONTROLADORIA</v>
          </cell>
          <cell r="F306" t="str">
            <v>9.2.1</v>
          </cell>
          <cell r="G306" t="str">
            <v>Pessoal - área meio</v>
          </cell>
        </row>
        <row r="307">
          <cell r="A307" t="str">
            <v>180202.400214</v>
          </cell>
          <cell r="B307">
            <v>400214</v>
          </cell>
          <cell r="C307" t="str">
            <v>CONTRIBUICAO SINDICAL/ ASSISTENCIAL/ CONFEDERATIVA</v>
          </cell>
          <cell r="D307">
            <v>180202</v>
          </cell>
          <cell r="E307" t="str">
            <v>CONTROLADORIA</v>
          </cell>
          <cell r="F307" t="str">
            <v>9.2.1</v>
          </cell>
          <cell r="G307" t="str">
            <v>Pessoal - área meio</v>
          </cell>
        </row>
        <row r="308">
          <cell r="A308" t="str">
            <v>180202.400025</v>
          </cell>
          <cell r="B308">
            <v>400025</v>
          </cell>
          <cell r="C308" t="str">
            <v>DESPESA - FÉRIAS</v>
          </cell>
          <cell r="D308">
            <v>180202</v>
          </cell>
          <cell r="E308" t="str">
            <v>CONTROLADORIA</v>
          </cell>
          <cell r="F308" t="str">
            <v>9.2.1</v>
          </cell>
          <cell r="G308" t="str">
            <v>Pessoal - área meio</v>
          </cell>
        </row>
        <row r="309">
          <cell r="A309" t="str">
            <v>180202.400026</v>
          </cell>
          <cell r="B309">
            <v>400026</v>
          </cell>
          <cell r="C309" t="str">
            <v>DESPESA - INSS S/ FÉRIAS</v>
          </cell>
          <cell r="D309">
            <v>180202</v>
          </cell>
          <cell r="E309" t="str">
            <v>CONTROLADORIA</v>
          </cell>
          <cell r="F309" t="str">
            <v>9.2.1</v>
          </cell>
          <cell r="G309" t="str">
            <v>Pessoal - área meio</v>
          </cell>
        </row>
        <row r="310">
          <cell r="A310" t="str">
            <v>180202.400027</v>
          </cell>
          <cell r="B310">
            <v>400027</v>
          </cell>
          <cell r="C310" t="str">
            <v>DESPESA - FGTS S/ FÉRIAS</v>
          </cell>
          <cell r="D310">
            <v>180202</v>
          </cell>
          <cell r="E310" t="str">
            <v>CONTROLADORIA</v>
          </cell>
          <cell r="F310" t="str">
            <v>9.2.1</v>
          </cell>
          <cell r="G310" t="str">
            <v>Pessoal - área meio</v>
          </cell>
        </row>
        <row r="311">
          <cell r="A311" t="str">
            <v>180202.400028</v>
          </cell>
          <cell r="B311">
            <v>400028</v>
          </cell>
          <cell r="C311" t="str">
            <v>DESPESA - 13° SALÁRIO</v>
          </cell>
          <cell r="D311">
            <v>180202</v>
          </cell>
          <cell r="E311" t="str">
            <v>CONTROLADORIA</v>
          </cell>
          <cell r="F311" t="str">
            <v>9.2.1</v>
          </cell>
          <cell r="G311" t="str">
            <v>Pessoal - área meio</v>
          </cell>
        </row>
        <row r="312">
          <cell r="A312" t="str">
            <v>180202.400029</v>
          </cell>
          <cell r="B312">
            <v>400029</v>
          </cell>
          <cell r="C312" t="str">
            <v>DESPESA - INSS S/ 13°</v>
          </cell>
          <cell r="D312">
            <v>180202</v>
          </cell>
          <cell r="E312" t="str">
            <v>CONTROLADORIA</v>
          </cell>
          <cell r="F312" t="str">
            <v>9.2.1</v>
          </cell>
          <cell r="G312" t="str">
            <v>Pessoal - área meio</v>
          </cell>
        </row>
        <row r="313">
          <cell r="A313" t="str">
            <v>180202.400030</v>
          </cell>
          <cell r="B313">
            <v>400030</v>
          </cell>
          <cell r="C313" t="str">
            <v>DESPESA - FGTS S/ 13°</v>
          </cell>
          <cell r="D313">
            <v>180202</v>
          </cell>
          <cell r="E313" t="str">
            <v>CONTROLADORIA</v>
          </cell>
          <cell r="F313" t="str">
            <v>9.2.1</v>
          </cell>
          <cell r="G313" t="str">
            <v>Pessoal - área meio</v>
          </cell>
        </row>
        <row r="314">
          <cell r="A314" t="str">
            <v>180202.400178</v>
          </cell>
          <cell r="B314">
            <v>400178</v>
          </cell>
          <cell r="C314" t="str">
            <v>UNIFORMES</v>
          </cell>
          <cell r="D314">
            <v>180202</v>
          </cell>
          <cell r="E314" t="str">
            <v>CONTROLADORIA</v>
          </cell>
          <cell r="F314" t="str">
            <v>9.2.1</v>
          </cell>
          <cell r="G314" t="str">
            <v>Pessoal - área meio</v>
          </cell>
        </row>
        <row r="315">
          <cell r="A315" t="str">
            <v>180202.400179</v>
          </cell>
          <cell r="B315">
            <v>400179</v>
          </cell>
          <cell r="C315" t="str">
            <v>ESTAGIARIOS E APRENDIZES</v>
          </cell>
          <cell r="D315">
            <v>180202</v>
          </cell>
          <cell r="E315" t="str">
            <v>CONTROLADORIA</v>
          </cell>
          <cell r="F315" t="str">
            <v>9.2.1</v>
          </cell>
          <cell r="G315" t="str">
            <v>Pessoal - área meio</v>
          </cell>
        </row>
        <row r="316">
          <cell r="A316" t="str">
            <v>180202.400180</v>
          </cell>
          <cell r="B316">
            <v>400180</v>
          </cell>
          <cell r="C316" t="str">
            <v>OUTRAS DESPESAS COM PESSOAL</v>
          </cell>
          <cell r="D316">
            <v>180202</v>
          </cell>
          <cell r="E316" t="str">
            <v>CONTROLADORIA</v>
          </cell>
          <cell r="F316" t="str">
            <v>9.2.1</v>
          </cell>
          <cell r="G316" t="str">
            <v>Pessoal - área meio</v>
          </cell>
        </row>
        <row r="317">
          <cell r="A317" t="str">
            <v>180203.400003</v>
          </cell>
          <cell r="B317">
            <v>400003</v>
          </cell>
          <cell r="C317" t="str">
            <v>SALÁRIOS E ORDENADOS</v>
          </cell>
          <cell r="D317">
            <v>180203</v>
          </cell>
          <cell r="E317" t="str">
            <v>RECURSOS HUMANOS</v>
          </cell>
          <cell r="F317" t="str">
            <v>9.2.1</v>
          </cell>
          <cell r="G317" t="str">
            <v>Pessoal - área meio</v>
          </cell>
        </row>
        <row r="318">
          <cell r="A318" t="str">
            <v>180203.400004</v>
          </cell>
          <cell r="B318">
            <v>400004</v>
          </cell>
          <cell r="C318" t="str">
            <v>HORAS EXTRAS</v>
          </cell>
          <cell r="D318">
            <v>180203</v>
          </cell>
          <cell r="E318" t="str">
            <v>RECURSOS HUMANOS</v>
          </cell>
          <cell r="F318" t="str">
            <v>9.2.1</v>
          </cell>
          <cell r="G318" t="str">
            <v>Pessoal - área meio</v>
          </cell>
        </row>
        <row r="319">
          <cell r="A319" t="str">
            <v>180203.400005</v>
          </cell>
          <cell r="B319">
            <v>400005</v>
          </cell>
          <cell r="C319" t="str">
            <v>DÉCIMO TERCEIRO SALÁRIO</v>
          </cell>
          <cell r="D319">
            <v>180203</v>
          </cell>
          <cell r="E319" t="str">
            <v>RECURSOS HUMANOS</v>
          </cell>
          <cell r="F319" t="str">
            <v>9.2.1</v>
          </cell>
          <cell r="G319" t="str">
            <v>Pessoal - área meio</v>
          </cell>
        </row>
        <row r="320">
          <cell r="A320" t="str">
            <v>180203.400006</v>
          </cell>
          <cell r="B320">
            <v>400006</v>
          </cell>
          <cell r="C320" t="str">
            <v>FÉRIAS</v>
          </cell>
          <cell r="D320">
            <v>180203</v>
          </cell>
          <cell r="E320" t="str">
            <v>RECURSOS HUMANOS</v>
          </cell>
          <cell r="F320" t="str">
            <v>9.2.1</v>
          </cell>
          <cell r="G320" t="str">
            <v>Pessoal - área meio</v>
          </cell>
        </row>
        <row r="321">
          <cell r="A321" t="str">
            <v>180203.400007</v>
          </cell>
          <cell r="B321">
            <v>400007</v>
          </cell>
          <cell r="C321" t="str">
            <v>DESCANSO SEMANAL REMUNERADO</v>
          </cell>
          <cell r="D321">
            <v>180203</v>
          </cell>
          <cell r="E321" t="str">
            <v>RECURSOS HUMANOS</v>
          </cell>
          <cell r="F321" t="str">
            <v>9.2.1</v>
          </cell>
          <cell r="G321" t="str">
            <v>Pessoal - área meio</v>
          </cell>
        </row>
        <row r="322">
          <cell r="A322" t="str">
            <v>180203.400010</v>
          </cell>
          <cell r="B322">
            <v>400010</v>
          </cell>
          <cell r="C322" t="str">
            <v>AJUDA DE CUSTO</v>
          </cell>
          <cell r="D322">
            <v>180203</v>
          </cell>
          <cell r="E322" t="str">
            <v>RECURSOS HUMANOS</v>
          </cell>
          <cell r="F322" t="str">
            <v>9.2.1</v>
          </cell>
          <cell r="G322" t="str">
            <v>Pessoal - área meio</v>
          </cell>
        </row>
        <row r="323">
          <cell r="A323" t="str">
            <v>180203.400011</v>
          </cell>
          <cell r="B323">
            <v>400011</v>
          </cell>
          <cell r="C323" t="str">
            <v>BOLSA AUXÍLIO</v>
          </cell>
          <cell r="D323">
            <v>180203</v>
          </cell>
          <cell r="E323" t="str">
            <v>RECURSOS HUMANOS</v>
          </cell>
          <cell r="F323" t="str">
            <v>9.2.1</v>
          </cell>
          <cell r="G323" t="str">
            <v>Pessoal - área meio</v>
          </cell>
        </row>
        <row r="324">
          <cell r="A324" t="str">
            <v>180203.400012</v>
          </cell>
          <cell r="B324">
            <v>400012</v>
          </cell>
          <cell r="C324" t="str">
            <v>INDENIZAÇÕES</v>
          </cell>
          <cell r="D324">
            <v>180203</v>
          </cell>
          <cell r="E324" t="str">
            <v>RECURSOS HUMANOS</v>
          </cell>
          <cell r="F324" t="str">
            <v>9.2.1</v>
          </cell>
          <cell r="G324" t="str">
            <v>Pessoal - área meio</v>
          </cell>
        </row>
        <row r="325">
          <cell r="A325" t="str">
            <v>180203.400013</v>
          </cell>
          <cell r="B325">
            <v>400013</v>
          </cell>
          <cell r="C325" t="str">
            <v>SALÁRIOS - AJUSTES ENTRE CONTRATO DE GESTÃO</v>
          </cell>
          <cell r="D325">
            <v>180203</v>
          </cell>
          <cell r="E325" t="str">
            <v>RECURSOS HUMANOS</v>
          </cell>
          <cell r="F325" t="str">
            <v>9.2.1</v>
          </cell>
          <cell r="G325" t="str">
            <v>Pessoal - área meio</v>
          </cell>
        </row>
        <row r="326">
          <cell r="A326" t="str">
            <v>180203.400202</v>
          </cell>
          <cell r="B326">
            <v>400202</v>
          </cell>
          <cell r="C326" t="str">
            <v>ADICIONAL NOTURNO</v>
          </cell>
          <cell r="D326">
            <v>180203</v>
          </cell>
          <cell r="E326" t="str">
            <v>RECURSOS HUMANOS</v>
          </cell>
          <cell r="F326" t="str">
            <v>9.2.1</v>
          </cell>
          <cell r="G326" t="str">
            <v>Pessoal - área meio</v>
          </cell>
        </row>
        <row r="327">
          <cell r="A327" t="str">
            <v>180203.400203</v>
          </cell>
          <cell r="B327">
            <v>400203</v>
          </cell>
          <cell r="C327" t="str">
            <v>GRATIFICAÇOES</v>
          </cell>
          <cell r="D327">
            <v>180203</v>
          </cell>
          <cell r="E327" t="str">
            <v>RECURSOS HUMANOS</v>
          </cell>
          <cell r="F327" t="str">
            <v>9.2.1</v>
          </cell>
          <cell r="G327" t="str">
            <v>Pessoal - área meio</v>
          </cell>
        </row>
        <row r="328">
          <cell r="A328" t="str">
            <v>180203.400219</v>
          </cell>
          <cell r="B328">
            <v>400219</v>
          </cell>
          <cell r="C328" t="str">
            <v>SALARIO MATERNIDADE</v>
          </cell>
          <cell r="D328">
            <v>180203</v>
          </cell>
          <cell r="E328" t="str">
            <v>RECURSOS HUMANOS</v>
          </cell>
          <cell r="F328" t="str">
            <v>9.2.1</v>
          </cell>
          <cell r="G328" t="str">
            <v>Pessoal - área meio</v>
          </cell>
        </row>
        <row r="329">
          <cell r="A329" t="str">
            <v>180203.400220</v>
          </cell>
          <cell r="B329">
            <v>400220</v>
          </cell>
          <cell r="C329" t="str">
            <v>SALARIO FAMILIA</v>
          </cell>
          <cell r="D329">
            <v>180203</v>
          </cell>
          <cell r="E329" t="str">
            <v>RECURSOS HUMANOS</v>
          </cell>
          <cell r="F329" t="str">
            <v>9.2.1</v>
          </cell>
          <cell r="G329" t="str">
            <v>Pessoal - área meio</v>
          </cell>
        </row>
        <row r="330">
          <cell r="A330" t="str">
            <v>180203.400221</v>
          </cell>
          <cell r="B330">
            <v>400221</v>
          </cell>
          <cell r="C330" t="str">
            <v>PENSAO ALIMENTICIA</v>
          </cell>
          <cell r="D330">
            <v>180203</v>
          </cell>
          <cell r="E330" t="str">
            <v>RECURSOS HUMANOS</v>
          </cell>
          <cell r="F330" t="str">
            <v>9.2.1</v>
          </cell>
          <cell r="G330" t="str">
            <v>Pessoal - área meio</v>
          </cell>
        </row>
        <row r="331">
          <cell r="A331" t="str">
            <v>180203.400014</v>
          </cell>
          <cell r="B331">
            <v>400014</v>
          </cell>
          <cell r="C331" t="str">
            <v>ASSISTÊNCIA MÉDICA</v>
          </cell>
          <cell r="D331">
            <v>180203</v>
          </cell>
          <cell r="E331" t="str">
            <v>RECURSOS HUMANOS</v>
          </cell>
          <cell r="F331" t="str">
            <v>9.2.1</v>
          </cell>
          <cell r="G331" t="str">
            <v>Pessoal - área meio</v>
          </cell>
        </row>
        <row r="332">
          <cell r="A332" t="str">
            <v>180203.400015</v>
          </cell>
          <cell r="B332">
            <v>400015</v>
          </cell>
          <cell r="C332" t="str">
            <v>ASSISTÊNCIA ODONTOLÓGICA</v>
          </cell>
          <cell r="D332">
            <v>180203</v>
          </cell>
          <cell r="E332" t="str">
            <v>RECURSOS HUMANOS</v>
          </cell>
          <cell r="F332" t="str">
            <v>9.2.1</v>
          </cell>
          <cell r="G332" t="str">
            <v>Pessoal - área meio</v>
          </cell>
        </row>
        <row r="333">
          <cell r="A333" t="str">
            <v>180203.400016</v>
          </cell>
          <cell r="B333">
            <v>400016</v>
          </cell>
          <cell r="C333" t="str">
            <v>VALE REFEICAO</v>
          </cell>
          <cell r="D333">
            <v>180203</v>
          </cell>
          <cell r="E333" t="str">
            <v>RECURSOS HUMANOS</v>
          </cell>
          <cell r="F333" t="str">
            <v>9.2.1</v>
          </cell>
          <cell r="G333" t="str">
            <v>Pessoal - área meio</v>
          </cell>
        </row>
        <row r="334">
          <cell r="A334" t="str">
            <v>180203.400017</v>
          </cell>
          <cell r="B334">
            <v>400017</v>
          </cell>
          <cell r="C334" t="str">
            <v>VALE TRANSPORTE</v>
          </cell>
          <cell r="D334">
            <v>180203</v>
          </cell>
          <cell r="E334" t="str">
            <v>RECURSOS HUMANOS</v>
          </cell>
          <cell r="F334" t="str">
            <v>9.2.1</v>
          </cell>
          <cell r="G334" t="str">
            <v>Pessoal - área meio</v>
          </cell>
        </row>
        <row r="335">
          <cell r="A335" t="str">
            <v>180203.400175</v>
          </cell>
          <cell r="B335">
            <v>400175</v>
          </cell>
          <cell r="C335" t="str">
            <v>CURSOS E TREINAMENTOS</v>
          </cell>
          <cell r="D335">
            <v>180203</v>
          </cell>
          <cell r="E335" t="str">
            <v>RECURSOS HUMANOS</v>
          </cell>
          <cell r="F335" t="str">
            <v>9.2.1</v>
          </cell>
          <cell r="G335" t="str">
            <v>Pessoal - área meio</v>
          </cell>
        </row>
        <row r="336">
          <cell r="A336" t="str">
            <v>180203.400176</v>
          </cell>
          <cell r="B336">
            <v>400176</v>
          </cell>
          <cell r="C336" t="str">
            <v>AUXILIO EDUCACAO</v>
          </cell>
          <cell r="D336">
            <v>180203</v>
          </cell>
          <cell r="E336" t="str">
            <v>RECURSOS HUMANOS</v>
          </cell>
          <cell r="F336" t="str">
            <v>9.2.1</v>
          </cell>
          <cell r="G336" t="str">
            <v>Pessoal - área meio</v>
          </cell>
        </row>
        <row r="337">
          <cell r="A337" t="str">
            <v>180203.400020</v>
          </cell>
          <cell r="B337">
            <v>400020</v>
          </cell>
          <cell r="C337" t="str">
            <v>INSS</v>
          </cell>
          <cell r="D337">
            <v>180203</v>
          </cell>
          <cell r="E337" t="str">
            <v>RECURSOS HUMANOS</v>
          </cell>
          <cell r="F337" t="str">
            <v>9.2.1</v>
          </cell>
          <cell r="G337" t="str">
            <v>Pessoal - área meio</v>
          </cell>
        </row>
        <row r="338">
          <cell r="A338" t="str">
            <v>180203.400021</v>
          </cell>
          <cell r="B338">
            <v>400021</v>
          </cell>
          <cell r="C338" t="str">
            <v>FGTS</v>
          </cell>
          <cell r="D338">
            <v>180203</v>
          </cell>
          <cell r="E338" t="str">
            <v>RECURSOS HUMANOS</v>
          </cell>
          <cell r="F338" t="str">
            <v>9.2.1</v>
          </cell>
          <cell r="G338" t="str">
            <v>Pessoal - área meio</v>
          </cell>
        </row>
        <row r="339">
          <cell r="A339" t="str">
            <v>180203.400022</v>
          </cell>
          <cell r="B339">
            <v>400022</v>
          </cell>
          <cell r="C339" t="str">
            <v>PIS SOBRE FOLHA DE PAGAMENTO</v>
          </cell>
          <cell r="D339">
            <v>180203</v>
          </cell>
          <cell r="E339" t="str">
            <v>RECURSOS HUMANOS</v>
          </cell>
          <cell r="F339" t="str">
            <v>9.2.1</v>
          </cell>
          <cell r="G339" t="str">
            <v>Pessoal - área meio</v>
          </cell>
        </row>
        <row r="340">
          <cell r="A340" t="str">
            <v>180203.400024</v>
          </cell>
          <cell r="B340">
            <v>400024</v>
          </cell>
          <cell r="C340" t="str">
            <v>CONTRIBUIÇÃO SOCIAL RESCISÓRIA</v>
          </cell>
          <cell r="D340">
            <v>180203</v>
          </cell>
          <cell r="E340" t="str">
            <v>RECURSOS HUMANOS</v>
          </cell>
          <cell r="F340" t="str">
            <v>9.2.1</v>
          </cell>
          <cell r="G340" t="str">
            <v>Pessoal - área meio</v>
          </cell>
        </row>
        <row r="341">
          <cell r="A341" t="str">
            <v>180203.400177</v>
          </cell>
          <cell r="B341">
            <v>400177</v>
          </cell>
          <cell r="C341" t="str">
            <v>INSS SOBRE AUTONOMOS</v>
          </cell>
          <cell r="D341">
            <v>180203</v>
          </cell>
          <cell r="E341" t="str">
            <v>RECURSOS HUMANOS</v>
          </cell>
          <cell r="F341" t="str">
            <v>9.2.1</v>
          </cell>
          <cell r="G341" t="str">
            <v>Pessoal - área meio</v>
          </cell>
        </row>
        <row r="342">
          <cell r="A342" t="str">
            <v>180203.400214</v>
          </cell>
          <cell r="B342">
            <v>400214</v>
          </cell>
          <cell r="C342" t="str">
            <v>CONTRIBUICAO SINDICAL/ ASSISTENCIAL/ CONFEDERATIVA</v>
          </cell>
          <cell r="D342">
            <v>180203</v>
          </cell>
          <cell r="E342" t="str">
            <v>RECURSOS HUMANOS</v>
          </cell>
          <cell r="F342" t="str">
            <v>9.2.1</v>
          </cell>
          <cell r="G342" t="str">
            <v>Pessoal - área meio</v>
          </cell>
        </row>
        <row r="343">
          <cell r="A343" t="str">
            <v>180203.400025</v>
          </cell>
          <cell r="B343">
            <v>400025</v>
          </cell>
          <cell r="C343" t="str">
            <v>DESPESA - FÉRIAS</v>
          </cell>
          <cell r="D343">
            <v>180203</v>
          </cell>
          <cell r="E343" t="str">
            <v>RECURSOS HUMANOS</v>
          </cell>
          <cell r="F343" t="str">
            <v>9.2.1</v>
          </cell>
          <cell r="G343" t="str">
            <v>Pessoal - área meio</v>
          </cell>
        </row>
        <row r="344">
          <cell r="A344" t="str">
            <v>180203.400026</v>
          </cell>
          <cell r="B344">
            <v>400026</v>
          </cell>
          <cell r="C344" t="str">
            <v>DESPESA - INSS S/ FÉRIAS</v>
          </cell>
          <cell r="D344">
            <v>180203</v>
          </cell>
          <cell r="E344" t="str">
            <v>RECURSOS HUMANOS</v>
          </cell>
          <cell r="F344" t="str">
            <v>9.2.1</v>
          </cell>
          <cell r="G344" t="str">
            <v>Pessoal - área meio</v>
          </cell>
        </row>
        <row r="345">
          <cell r="A345" t="str">
            <v>180203.400027</v>
          </cell>
          <cell r="B345">
            <v>400027</v>
          </cell>
          <cell r="C345" t="str">
            <v>DESPESA - FGTS S/ FÉRIAS</v>
          </cell>
          <cell r="D345">
            <v>180203</v>
          </cell>
          <cell r="E345" t="str">
            <v>RECURSOS HUMANOS</v>
          </cell>
          <cell r="F345" t="str">
            <v>9.2.1</v>
          </cell>
          <cell r="G345" t="str">
            <v>Pessoal - área meio</v>
          </cell>
        </row>
        <row r="346">
          <cell r="A346" t="str">
            <v>180203.400028</v>
          </cell>
          <cell r="B346">
            <v>400028</v>
          </cell>
          <cell r="C346" t="str">
            <v>DESPESA - 13° SALÁRIO</v>
          </cell>
          <cell r="D346">
            <v>180203</v>
          </cell>
          <cell r="E346" t="str">
            <v>RECURSOS HUMANOS</v>
          </cell>
          <cell r="F346" t="str">
            <v>9.2.1</v>
          </cell>
          <cell r="G346" t="str">
            <v>Pessoal - área meio</v>
          </cell>
        </row>
        <row r="347">
          <cell r="A347" t="str">
            <v>180203.400029</v>
          </cell>
          <cell r="B347">
            <v>400029</v>
          </cell>
          <cell r="C347" t="str">
            <v>DESPESA - INSS S/ 13°</v>
          </cell>
          <cell r="D347">
            <v>180203</v>
          </cell>
          <cell r="E347" t="str">
            <v>RECURSOS HUMANOS</v>
          </cell>
          <cell r="F347" t="str">
            <v>9.2.1</v>
          </cell>
          <cell r="G347" t="str">
            <v>Pessoal - área meio</v>
          </cell>
        </row>
        <row r="348">
          <cell r="A348" t="str">
            <v>180203.400030</v>
          </cell>
          <cell r="B348">
            <v>400030</v>
          </cell>
          <cell r="C348" t="str">
            <v>DESPESA - FGTS S/ 13°</v>
          </cell>
          <cell r="D348">
            <v>180203</v>
          </cell>
          <cell r="E348" t="str">
            <v>RECURSOS HUMANOS</v>
          </cell>
          <cell r="F348" t="str">
            <v>9.2.1</v>
          </cell>
          <cell r="G348" t="str">
            <v>Pessoal - área meio</v>
          </cell>
        </row>
        <row r="349">
          <cell r="A349" t="str">
            <v>180203.400178</v>
          </cell>
          <cell r="B349">
            <v>400178</v>
          </cell>
          <cell r="C349" t="str">
            <v>UNIFORMES</v>
          </cell>
          <cell r="D349">
            <v>180203</v>
          </cell>
          <cell r="E349" t="str">
            <v>RECURSOS HUMANOS</v>
          </cell>
          <cell r="F349" t="str">
            <v>9.2.1</v>
          </cell>
          <cell r="G349" t="str">
            <v>Pessoal - área meio</v>
          </cell>
        </row>
        <row r="350">
          <cell r="A350" t="str">
            <v>180203.400179</v>
          </cell>
          <cell r="B350">
            <v>400179</v>
          </cell>
          <cell r="C350" t="str">
            <v>ESTAGIARIOS E APRENDIZES</v>
          </cell>
          <cell r="D350">
            <v>180203</v>
          </cell>
          <cell r="E350" t="str">
            <v>RECURSOS HUMANOS</v>
          </cell>
          <cell r="F350" t="str">
            <v>9.2.1</v>
          </cell>
          <cell r="G350" t="str">
            <v>Pessoal - área meio</v>
          </cell>
        </row>
        <row r="351">
          <cell r="A351" t="str">
            <v>180203.400180</v>
          </cell>
          <cell r="B351">
            <v>400180</v>
          </cell>
          <cell r="C351" t="str">
            <v>OUTRAS DESPESAS COM PESSOAL</v>
          </cell>
          <cell r="D351">
            <v>180203</v>
          </cell>
          <cell r="E351" t="str">
            <v>RECURSOS HUMANOS</v>
          </cell>
          <cell r="F351" t="str">
            <v>9.2.1</v>
          </cell>
          <cell r="G351" t="str">
            <v>Pessoal - área meio</v>
          </cell>
        </row>
        <row r="352">
          <cell r="A352" t="str">
            <v>180204.400003</v>
          </cell>
          <cell r="B352">
            <v>400003</v>
          </cell>
          <cell r="C352" t="str">
            <v>SALÁRIOS E ORDENADOS</v>
          </cell>
          <cell r="D352">
            <v>180204</v>
          </cell>
          <cell r="E352" t="str">
            <v>AVALIAÇÃO E PRESTAÇÃO DE CONTAS</v>
          </cell>
          <cell r="F352" t="str">
            <v>9.2.1</v>
          </cell>
          <cell r="G352" t="str">
            <v>Pessoal - área meio</v>
          </cell>
        </row>
        <row r="353">
          <cell r="A353" t="str">
            <v>180204.400004</v>
          </cell>
          <cell r="B353">
            <v>400004</v>
          </cell>
          <cell r="C353" t="str">
            <v>HORAS EXTRAS</v>
          </cell>
          <cell r="D353">
            <v>180204</v>
          </cell>
          <cell r="E353" t="str">
            <v>AVALIAÇÃO E PRESTAÇÃO DE CONTAS</v>
          </cell>
          <cell r="F353" t="str">
            <v>9.2.1</v>
          </cell>
          <cell r="G353" t="str">
            <v>Pessoal - área meio</v>
          </cell>
        </row>
        <row r="354">
          <cell r="A354" t="str">
            <v>180204.400005</v>
          </cell>
          <cell r="B354">
            <v>400005</v>
          </cell>
          <cell r="C354" t="str">
            <v>DÉCIMO TERCEIRO SALÁRIO</v>
          </cell>
          <cell r="D354">
            <v>180204</v>
          </cell>
          <cell r="E354" t="str">
            <v>AVALIAÇÃO E PRESTAÇÃO DE CONTAS</v>
          </cell>
          <cell r="F354" t="str">
            <v>9.2.1</v>
          </cell>
          <cell r="G354" t="str">
            <v>Pessoal - área meio</v>
          </cell>
        </row>
        <row r="355">
          <cell r="A355" t="str">
            <v>180204.400006</v>
          </cell>
          <cell r="B355">
            <v>400006</v>
          </cell>
          <cell r="C355" t="str">
            <v>FÉRIAS</v>
          </cell>
          <cell r="D355">
            <v>180204</v>
          </cell>
          <cell r="E355" t="str">
            <v>AVALIAÇÃO E PRESTAÇÃO DE CONTAS</v>
          </cell>
          <cell r="F355" t="str">
            <v>9.2.1</v>
          </cell>
          <cell r="G355" t="str">
            <v>Pessoal - área meio</v>
          </cell>
        </row>
        <row r="356">
          <cell r="A356" t="str">
            <v>180204.400007</v>
          </cell>
          <cell r="B356">
            <v>400007</v>
          </cell>
          <cell r="C356" t="str">
            <v>DESCANSO SEMANAL REMUNERADO</v>
          </cell>
          <cell r="D356">
            <v>180204</v>
          </cell>
          <cell r="E356" t="str">
            <v>AVALIAÇÃO E PRESTAÇÃO DE CONTAS</v>
          </cell>
          <cell r="F356" t="str">
            <v>9.2.1</v>
          </cell>
          <cell r="G356" t="str">
            <v>Pessoal - área meio</v>
          </cell>
        </row>
        <row r="357">
          <cell r="A357" t="str">
            <v>180204.400010</v>
          </cell>
          <cell r="B357">
            <v>400010</v>
          </cell>
          <cell r="C357" t="str">
            <v>AJUDA DE CUSTO</v>
          </cell>
          <cell r="D357">
            <v>180204</v>
          </cell>
          <cell r="E357" t="str">
            <v>AVALIAÇÃO E PRESTAÇÃO DE CONTAS</v>
          </cell>
          <cell r="F357" t="str">
            <v>9.2.1</v>
          </cell>
          <cell r="G357" t="str">
            <v>Pessoal - área meio</v>
          </cell>
        </row>
        <row r="358">
          <cell r="A358" t="str">
            <v>180204.400011</v>
          </cell>
          <cell r="B358">
            <v>400011</v>
          </cell>
          <cell r="C358" t="str">
            <v>BOLSA AUXÍLIO</v>
          </cell>
          <cell r="D358">
            <v>180204</v>
          </cell>
          <cell r="E358" t="str">
            <v>AVALIAÇÃO E PRESTAÇÃO DE CONTAS</v>
          </cell>
          <cell r="F358" t="str">
            <v>9.2.1</v>
          </cell>
          <cell r="G358" t="str">
            <v>Pessoal - área meio</v>
          </cell>
        </row>
        <row r="359">
          <cell r="A359" t="str">
            <v>180204.400012</v>
          </cell>
          <cell r="B359">
            <v>400012</v>
          </cell>
          <cell r="C359" t="str">
            <v>INDENIZAÇÕES</v>
          </cell>
          <cell r="D359">
            <v>180204</v>
          </cell>
          <cell r="E359" t="str">
            <v>AVALIAÇÃO E PRESTAÇÃO DE CONTAS</v>
          </cell>
          <cell r="F359" t="str">
            <v>9.2.1</v>
          </cell>
          <cell r="G359" t="str">
            <v>Pessoal - área meio</v>
          </cell>
        </row>
        <row r="360">
          <cell r="A360" t="str">
            <v>180204.400013</v>
          </cell>
          <cell r="B360">
            <v>400013</v>
          </cell>
          <cell r="C360" t="str">
            <v>SALÁRIOS - AJUSTES ENTRE CONTRATO DE GESTÃO</v>
          </cell>
          <cell r="D360">
            <v>180204</v>
          </cell>
          <cell r="E360" t="str">
            <v>AVALIAÇÃO E PRESTAÇÃO DE CONTAS</v>
          </cell>
          <cell r="F360" t="str">
            <v>9.2.1</v>
          </cell>
          <cell r="G360" t="str">
            <v>Pessoal - área meio</v>
          </cell>
        </row>
        <row r="361">
          <cell r="A361" t="str">
            <v>180204.400202</v>
          </cell>
          <cell r="B361">
            <v>400202</v>
          </cell>
          <cell r="C361" t="str">
            <v>ADICIONAL NOTURNO</v>
          </cell>
          <cell r="D361">
            <v>180204</v>
          </cell>
          <cell r="E361" t="str">
            <v>AVALIAÇÃO E PRESTAÇÃO DE CONTAS</v>
          </cell>
          <cell r="F361" t="str">
            <v>9.2.1</v>
          </cell>
          <cell r="G361" t="str">
            <v>Pessoal - área meio</v>
          </cell>
        </row>
        <row r="362">
          <cell r="A362" t="str">
            <v>180204.400203</v>
          </cell>
          <cell r="B362">
            <v>400203</v>
          </cell>
          <cell r="C362" t="str">
            <v>GRATIFICAÇOES</v>
          </cell>
          <cell r="D362">
            <v>180204</v>
          </cell>
          <cell r="E362" t="str">
            <v>AVALIAÇÃO E PRESTAÇÃO DE CONTAS</v>
          </cell>
          <cell r="F362" t="str">
            <v>9.2.1</v>
          </cell>
          <cell r="G362" t="str">
            <v>Pessoal - área meio</v>
          </cell>
        </row>
        <row r="363">
          <cell r="A363" t="str">
            <v>180204.400219</v>
          </cell>
          <cell r="B363">
            <v>400219</v>
          </cell>
          <cell r="C363" t="str">
            <v>SALARIO MATERNIDADE</v>
          </cell>
          <cell r="D363">
            <v>180204</v>
          </cell>
          <cell r="E363" t="str">
            <v>AVALIAÇÃO E PRESTAÇÃO DE CONTAS</v>
          </cell>
          <cell r="F363" t="str">
            <v>9.2.1</v>
          </cell>
          <cell r="G363" t="str">
            <v>Pessoal - área meio</v>
          </cell>
        </row>
        <row r="364">
          <cell r="A364" t="str">
            <v>180204.400220</v>
          </cell>
          <cell r="B364">
            <v>400220</v>
          </cell>
          <cell r="C364" t="str">
            <v>SALARIO FAMILIA</v>
          </cell>
          <cell r="D364">
            <v>180204</v>
          </cell>
          <cell r="E364" t="str">
            <v>AVALIAÇÃO E PRESTAÇÃO DE CONTAS</v>
          </cell>
          <cell r="F364" t="str">
            <v>9.2.1</v>
          </cell>
          <cell r="G364" t="str">
            <v>Pessoal - área meio</v>
          </cell>
        </row>
        <row r="365">
          <cell r="A365" t="str">
            <v>180204.400221</v>
          </cell>
          <cell r="B365">
            <v>400221</v>
          </cell>
          <cell r="C365" t="str">
            <v>PENSAO ALIMENTICIA</v>
          </cell>
          <cell r="D365">
            <v>180204</v>
          </cell>
          <cell r="E365" t="str">
            <v>AVALIAÇÃO E PRESTAÇÃO DE CONTAS</v>
          </cell>
          <cell r="F365" t="str">
            <v>9.2.1</v>
          </cell>
          <cell r="G365" t="str">
            <v>Pessoal - área meio</v>
          </cell>
        </row>
        <row r="366">
          <cell r="A366" t="str">
            <v>180204.400014</v>
          </cell>
          <cell r="B366">
            <v>400014</v>
          </cell>
          <cell r="C366" t="str">
            <v>ASSISTÊNCIA MÉDICA</v>
          </cell>
          <cell r="D366">
            <v>180204</v>
          </cell>
          <cell r="E366" t="str">
            <v>AVALIAÇÃO E PRESTAÇÃO DE CONTAS</v>
          </cell>
          <cell r="F366" t="str">
            <v>9.2.1</v>
          </cell>
          <cell r="G366" t="str">
            <v>Pessoal - área meio</v>
          </cell>
        </row>
        <row r="367">
          <cell r="A367" t="str">
            <v>180204.400015</v>
          </cell>
          <cell r="B367">
            <v>400015</v>
          </cell>
          <cell r="C367" t="str">
            <v>ASSISTÊNCIA ODONTOLÓGICA</v>
          </cell>
          <cell r="D367">
            <v>180204</v>
          </cell>
          <cell r="E367" t="str">
            <v>AVALIAÇÃO E PRESTAÇÃO DE CONTAS</v>
          </cell>
          <cell r="F367" t="str">
            <v>9.2.1</v>
          </cell>
          <cell r="G367" t="str">
            <v>Pessoal - área meio</v>
          </cell>
        </row>
        <row r="368">
          <cell r="A368" t="str">
            <v>180204.400016</v>
          </cell>
          <cell r="B368">
            <v>400016</v>
          </cell>
          <cell r="C368" t="str">
            <v>VALE REFEICAO</v>
          </cell>
          <cell r="D368">
            <v>180204</v>
          </cell>
          <cell r="E368" t="str">
            <v>AVALIAÇÃO E PRESTAÇÃO DE CONTAS</v>
          </cell>
          <cell r="F368" t="str">
            <v>9.2.1</v>
          </cell>
          <cell r="G368" t="str">
            <v>Pessoal - área meio</v>
          </cell>
        </row>
        <row r="369">
          <cell r="A369" t="str">
            <v>180204.400017</v>
          </cell>
          <cell r="B369">
            <v>400017</v>
          </cell>
          <cell r="C369" t="str">
            <v>VALE TRANSPORTE</v>
          </cell>
          <cell r="D369">
            <v>180204</v>
          </cell>
          <cell r="E369" t="str">
            <v>AVALIAÇÃO E PRESTAÇÃO DE CONTAS</v>
          </cell>
          <cell r="F369" t="str">
            <v>9.2.1</v>
          </cell>
          <cell r="G369" t="str">
            <v>Pessoal - área meio</v>
          </cell>
        </row>
        <row r="370">
          <cell r="A370" t="str">
            <v>180204.400175</v>
          </cell>
          <cell r="B370">
            <v>400175</v>
          </cell>
          <cell r="C370" t="str">
            <v>CURSOS E TREINAMENTOS</v>
          </cell>
          <cell r="D370">
            <v>180204</v>
          </cell>
          <cell r="E370" t="str">
            <v>AVALIAÇÃO E PRESTAÇÃO DE CONTAS</v>
          </cell>
          <cell r="F370" t="str">
            <v>9.2.1</v>
          </cell>
          <cell r="G370" t="str">
            <v>Pessoal - área meio</v>
          </cell>
        </row>
        <row r="371">
          <cell r="A371" t="str">
            <v>180204.400176</v>
          </cell>
          <cell r="B371">
            <v>400176</v>
          </cell>
          <cell r="C371" t="str">
            <v>AUXILIO EDUCACAO</v>
          </cell>
          <cell r="D371">
            <v>180204</v>
          </cell>
          <cell r="E371" t="str">
            <v>AVALIAÇÃO E PRESTAÇÃO DE CONTAS</v>
          </cell>
          <cell r="F371" t="str">
            <v>9.2.1</v>
          </cell>
          <cell r="G371" t="str">
            <v>Pessoal - área meio</v>
          </cell>
        </row>
        <row r="372">
          <cell r="A372" t="str">
            <v>180204.400020</v>
          </cell>
          <cell r="B372">
            <v>400020</v>
          </cell>
          <cell r="C372" t="str">
            <v>INSS</v>
          </cell>
          <cell r="D372">
            <v>180204</v>
          </cell>
          <cell r="E372" t="str">
            <v>AVALIAÇÃO E PRESTAÇÃO DE CONTAS</v>
          </cell>
          <cell r="F372" t="str">
            <v>9.2.1</v>
          </cell>
          <cell r="G372" t="str">
            <v>Pessoal - área meio</v>
          </cell>
        </row>
        <row r="373">
          <cell r="A373" t="str">
            <v>180204.400021</v>
          </cell>
          <cell r="B373">
            <v>400021</v>
          </cell>
          <cell r="C373" t="str">
            <v>FGTS</v>
          </cell>
          <cell r="D373">
            <v>180204</v>
          </cell>
          <cell r="E373" t="str">
            <v>AVALIAÇÃO E PRESTAÇÃO DE CONTAS</v>
          </cell>
          <cell r="F373" t="str">
            <v>9.2.1</v>
          </cell>
          <cell r="G373" t="str">
            <v>Pessoal - área meio</v>
          </cell>
        </row>
        <row r="374">
          <cell r="A374" t="str">
            <v>180204.400022</v>
          </cell>
          <cell r="B374">
            <v>400022</v>
          </cell>
          <cell r="C374" t="str">
            <v>PIS SOBRE FOLHA DE PAGAMENTO</v>
          </cell>
          <cell r="D374">
            <v>180204</v>
          </cell>
          <cell r="E374" t="str">
            <v>AVALIAÇÃO E PRESTAÇÃO DE CONTAS</v>
          </cell>
          <cell r="F374" t="str">
            <v>9.2.1</v>
          </cell>
          <cell r="G374" t="str">
            <v>Pessoal - área meio</v>
          </cell>
        </row>
        <row r="375">
          <cell r="A375" t="str">
            <v>180204.400024</v>
          </cell>
          <cell r="B375">
            <v>400024</v>
          </cell>
          <cell r="C375" t="str">
            <v>CONTRIBUIÇÃO SOCIAL RESCISÓRIA</v>
          </cell>
          <cell r="D375">
            <v>180204</v>
          </cell>
          <cell r="E375" t="str">
            <v>AVALIAÇÃO E PRESTAÇÃO DE CONTAS</v>
          </cell>
          <cell r="F375" t="str">
            <v>9.2.1</v>
          </cell>
          <cell r="G375" t="str">
            <v>Pessoal - área meio</v>
          </cell>
        </row>
        <row r="376">
          <cell r="A376" t="str">
            <v>180204.400177</v>
          </cell>
          <cell r="B376">
            <v>400177</v>
          </cell>
          <cell r="C376" t="str">
            <v>INSS SOBRE AUTONOMOS</v>
          </cell>
          <cell r="D376">
            <v>180204</v>
          </cell>
          <cell r="E376" t="str">
            <v>AVALIAÇÃO E PRESTAÇÃO DE CONTAS</v>
          </cell>
          <cell r="F376" t="str">
            <v>9.2.1</v>
          </cell>
          <cell r="G376" t="str">
            <v>Pessoal - área meio</v>
          </cell>
        </row>
        <row r="377">
          <cell r="A377" t="str">
            <v>180204.400214</v>
          </cell>
          <cell r="B377">
            <v>400214</v>
          </cell>
          <cell r="C377" t="str">
            <v>CONTRIBUICAO SINDICAL/ ASSISTENCIAL/ CONFEDERATIVA</v>
          </cell>
          <cell r="D377">
            <v>180204</v>
          </cell>
          <cell r="E377" t="str">
            <v>AVALIAÇÃO E PRESTAÇÃO DE CONTAS</v>
          </cell>
          <cell r="F377" t="str">
            <v>9.2.1</v>
          </cell>
          <cell r="G377" t="str">
            <v>Pessoal - área meio</v>
          </cell>
        </row>
        <row r="378">
          <cell r="A378" t="str">
            <v>180204.400025</v>
          </cell>
          <cell r="B378">
            <v>400025</v>
          </cell>
          <cell r="C378" t="str">
            <v>DESPESA - FÉRIAS</v>
          </cell>
          <cell r="D378">
            <v>180204</v>
          </cell>
          <cell r="E378" t="str">
            <v>AVALIAÇÃO E PRESTAÇÃO DE CONTAS</v>
          </cell>
          <cell r="F378" t="str">
            <v>9.2.1</v>
          </cell>
          <cell r="G378" t="str">
            <v>Pessoal - área meio</v>
          </cell>
        </row>
        <row r="379">
          <cell r="A379" t="str">
            <v>180204.400026</v>
          </cell>
          <cell r="B379">
            <v>400026</v>
          </cell>
          <cell r="C379" t="str">
            <v>DESPESA - INSS S/ FÉRIAS</v>
          </cell>
          <cell r="D379">
            <v>180204</v>
          </cell>
          <cell r="E379" t="str">
            <v>AVALIAÇÃO E PRESTAÇÃO DE CONTAS</v>
          </cell>
          <cell r="F379" t="str">
            <v>9.2.1</v>
          </cell>
          <cell r="G379" t="str">
            <v>Pessoal - área meio</v>
          </cell>
        </row>
        <row r="380">
          <cell r="A380" t="str">
            <v>180204.400027</v>
          </cell>
          <cell r="B380">
            <v>400027</v>
          </cell>
          <cell r="C380" t="str">
            <v>DESPESA - FGTS S/ FÉRIAS</v>
          </cell>
          <cell r="D380">
            <v>180204</v>
          </cell>
          <cell r="E380" t="str">
            <v>AVALIAÇÃO E PRESTAÇÃO DE CONTAS</v>
          </cell>
          <cell r="F380" t="str">
            <v>9.2.1</v>
          </cell>
          <cell r="G380" t="str">
            <v>Pessoal - área meio</v>
          </cell>
        </row>
        <row r="381">
          <cell r="A381" t="str">
            <v>180204.400028</v>
          </cell>
          <cell r="B381">
            <v>400028</v>
          </cell>
          <cell r="C381" t="str">
            <v>DESPESA - 13° SALÁRIO</v>
          </cell>
          <cell r="D381">
            <v>180204</v>
          </cell>
          <cell r="E381" t="str">
            <v>AVALIAÇÃO E PRESTAÇÃO DE CONTAS</v>
          </cell>
          <cell r="F381" t="str">
            <v>9.2.1</v>
          </cell>
          <cell r="G381" t="str">
            <v>Pessoal - área meio</v>
          </cell>
        </row>
        <row r="382">
          <cell r="A382" t="str">
            <v>180204.400029</v>
          </cell>
          <cell r="B382">
            <v>400029</v>
          </cell>
          <cell r="C382" t="str">
            <v>DESPESA - INSS S/ 13°</v>
          </cell>
          <cell r="D382">
            <v>180204</v>
          </cell>
          <cell r="E382" t="str">
            <v>AVALIAÇÃO E PRESTAÇÃO DE CONTAS</v>
          </cell>
          <cell r="F382" t="str">
            <v>9.2.1</v>
          </cell>
          <cell r="G382" t="str">
            <v>Pessoal - área meio</v>
          </cell>
        </row>
        <row r="383">
          <cell r="A383" t="str">
            <v>180204.400030</v>
          </cell>
          <cell r="B383">
            <v>400030</v>
          </cell>
          <cell r="C383" t="str">
            <v>DESPESA - FGTS S/ 13°</v>
          </cell>
          <cell r="D383">
            <v>180204</v>
          </cell>
          <cell r="E383" t="str">
            <v>AVALIAÇÃO E PRESTAÇÃO DE CONTAS</v>
          </cell>
          <cell r="F383" t="str">
            <v>9.2.1</v>
          </cell>
          <cell r="G383" t="str">
            <v>Pessoal - área meio</v>
          </cell>
        </row>
        <row r="384">
          <cell r="A384" t="str">
            <v>180204.400178</v>
          </cell>
          <cell r="B384">
            <v>400178</v>
          </cell>
          <cell r="C384" t="str">
            <v>UNIFORMES</v>
          </cell>
          <cell r="D384">
            <v>180204</v>
          </cell>
          <cell r="E384" t="str">
            <v>AVALIAÇÃO E PRESTAÇÃO DE CONTAS</v>
          </cell>
          <cell r="F384" t="str">
            <v>9.2.1</v>
          </cell>
          <cell r="G384" t="str">
            <v>Pessoal - área meio</v>
          </cell>
        </row>
        <row r="385">
          <cell r="A385" t="str">
            <v>180204.400179</v>
          </cell>
          <cell r="B385">
            <v>400179</v>
          </cell>
          <cell r="C385" t="str">
            <v>ESTAGIARIOS E APRENDIZES</v>
          </cell>
          <cell r="D385">
            <v>180204</v>
          </cell>
          <cell r="E385" t="str">
            <v>AVALIAÇÃO E PRESTAÇÃO DE CONTAS</v>
          </cell>
          <cell r="F385" t="str">
            <v>9.2.1</v>
          </cell>
          <cell r="G385" t="str">
            <v>Pessoal - área meio</v>
          </cell>
        </row>
        <row r="386">
          <cell r="A386" t="str">
            <v>180204.400180</v>
          </cell>
          <cell r="B386">
            <v>400180</v>
          </cell>
          <cell r="C386" t="str">
            <v>OUTRAS DESPESAS COM PESSOAL</v>
          </cell>
          <cell r="D386">
            <v>180204</v>
          </cell>
          <cell r="E386" t="str">
            <v>AVALIAÇÃO E PRESTAÇÃO DE CONTAS</v>
          </cell>
          <cell r="F386" t="str">
            <v>9.2.1</v>
          </cell>
          <cell r="G386" t="str">
            <v>Pessoal - área meio</v>
          </cell>
        </row>
        <row r="387">
          <cell r="A387" t="str">
            <v>180205.400003</v>
          </cell>
          <cell r="B387">
            <v>400003</v>
          </cell>
          <cell r="C387" t="str">
            <v>SALÁRIOS E ORDENADOS</v>
          </cell>
          <cell r="D387">
            <v>180205</v>
          </cell>
          <cell r="E387" t="str">
            <v>ADMINISTRAÇÃO E APOIO</v>
          </cell>
          <cell r="F387" t="str">
            <v>9.2.1</v>
          </cell>
          <cell r="G387" t="str">
            <v>Pessoal - área meio</v>
          </cell>
        </row>
        <row r="388">
          <cell r="A388" t="str">
            <v>180205.400004</v>
          </cell>
          <cell r="B388">
            <v>400004</v>
          </cell>
          <cell r="C388" t="str">
            <v>HORAS EXTRAS</v>
          </cell>
          <cell r="D388">
            <v>180205</v>
          </cell>
          <cell r="E388" t="str">
            <v>ADMINISTRAÇÃO E APOIO</v>
          </cell>
          <cell r="F388" t="str">
            <v>9.2.1</v>
          </cell>
          <cell r="G388" t="str">
            <v>Pessoal - área meio</v>
          </cell>
        </row>
        <row r="389">
          <cell r="A389" t="str">
            <v>180205.400005</v>
          </cell>
          <cell r="B389">
            <v>400005</v>
          </cell>
          <cell r="C389" t="str">
            <v>DÉCIMO TERCEIRO SALÁRIO</v>
          </cell>
          <cell r="D389">
            <v>180205</v>
          </cell>
          <cell r="E389" t="str">
            <v>ADMINISTRAÇÃO E APOIO</v>
          </cell>
          <cell r="F389" t="str">
            <v>9.2.1</v>
          </cell>
          <cell r="G389" t="str">
            <v>Pessoal - área meio</v>
          </cell>
        </row>
        <row r="390">
          <cell r="A390" t="str">
            <v>180205.400006</v>
          </cell>
          <cell r="B390">
            <v>400006</v>
          </cell>
          <cell r="C390" t="str">
            <v>FÉRIAS</v>
          </cell>
          <cell r="D390">
            <v>180205</v>
          </cell>
          <cell r="E390" t="str">
            <v>ADMINISTRAÇÃO E APOIO</v>
          </cell>
          <cell r="F390" t="str">
            <v>9.2.1</v>
          </cell>
          <cell r="G390" t="str">
            <v>Pessoal - área meio</v>
          </cell>
        </row>
        <row r="391">
          <cell r="A391" t="str">
            <v>180205.400007</v>
          </cell>
          <cell r="B391">
            <v>400007</v>
          </cell>
          <cell r="C391" t="str">
            <v>DESCANSO SEMANAL REMUNERADO</v>
          </cell>
          <cell r="D391">
            <v>180205</v>
          </cell>
          <cell r="E391" t="str">
            <v>ADMINISTRAÇÃO E APOIO</v>
          </cell>
          <cell r="F391" t="str">
            <v>9.2.1</v>
          </cell>
          <cell r="G391" t="str">
            <v>Pessoal - área meio</v>
          </cell>
        </row>
        <row r="392">
          <cell r="A392" t="str">
            <v>180205.400010</v>
          </cell>
          <cell r="B392">
            <v>400010</v>
          </cell>
          <cell r="C392" t="str">
            <v>AJUDA DE CUSTO</v>
          </cell>
          <cell r="D392">
            <v>180205</v>
          </cell>
          <cell r="E392" t="str">
            <v>ADMINISTRAÇÃO E APOIO</v>
          </cell>
          <cell r="F392" t="str">
            <v>9.2.1</v>
          </cell>
          <cell r="G392" t="str">
            <v>Pessoal - área meio</v>
          </cell>
        </row>
        <row r="393">
          <cell r="A393" t="str">
            <v>180205.400011</v>
          </cell>
          <cell r="B393">
            <v>400011</v>
          </cell>
          <cell r="C393" t="str">
            <v>BOLSA AUXÍLIO</v>
          </cell>
          <cell r="D393">
            <v>180205</v>
          </cell>
          <cell r="E393" t="str">
            <v>ADMINISTRAÇÃO E APOIO</v>
          </cell>
          <cell r="F393" t="str">
            <v>9.2.1</v>
          </cell>
          <cell r="G393" t="str">
            <v>Pessoal - área meio</v>
          </cell>
        </row>
        <row r="394">
          <cell r="A394" t="str">
            <v>180205.400012</v>
          </cell>
          <cell r="B394">
            <v>400012</v>
          </cell>
          <cell r="C394" t="str">
            <v>INDENIZAÇÕES</v>
          </cell>
          <cell r="D394">
            <v>180205</v>
          </cell>
          <cell r="E394" t="str">
            <v>ADMINISTRAÇÃO E APOIO</v>
          </cell>
          <cell r="F394" t="str">
            <v>9.2.1</v>
          </cell>
          <cell r="G394" t="str">
            <v>Pessoal - área meio</v>
          </cell>
        </row>
        <row r="395">
          <cell r="A395" t="str">
            <v>180205.400013</v>
          </cell>
          <cell r="B395">
            <v>400013</v>
          </cell>
          <cell r="C395" t="str">
            <v>SALÁRIOS - AJUSTES ENTRE CONTRATO DE GESTÃO</v>
          </cell>
          <cell r="D395">
            <v>180205</v>
          </cell>
          <cell r="E395" t="str">
            <v>ADMINISTRAÇÃO E APOIO</v>
          </cell>
          <cell r="F395" t="str">
            <v>9.2.1</v>
          </cell>
          <cell r="G395" t="str">
            <v>Pessoal - área meio</v>
          </cell>
        </row>
        <row r="396">
          <cell r="A396" t="str">
            <v>180205.400202</v>
          </cell>
          <cell r="B396">
            <v>400202</v>
          </cell>
          <cell r="C396" t="str">
            <v>ADICIONAL NOTURNO</v>
          </cell>
          <cell r="D396">
            <v>180205</v>
          </cell>
          <cell r="E396" t="str">
            <v>ADMINISTRAÇÃO E APOIO</v>
          </cell>
          <cell r="F396" t="str">
            <v>9.2.1</v>
          </cell>
          <cell r="G396" t="str">
            <v>Pessoal - área meio</v>
          </cell>
        </row>
        <row r="397">
          <cell r="A397" t="str">
            <v>180205.400203</v>
          </cell>
          <cell r="B397">
            <v>400203</v>
          </cell>
          <cell r="C397" t="str">
            <v>GRATIFICAÇOES</v>
          </cell>
          <cell r="D397">
            <v>180205</v>
          </cell>
          <cell r="E397" t="str">
            <v>ADMINISTRAÇÃO E APOIO</v>
          </cell>
          <cell r="F397" t="str">
            <v>9.2.1</v>
          </cell>
          <cell r="G397" t="str">
            <v>Pessoal - área meio</v>
          </cell>
        </row>
        <row r="398">
          <cell r="A398" t="str">
            <v>180205.400219</v>
          </cell>
          <cell r="B398">
            <v>400219</v>
          </cell>
          <cell r="C398" t="str">
            <v>SALARIO MATERNIDADE</v>
          </cell>
          <cell r="D398">
            <v>180205</v>
          </cell>
          <cell r="E398" t="str">
            <v>ADMINISTRAÇÃO E APOIO</v>
          </cell>
          <cell r="F398" t="str">
            <v>9.2.1</v>
          </cell>
          <cell r="G398" t="str">
            <v>Pessoal - área meio</v>
          </cell>
        </row>
        <row r="399">
          <cell r="A399" t="str">
            <v>180205.400220</v>
          </cell>
          <cell r="B399">
            <v>400220</v>
          </cell>
          <cell r="C399" t="str">
            <v>SALARIO FAMILIA</v>
          </cell>
          <cell r="D399">
            <v>180205</v>
          </cell>
          <cell r="E399" t="str">
            <v>ADMINISTRAÇÃO E APOIO</v>
          </cell>
          <cell r="F399" t="str">
            <v>9.2.1</v>
          </cell>
          <cell r="G399" t="str">
            <v>Pessoal - área meio</v>
          </cell>
        </row>
        <row r="400">
          <cell r="A400" t="str">
            <v>180205.400221</v>
          </cell>
          <cell r="B400">
            <v>400221</v>
          </cell>
          <cell r="C400" t="str">
            <v>PENSAO ALIMENTICIA</v>
          </cell>
          <cell r="D400">
            <v>180205</v>
          </cell>
          <cell r="E400" t="str">
            <v>ADMINISTRAÇÃO E APOIO</v>
          </cell>
          <cell r="F400" t="str">
            <v>9.2.1</v>
          </cell>
          <cell r="G400" t="str">
            <v>Pessoal - área meio</v>
          </cell>
        </row>
        <row r="401">
          <cell r="A401" t="str">
            <v>180205.400014</v>
          </cell>
          <cell r="B401">
            <v>400014</v>
          </cell>
          <cell r="C401" t="str">
            <v>ASSISTÊNCIA MÉDICA</v>
          </cell>
          <cell r="D401">
            <v>180205</v>
          </cell>
          <cell r="E401" t="str">
            <v>ADMINISTRAÇÃO E APOIO</v>
          </cell>
          <cell r="F401" t="str">
            <v>9.2.1</v>
          </cell>
          <cell r="G401" t="str">
            <v>Pessoal - área meio</v>
          </cell>
        </row>
        <row r="402">
          <cell r="A402" t="str">
            <v>180205.400015</v>
          </cell>
          <cell r="B402">
            <v>400015</v>
          </cell>
          <cell r="C402" t="str">
            <v>ASSISTÊNCIA ODONTOLÓGICA</v>
          </cell>
          <cell r="D402">
            <v>180205</v>
          </cell>
          <cell r="E402" t="str">
            <v>ADMINISTRAÇÃO E APOIO</v>
          </cell>
          <cell r="F402" t="str">
            <v>9.2.1</v>
          </cell>
          <cell r="G402" t="str">
            <v>Pessoal - área meio</v>
          </cell>
        </row>
        <row r="403">
          <cell r="A403" t="str">
            <v>180205.400016</v>
          </cell>
          <cell r="B403">
            <v>400016</v>
          </cell>
          <cell r="C403" t="str">
            <v>VALE REFEICAO</v>
          </cell>
          <cell r="D403">
            <v>180205</v>
          </cell>
          <cell r="E403" t="str">
            <v>ADMINISTRAÇÃO E APOIO</v>
          </cell>
          <cell r="F403" t="str">
            <v>9.2.1</v>
          </cell>
          <cell r="G403" t="str">
            <v>Pessoal - área meio</v>
          </cell>
        </row>
        <row r="404">
          <cell r="A404" t="str">
            <v>180205.400017</v>
          </cell>
          <cell r="B404">
            <v>400017</v>
          </cell>
          <cell r="C404" t="str">
            <v>VALE TRANSPORTE</v>
          </cell>
          <cell r="D404">
            <v>180205</v>
          </cell>
          <cell r="E404" t="str">
            <v>ADMINISTRAÇÃO E APOIO</v>
          </cell>
          <cell r="F404" t="str">
            <v>9.2.1</v>
          </cell>
          <cell r="G404" t="str">
            <v>Pessoal - área meio</v>
          </cell>
        </row>
        <row r="405">
          <cell r="A405" t="str">
            <v>180205.400175</v>
          </cell>
          <cell r="B405">
            <v>400175</v>
          </cell>
          <cell r="C405" t="str">
            <v>CURSOS E TREINAMENTOS</v>
          </cell>
          <cell r="D405">
            <v>180205</v>
          </cell>
          <cell r="E405" t="str">
            <v>ADMINISTRAÇÃO E APOIO</v>
          </cell>
          <cell r="F405" t="str">
            <v>9.2.1</v>
          </cell>
          <cell r="G405" t="str">
            <v>Pessoal - área meio</v>
          </cell>
        </row>
        <row r="406">
          <cell r="A406" t="str">
            <v>180205.400176</v>
          </cell>
          <cell r="B406">
            <v>400176</v>
          </cell>
          <cell r="C406" t="str">
            <v>AUXILIO EDUCACAO</v>
          </cell>
          <cell r="D406">
            <v>180205</v>
          </cell>
          <cell r="E406" t="str">
            <v>ADMINISTRAÇÃO E APOIO</v>
          </cell>
          <cell r="F406" t="str">
            <v>9.2.1</v>
          </cell>
          <cell r="G406" t="str">
            <v>Pessoal - área meio</v>
          </cell>
        </row>
        <row r="407">
          <cell r="A407" t="str">
            <v>180205.400020</v>
          </cell>
          <cell r="B407">
            <v>400020</v>
          </cell>
          <cell r="C407" t="str">
            <v>INSS</v>
          </cell>
          <cell r="D407">
            <v>180205</v>
          </cell>
          <cell r="E407" t="str">
            <v>ADMINISTRAÇÃO E APOIO</v>
          </cell>
          <cell r="F407" t="str">
            <v>9.2.1</v>
          </cell>
          <cell r="G407" t="str">
            <v>Pessoal - área meio</v>
          </cell>
        </row>
        <row r="408">
          <cell r="A408" t="str">
            <v>180205.400021</v>
          </cell>
          <cell r="B408">
            <v>400021</v>
          </cell>
          <cell r="C408" t="str">
            <v>FGTS</v>
          </cell>
          <cell r="D408">
            <v>180205</v>
          </cell>
          <cell r="E408" t="str">
            <v>ADMINISTRAÇÃO E APOIO</v>
          </cell>
          <cell r="F408" t="str">
            <v>9.2.1</v>
          </cell>
          <cell r="G408" t="str">
            <v>Pessoal - área meio</v>
          </cell>
        </row>
        <row r="409">
          <cell r="A409" t="str">
            <v>180205.400022</v>
          </cell>
          <cell r="B409">
            <v>400022</v>
          </cell>
          <cell r="C409" t="str">
            <v>PIS SOBRE FOLHA DE PAGAMENTO</v>
          </cell>
          <cell r="D409">
            <v>180205</v>
          </cell>
          <cell r="E409" t="str">
            <v>ADMINISTRAÇÃO E APOIO</v>
          </cell>
          <cell r="F409" t="str">
            <v>9.2.1</v>
          </cell>
          <cell r="G409" t="str">
            <v>Pessoal - área meio</v>
          </cell>
        </row>
        <row r="410">
          <cell r="A410" t="str">
            <v>180205.400024</v>
          </cell>
          <cell r="B410">
            <v>400024</v>
          </cell>
          <cell r="C410" t="str">
            <v>CONTRIBUIÇÃO SOCIAL RESCISÓRIA</v>
          </cell>
          <cell r="D410">
            <v>180205</v>
          </cell>
          <cell r="E410" t="str">
            <v>ADMINISTRAÇÃO E APOIO</v>
          </cell>
          <cell r="F410" t="str">
            <v>9.2.1</v>
          </cell>
          <cell r="G410" t="str">
            <v>Pessoal - área meio</v>
          </cell>
        </row>
        <row r="411">
          <cell r="A411" t="str">
            <v>180205.400177</v>
          </cell>
          <cell r="B411">
            <v>400177</v>
          </cell>
          <cell r="C411" t="str">
            <v>INSS SOBRE AUTONOMOS</v>
          </cell>
          <cell r="D411">
            <v>180205</v>
          </cell>
          <cell r="E411" t="str">
            <v>ADMINISTRAÇÃO E APOIO</v>
          </cell>
          <cell r="F411" t="str">
            <v>9.2.1</v>
          </cell>
          <cell r="G411" t="str">
            <v>Pessoal - área meio</v>
          </cell>
        </row>
        <row r="412">
          <cell r="A412" t="str">
            <v>180205.400214</v>
          </cell>
          <cell r="B412">
            <v>400214</v>
          </cell>
          <cell r="C412" t="str">
            <v>CONTRIBUICAO SINDICAL/ ASSISTENCIAL/ CONFEDERATIVA</v>
          </cell>
          <cell r="D412">
            <v>180205</v>
          </cell>
          <cell r="E412" t="str">
            <v>ADMINISTRAÇÃO E APOIO</v>
          </cell>
          <cell r="F412" t="str">
            <v>9.2.1</v>
          </cell>
          <cell r="G412" t="str">
            <v>Pessoal - área meio</v>
          </cell>
        </row>
        <row r="413">
          <cell r="A413" t="str">
            <v>180205.400025</v>
          </cell>
          <cell r="B413">
            <v>400025</v>
          </cell>
          <cell r="C413" t="str">
            <v>DESPESA - FÉRIAS</v>
          </cell>
          <cell r="D413">
            <v>180205</v>
          </cell>
          <cell r="E413" t="str">
            <v>ADMINISTRAÇÃO E APOIO</v>
          </cell>
          <cell r="F413" t="str">
            <v>9.2.1</v>
          </cell>
          <cell r="G413" t="str">
            <v>Pessoal - área meio</v>
          </cell>
        </row>
        <row r="414">
          <cell r="A414" t="str">
            <v>180205.400026</v>
          </cell>
          <cell r="B414">
            <v>400026</v>
          </cell>
          <cell r="C414" t="str">
            <v>DESPESA - INSS S/ FÉRIAS</v>
          </cell>
          <cell r="D414">
            <v>180205</v>
          </cell>
          <cell r="E414" t="str">
            <v>ADMINISTRAÇÃO E APOIO</v>
          </cell>
          <cell r="F414" t="str">
            <v>9.2.1</v>
          </cell>
          <cell r="G414" t="str">
            <v>Pessoal - área meio</v>
          </cell>
        </row>
        <row r="415">
          <cell r="A415" t="str">
            <v>180205.400027</v>
          </cell>
          <cell r="B415">
            <v>400027</v>
          </cell>
          <cell r="C415" t="str">
            <v>DESPESA - FGTS S/ FÉRIAS</v>
          </cell>
          <cell r="D415">
            <v>180205</v>
          </cell>
          <cell r="E415" t="str">
            <v>ADMINISTRAÇÃO E APOIO</v>
          </cell>
          <cell r="F415" t="str">
            <v>9.2.1</v>
          </cell>
          <cell r="G415" t="str">
            <v>Pessoal - área meio</v>
          </cell>
        </row>
        <row r="416">
          <cell r="A416" t="str">
            <v>180205.400028</v>
          </cell>
          <cell r="B416">
            <v>400028</v>
          </cell>
          <cell r="C416" t="str">
            <v>DESPESA - 13° SALÁRIO</v>
          </cell>
          <cell r="D416">
            <v>180205</v>
          </cell>
          <cell r="E416" t="str">
            <v>ADMINISTRAÇÃO E APOIO</v>
          </cell>
          <cell r="F416" t="str">
            <v>9.2.1</v>
          </cell>
          <cell r="G416" t="str">
            <v>Pessoal - área meio</v>
          </cell>
        </row>
        <row r="417">
          <cell r="A417" t="str">
            <v>180205.400029</v>
          </cell>
          <cell r="B417">
            <v>400029</v>
          </cell>
          <cell r="C417" t="str">
            <v>DESPESA - INSS S/ 13°</v>
          </cell>
          <cell r="D417">
            <v>180205</v>
          </cell>
          <cell r="E417" t="str">
            <v>ADMINISTRAÇÃO E APOIO</v>
          </cell>
          <cell r="F417" t="str">
            <v>9.2.1</v>
          </cell>
          <cell r="G417" t="str">
            <v>Pessoal - área meio</v>
          </cell>
        </row>
        <row r="418">
          <cell r="A418" t="str">
            <v>180205.400030</v>
          </cell>
          <cell r="B418">
            <v>400030</v>
          </cell>
          <cell r="C418" t="str">
            <v>DESPESA - FGTS S/ 13°</v>
          </cell>
          <cell r="D418">
            <v>180205</v>
          </cell>
          <cell r="E418" t="str">
            <v>ADMINISTRAÇÃO E APOIO</v>
          </cell>
          <cell r="F418" t="str">
            <v>9.2.1</v>
          </cell>
          <cell r="G418" t="str">
            <v>Pessoal - área meio</v>
          </cell>
        </row>
        <row r="419">
          <cell r="A419" t="str">
            <v>180205.400178</v>
          </cell>
          <cell r="B419">
            <v>400178</v>
          </cell>
          <cell r="C419" t="str">
            <v>UNIFORMES</v>
          </cell>
          <cell r="D419">
            <v>180205</v>
          </cell>
          <cell r="E419" t="str">
            <v>ADMINISTRAÇÃO E APOIO</v>
          </cell>
          <cell r="F419" t="str">
            <v>9.2.1</v>
          </cell>
          <cell r="G419" t="str">
            <v>Pessoal - área meio</v>
          </cell>
        </row>
        <row r="420">
          <cell r="A420" t="str">
            <v>180205.400179</v>
          </cell>
          <cell r="B420">
            <v>400179</v>
          </cell>
          <cell r="C420" t="str">
            <v>ESTAGIARIOS E APRENDIZES</v>
          </cell>
          <cell r="D420">
            <v>180205</v>
          </cell>
          <cell r="E420" t="str">
            <v>ADMINISTRAÇÃO E APOIO</v>
          </cell>
          <cell r="F420" t="str">
            <v>9.2.1</v>
          </cell>
          <cell r="G420" t="str">
            <v>Pessoal - área meio</v>
          </cell>
        </row>
        <row r="421">
          <cell r="A421" t="str">
            <v>180205.400180</v>
          </cell>
          <cell r="B421">
            <v>400180</v>
          </cell>
          <cell r="C421" t="str">
            <v>OUTRAS DESPESAS COM PESSOAL</v>
          </cell>
          <cell r="D421">
            <v>180205</v>
          </cell>
          <cell r="E421" t="str">
            <v>ADMINISTRAÇÃO E APOIO</v>
          </cell>
          <cell r="F421" t="str">
            <v>9.2.1</v>
          </cell>
          <cell r="G421" t="str">
            <v>Pessoal - área meio</v>
          </cell>
        </row>
        <row r="422">
          <cell r="A422" t="str">
            <v>180206.400003</v>
          </cell>
          <cell r="B422">
            <v>400003</v>
          </cell>
          <cell r="C422" t="str">
            <v>SALÁRIOS E ORDENADOS</v>
          </cell>
          <cell r="D422">
            <v>180206</v>
          </cell>
          <cell r="E422" t="str">
            <v>TECNOLOGIA DA INFORMAÇÃO</v>
          </cell>
          <cell r="F422" t="str">
            <v>9.2.1</v>
          </cell>
          <cell r="G422" t="str">
            <v>Pessoal - área meio</v>
          </cell>
        </row>
        <row r="423">
          <cell r="A423" t="str">
            <v>180206.400004</v>
          </cell>
          <cell r="B423">
            <v>400004</v>
          </cell>
          <cell r="C423" t="str">
            <v>HORAS EXTRAS</v>
          </cell>
          <cell r="D423">
            <v>180206</v>
          </cell>
          <cell r="E423" t="str">
            <v>TECNOLOGIA DA INFORMAÇÃO</v>
          </cell>
          <cell r="F423" t="str">
            <v>9.2.1</v>
          </cell>
          <cell r="G423" t="str">
            <v>Pessoal - área meio</v>
          </cell>
        </row>
        <row r="424">
          <cell r="A424" t="str">
            <v>180206.400005</v>
          </cell>
          <cell r="B424">
            <v>400005</v>
          </cell>
          <cell r="C424" t="str">
            <v>DÉCIMO TERCEIRO SALÁRIO</v>
          </cell>
          <cell r="D424">
            <v>180206</v>
          </cell>
          <cell r="E424" t="str">
            <v>TECNOLOGIA DA INFORMAÇÃO</v>
          </cell>
          <cell r="F424" t="str">
            <v>9.2.1</v>
          </cell>
          <cell r="G424" t="str">
            <v>Pessoal - área meio</v>
          </cell>
        </row>
        <row r="425">
          <cell r="A425" t="str">
            <v>180206.400006</v>
          </cell>
          <cell r="B425">
            <v>400006</v>
          </cell>
          <cell r="C425" t="str">
            <v>FÉRIAS</v>
          </cell>
          <cell r="D425">
            <v>180206</v>
          </cell>
          <cell r="E425" t="str">
            <v>TECNOLOGIA DA INFORMAÇÃO</v>
          </cell>
          <cell r="F425" t="str">
            <v>9.2.1</v>
          </cell>
          <cell r="G425" t="str">
            <v>Pessoal - área meio</v>
          </cell>
        </row>
        <row r="426">
          <cell r="A426" t="str">
            <v>180206.400007</v>
          </cell>
          <cell r="B426">
            <v>400007</v>
          </cell>
          <cell r="C426" t="str">
            <v>DESCANSO SEMANAL REMUNERADO</v>
          </cell>
          <cell r="D426">
            <v>180206</v>
          </cell>
          <cell r="E426" t="str">
            <v>TECNOLOGIA DA INFORMAÇÃO</v>
          </cell>
          <cell r="F426" t="str">
            <v>9.2.1</v>
          </cell>
          <cell r="G426" t="str">
            <v>Pessoal - área meio</v>
          </cell>
        </row>
        <row r="427">
          <cell r="A427" t="str">
            <v>180206.400010</v>
          </cell>
          <cell r="B427">
            <v>400010</v>
          </cell>
          <cell r="C427" t="str">
            <v>AJUDA DE CUSTO</v>
          </cell>
          <cell r="D427">
            <v>180206</v>
          </cell>
          <cell r="E427" t="str">
            <v>TECNOLOGIA DA INFORMAÇÃO</v>
          </cell>
          <cell r="F427" t="str">
            <v>9.2.1</v>
          </cell>
          <cell r="G427" t="str">
            <v>Pessoal - área meio</v>
          </cell>
        </row>
        <row r="428">
          <cell r="A428" t="str">
            <v>180206.400011</v>
          </cell>
          <cell r="B428">
            <v>400011</v>
          </cell>
          <cell r="C428" t="str">
            <v>BOLSA AUXÍLIO</v>
          </cell>
          <cell r="D428">
            <v>180206</v>
          </cell>
          <cell r="E428" t="str">
            <v>TECNOLOGIA DA INFORMAÇÃO</v>
          </cell>
          <cell r="F428" t="str">
            <v>9.2.1</v>
          </cell>
          <cell r="G428" t="str">
            <v>Pessoal - área meio</v>
          </cell>
        </row>
        <row r="429">
          <cell r="A429" t="str">
            <v>180206.400012</v>
          </cell>
          <cell r="B429">
            <v>400012</v>
          </cell>
          <cell r="C429" t="str">
            <v>INDENIZAÇÕES</v>
          </cell>
          <cell r="D429">
            <v>180206</v>
          </cell>
          <cell r="E429" t="str">
            <v>TECNOLOGIA DA INFORMAÇÃO</v>
          </cell>
          <cell r="F429" t="str">
            <v>9.2.1</v>
          </cell>
          <cell r="G429" t="str">
            <v>Pessoal - área meio</v>
          </cell>
        </row>
        <row r="430">
          <cell r="A430" t="str">
            <v>180206.400013</v>
          </cell>
          <cell r="B430">
            <v>400013</v>
          </cell>
          <cell r="C430" t="str">
            <v>SALÁRIOS - AJUSTES ENTRE CONTRATO DE GESTÃO</v>
          </cell>
          <cell r="D430">
            <v>180206</v>
          </cell>
          <cell r="E430" t="str">
            <v>TECNOLOGIA DA INFORMAÇÃO</v>
          </cell>
          <cell r="F430" t="str">
            <v>9.2.1</v>
          </cell>
          <cell r="G430" t="str">
            <v>Pessoal - área meio</v>
          </cell>
        </row>
        <row r="431">
          <cell r="A431" t="str">
            <v>180206.400202</v>
          </cell>
          <cell r="B431">
            <v>400202</v>
          </cell>
          <cell r="C431" t="str">
            <v>ADICIONAL NOTURNO</v>
          </cell>
          <cell r="D431">
            <v>180206</v>
          </cell>
          <cell r="E431" t="str">
            <v>TECNOLOGIA DA INFORMAÇÃO</v>
          </cell>
          <cell r="F431" t="str">
            <v>9.2.1</v>
          </cell>
          <cell r="G431" t="str">
            <v>Pessoal - área meio</v>
          </cell>
        </row>
        <row r="432">
          <cell r="A432" t="str">
            <v>180206.400203</v>
          </cell>
          <cell r="B432">
            <v>400203</v>
          </cell>
          <cell r="C432" t="str">
            <v>GRATIFICAÇOES</v>
          </cell>
          <cell r="D432">
            <v>180206</v>
          </cell>
          <cell r="E432" t="str">
            <v>TECNOLOGIA DA INFORMAÇÃO</v>
          </cell>
          <cell r="F432" t="str">
            <v>9.2.1</v>
          </cell>
          <cell r="G432" t="str">
            <v>Pessoal - área meio</v>
          </cell>
        </row>
        <row r="433">
          <cell r="A433" t="str">
            <v>180206.400219</v>
          </cell>
          <cell r="B433">
            <v>400219</v>
          </cell>
          <cell r="C433" t="str">
            <v>SALARIO MATERNIDADE</v>
          </cell>
          <cell r="D433">
            <v>180206</v>
          </cell>
          <cell r="E433" t="str">
            <v>TECNOLOGIA DA INFORMAÇÃO</v>
          </cell>
          <cell r="F433" t="str">
            <v>9.2.1</v>
          </cell>
          <cell r="G433" t="str">
            <v>Pessoal - área meio</v>
          </cell>
        </row>
        <row r="434">
          <cell r="A434" t="str">
            <v>180206.400220</v>
          </cell>
          <cell r="B434">
            <v>400220</v>
          </cell>
          <cell r="C434" t="str">
            <v>SALARIO FAMILIA</v>
          </cell>
          <cell r="D434">
            <v>180206</v>
          </cell>
          <cell r="E434" t="str">
            <v>TECNOLOGIA DA INFORMAÇÃO</v>
          </cell>
          <cell r="F434" t="str">
            <v>9.2.1</v>
          </cell>
          <cell r="G434" t="str">
            <v>Pessoal - área meio</v>
          </cell>
        </row>
        <row r="435">
          <cell r="A435" t="str">
            <v>180206.400221</v>
          </cell>
          <cell r="B435">
            <v>400221</v>
          </cell>
          <cell r="C435" t="str">
            <v>PENSAO ALIMENTICIA</v>
          </cell>
          <cell r="D435">
            <v>180206</v>
          </cell>
          <cell r="E435" t="str">
            <v>TECNOLOGIA DA INFORMAÇÃO</v>
          </cell>
          <cell r="F435" t="str">
            <v>9.2.1</v>
          </cell>
          <cell r="G435" t="str">
            <v>Pessoal - área meio</v>
          </cell>
        </row>
        <row r="436">
          <cell r="A436" t="str">
            <v>180206.400014</v>
          </cell>
          <cell r="B436">
            <v>400014</v>
          </cell>
          <cell r="C436" t="str">
            <v>ASSISTÊNCIA MÉDICA</v>
          </cell>
          <cell r="D436">
            <v>180206</v>
          </cell>
          <cell r="E436" t="str">
            <v>TECNOLOGIA DA INFORMAÇÃO</v>
          </cell>
          <cell r="F436" t="str">
            <v>9.2.1</v>
          </cell>
          <cell r="G436" t="str">
            <v>Pessoal - área meio</v>
          </cell>
        </row>
        <row r="437">
          <cell r="A437" t="str">
            <v>180206.400015</v>
          </cell>
          <cell r="B437">
            <v>400015</v>
          </cell>
          <cell r="C437" t="str">
            <v>ASSISTÊNCIA ODONTOLÓGICA</v>
          </cell>
          <cell r="D437">
            <v>180206</v>
          </cell>
          <cell r="E437" t="str">
            <v>TECNOLOGIA DA INFORMAÇÃO</v>
          </cell>
          <cell r="F437" t="str">
            <v>9.2.1</v>
          </cell>
          <cell r="G437" t="str">
            <v>Pessoal - área meio</v>
          </cell>
        </row>
        <row r="438">
          <cell r="A438" t="str">
            <v>180206.400016</v>
          </cell>
          <cell r="B438">
            <v>400016</v>
          </cell>
          <cell r="C438" t="str">
            <v>VALE REFEICAO</v>
          </cell>
          <cell r="D438">
            <v>180206</v>
          </cell>
          <cell r="E438" t="str">
            <v>TECNOLOGIA DA INFORMAÇÃO</v>
          </cell>
          <cell r="F438" t="str">
            <v>9.2.1</v>
          </cell>
          <cell r="G438" t="str">
            <v>Pessoal - área meio</v>
          </cell>
        </row>
        <row r="439">
          <cell r="A439" t="str">
            <v>180206.400017</v>
          </cell>
          <cell r="B439">
            <v>400017</v>
          </cell>
          <cell r="C439" t="str">
            <v>VALE TRANSPORTE</v>
          </cell>
          <cell r="D439">
            <v>180206</v>
          </cell>
          <cell r="E439" t="str">
            <v>TECNOLOGIA DA INFORMAÇÃO</v>
          </cell>
          <cell r="F439" t="str">
            <v>9.2.1</v>
          </cell>
          <cell r="G439" t="str">
            <v>Pessoal - área meio</v>
          </cell>
        </row>
        <row r="440">
          <cell r="A440" t="str">
            <v>180206.400175</v>
          </cell>
          <cell r="B440">
            <v>400175</v>
          </cell>
          <cell r="C440" t="str">
            <v>CURSOS E TREINAMENTOS</v>
          </cell>
          <cell r="D440">
            <v>180206</v>
          </cell>
          <cell r="E440" t="str">
            <v>TECNOLOGIA DA INFORMAÇÃO</v>
          </cell>
          <cell r="F440" t="str">
            <v>9.2.1</v>
          </cell>
          <cell r="G440" t="str">
            <v>Pessoal - área meio</v>
          </cell>
        </row>
        <row r="441">
          <cell r="A441" t="str">
            <v>180206.400176</v>
          </cell>
          <cell r="B441">
            <v>400176</v>
          </cell>
          <cell r="C441" t="str">
            <v>AUXILIO EDUCACAO</v>
          </cell>
          <cell r="D441">
            <v>180206</v>
          </cell>
          <cell r="E441" t="str">
            <v>TECNOLOGIA DA INFORMAÇÃO</v>
          </cell>
          <cell r="F441" t="str">
            <v>9.2.1</v>
          </cell>
          <cell r="G441" t="str">
            <v>Pessoal - área meio</v>
          </cell>
        </row>
        <row r="442">
          <cell r="A442" t="str">
            <v>180206.400020</v>
          </cell>
          <cell r="B442">
            <v>400020</v>
          </cell>
          <cell r="C442" t="str">
            <v>INSS</v>
          </cell>
          <cell r="D442">
            <v>180206</v>
          </cell>
          <cell r="E442" t="str">
            <v>TECNOLOGIA DA INFORMAÇÃO</v>
          </cell>
          <cell r="F442" t="str">
            <v>9.2.1</v>
          </cell>
          <cell r="G442" t="str">
            <v>Pessoal - área meio</v>
          </cell>
        </row>
        <row r="443">
          <cell r="A443" t="str">
            <v>180206.400021</v>
          </cell>
          <cell r="B443">
            <v>400021</v>
          </cell>
          <cell r="C443" t="str">
            <v>FGTS</v>
          </cell>
          <cell r="D443">
            <v>180206</v>
          </cell>
          <cell r="E443" t="str">
            <v>TECNOLOGIA DA INFORMAÇÃO</v>
          </cell>
          <cell r="F443" t="str">
            <v>9.2.1</v>
          </cell>
          <cell r="G443" t="str">
            <v>Pessoal - área meio</v>
          </cell>
        </row>
        <row r="444">
          <cell r="A444" t="str">
            <v>180206.400022</v>
          </cell>
          <cell r="B444">
            <v>400022</v>
          </cell>
          <cell r="C444" t="str">
            <v>PIS SOBRE FOLHA DE PAGAMENTO</v>
          </cell>
          <cell r="D444">
            <v>180206</v>
          </cell>
          <cell r="E444" t="str">
            <v>TECNOLOGIA DA INFORMAÇÃO</v>
          </cell>
          <cell r="F444" t="str">
            <v>9.2.1</v>
          </cell>
          <cell r="G444" t="str">
            <v>Pessoal - área meio</v>
          </cell>
        </row>
        <row r="445">
          <cell r="A445" t="str">
            <v>180206.400024</v>
          </cell>
          <cell r="B445">
            <v>400024</v>
          </cell>
          <cell r="C445" t="str">
            <v>CONTRIBUIÇÃO SOCIAL RESCISÓRIA</v>
          </cell>
          <cell r="D445">
            <v>180206</v>
          </cell>
          <cell r="E445" t="str">
            <v>TECNOLOGIA DA INFORMAÇÃO</v>
          </cell>
          <cell r="F445" t="str">
            <v>9.2.1</v>
          </cell>
          <cell r="G445" t="str">
            <v>Pessoal - área meio</v>
          </cell>
        </row>
        <row r="446">
          <cell r="A446" t="str">
            <v>180206.400177</v>
          </cell>
          <cell r="B446">
            <v>400177</v>
          </cell>
          <cell r="C446" t="str">
            <v>INSS SOBRE AUTONOMOS</v>
          </cell>
          <cell r="D446">
            <v>180206</v>
          </cell>
          <cell r="E446" t="str">
            <v>TECNOLOGIA DA INFORMAÇÃO</v>
          </cell>
          <cell r="F446" t="str">
            <v>9.2.1</v>
          </cell>
          <cell r="G446" t="str">
            <v>Pessoal - área meio</v>
          </cell>
        </row>
        <row r="447">
          <cell r="A447" t="str">
            <v>180206.400214</v>
          </cell>
          <cell r="B447">
            <v>400214</v>
          </cell>
          <cell r="C447" t="str">
            <v>CONTRIBUICAO SINDICAL/ ASSISTENCIAL/ CONFEDERATIVA</v>
          </cell>
          <cell r="D447">
            <v>180206</v>
          </cell>
          <cell r="E447" t="str">
            <v>TECNOLOGIA DA INFORMAÇÃO</v>
          </cell>
          <cell r="F447" t="str">
            <v>9.2.1</v>
          </cell>
          <cell r="G447" t="str">
            <v>Pessoal - área meio</v>
          </cell>
        </row>
        <row r="448">
          <cell r="A448" t="str">
            <v>180206.400025</v>
          </cell>
          <cell r="B448">
            <v>400025</v>
          </cell>
          <cell r="C448" t="str">
            <v>DESPESA - FÉRIAS</v>
          </cell>
          <cell r="D448">
            <v>180206</v>
          </cell>
          <cell r="E448" t="str">
            <v>TECNOLOGIA DA INFORMAÇÃO</v>
          </cell>
          <cell r="F448" t="str">
            <v>9.2.1</v>
          </cell>
          <cell r="G448" t="str">
            <v>Pessoal - área meio</v>
          </cell>
        </row>
        <row r="449">
          <cell r="A449" t="str">
            <v>180206.400026</v>
          </cell>
          <cell r="B449">
            <v>400026</v>
          </cell>
          <cell r="C449" t="str">
            <v>DESPESA - INSS S/ FÉRIAS</v>
          </cell>
          <cell r="D449">
            <v>180206</v>
          </cell>
          <cell r="E449" t="str">
            <v>TECNOLOGIA DA INFORMAÇÃO</v>
          </cell>
          <cell r="F449" t="str">
            <v>9.2.1</v>
          </cell>
          <cell r="G449" t="str">
            <v>Pessoal - área meio</v>
          </cell>
        </row>
        <row r="450">
          <cell r="A450" t="str">
            <v>180206.400027</v>
          </cell>
          <cell r="B450">
            <v>400027</v>
          </cell>
          <cell r="C450" t="str">
            <v>DESPESA - FGTS S/ FÉRIAS</v>
          </cell>
          <cell r="D450">
            <v>180206</v>
          </cell>
          <cell r="E450" t="str">
            <v>TECNOLOGIA DA INFORMAÇÃO</v>
          </cell>
          <cell r="F450" t="str">
            <v>9.2.1</v>
          </cell>
          <cell r="G450" t="str">
            <v>Pessoal - área meio</v>
          </cell>
        </row>
        <row r="451">
          <cell r="A451" t="str">
            <v>180206.400028</v>
          </cell>
          <cell r="B451">
            <v>400028</v>
          </cell>
          <cell r="C451" t="str">
            <v>DESPESA - 13° SALÁRIO</v>
          </cell>
          <cell r="D451">
            <v>180206</v>
          </cell>
          <cell r="E451" t="str">
            <v>TECNOLOGIA DA INFORMAÇÃO</v>
          </cell>
          <cell r="F451" t="str">
            <v>9.2.1</v>
          </cell>
          <cell r="G451" t="str">
            <v>Pessoal - área meio</v>
          </cell>
        </row>
        <row r="452">
          <cell r="A452" t="str">
            <v>180206.400029</v>
          </cell>
          <cell r="B452">
            <v>400029</v>
          </cell>
          <cell r="C452" t="str">
            <v>DESPESA - INSS S/ 13°</v>
          </cell>
          <cell r="D452">
            <v>180206</v>
          </cell>
          <cell r="E452" t="str">
            <v>TECNOLOGIA DA INFORMAÇÃO</v>
          </cell>
          <cell r="F452" t="str">
            <v>9.2.1</v>
          </cell>
          <cell r="G452" t="str">
            <v>Pessoal - área meio</v>
          </cell>
        </row>
        <row r="453">
          <cell r="A453" t="str">
            <v>180206.400030</v>
          </cell>
          <cell r="B453">
            <v>400030</v>
          </cell>
          <cell r="C453" t="str">
            <v>DESPESA - FGTS S/ 13°</v>
          </cell>
          <cell r="D453">
            <v>180206</v>
          </cell>
          <cell r="E453" t="str">
            <v>TECNOLOGIA DA INFORMAÇÃO</v>
          </cell>
          <cell r="F453" t="str">
            <v>9.2.1</v>
          </cell>
          <cell r="G453" t="str">
            <v>Pessoal - área meio</v>
          </cell>
        </row>
        <row r="454">
          <cell r="A454" t="str">
            <v>180206.400178</v>
          </cell>
          <cell r="B454">
            <v>400178</v>
          </cell>
          <cell r="C454" t="str">
            <v>UNIFORMES</v>
          </cell>
          <cell r="D454">
            <v>180206</v>
          </cell>
          <cell r="E454" t="str">
            <v>TECNOLOGIA DA INFORMAÇÃO</v>
          </cell>
          <cell r="F454" t="str">
            <v>9.2.1</v>
          </cell>
          <cell r="G454" t="str">
            <v>Pessoal - área meio</v>
          </cell>
        </row>
        <row r="455">
          <cell r="A455" t="str">
            <v>180206.400179</v>
          </cell>
          <cell r="B455">
            <v>400179</v>
          </cell>
          <cell r="C455" t="str">
            <v>ESTAGIARIOS E APRENDIZES</v>
          </cell>
          <cell r="D455">
            <v>180206</v>
          </cell>
          <cell r="E455" t="str">
            <v>TECNOLOGIA DA INFORMAÇÃO</v>
          </cell>
          <cell r="F455" t="str">
            <v>9.2.1</v>
          </cell>
          <cell r="G455" t="str">
            <v>Pessoal - área meio</v>
          </cell>
        </row>
        <row r="456">
          <cell r="A456" t="str">
            <v>180206.400180</v>
          </cell>
          <cell r="B456">
            <v>400180</v>
          </cell>
          <cell r="C456" t="str">
            <v>OUTRAS DESPESAS COM PESSOAL</v>
          </cell>
          <cell r="D456">
            <v>180206</v>
          </cell>
          <cell r="E456" t="str">
            <v>TECNOLOGIA DA INFORMAÇÃO</v>
          </cell>
          <cell r="F456" t="str">
            <v>9.2.1</v>
          </cell>
          <cell r="G456" t="str">
            <v>Pessoal - área meio</v>
          </cell>
        </row>
        <row r="457">
          <cell r="A457" t="str">
            <v>180207.400003</v>
          </cell>
          <cell r="B457">
            <v>400003</v>
          </cell>
          <cell r="C457" t="str">
            <v>SALÁRIOS E ORDENADOS</v>
          </cell>
          <cell r="D457">
            <v>180207</v>
          </cell>
          <cell r="E457" t="str">
            <v>SUPRIMENTOS</v>
          </cell>
          <cell r="F457" t="str">
            <v>9.2.1</v>
          </cell>
          <cell r="G457" t="str">
            <v>Pessoal - área meio</v>
          </cell>
        </row>
        <row r="458">
          <cell r="A458" t="str">
            <v>180207.400004</v>
          </cell>
          <cell r="B458">
            <v>400004</v>
          </cell>
          <cell r="C458" t="str">
            <v>HORAS EXTRAS</v>
          </cell>
          <cell r="D458">
            <v>180207</v>
          </cell>
          <cell r="E458" t="str">
            <v>SUPRIMENTOS</v>
          </cell>
          <cell r="F458" t="str">
            <v>9.2.1</v>
          </cell>
          <cell r="G458" t="str">
            <v>Pessoal - área meio</v>
          </cell>
        </row>
        <row r="459">
          <cell r="A459" t="str">
            <v>180207.400005</v>
          </cell>
          <cell r="B459">
            <v>400005</v>
          </cell>
          <cell r="C459" t="str">
            <v>DÉCIMO TERCEIRO SALÁRIO</v>
          </cell>
          <cell r="D459">
            <v>180207</v>
          </cell>
          <cell r="E459" t="str">
            <v>SUPRIMENTOS</v>
          </cell>
          <cell r="F459" t="str">
            <v>9.2.1</v>
          </cell>
          <cell r="G459" t="str">
            <v>Pessoal - área meio</v>
          </cell>
        </row>
        <row r="460">
          <cell r="A460" t="str">
            <v>180207.400006</v>
          </cell>
          <cell r="B460">
            <v>400006</v>
          </cell>
          <cell r="C460" t="str">
            <v>FÉRIAS</v>
          </cell>
          <cell r="D460">
            <v>180207</v>
          </cell>
          <cell r="E460" t="str">
            <v>SUPRIMENTOS</v>
          </cell>
          <cell r="F460" t="str">
            <v>9.2.1</v>
          </cell>
          <cell r="G460" t="str">
            <v>Pessoal - área meio</v>
          </cell>
        </row>
        <row r="461">
          <cell r="A461" t="str">
            <v>180207.400007</v>
          </cell>
          <cell r="B461">
            <v>400007</v>
          </cell>
          <cell r="C461" t="str">
            <v>DESCANSO SEMANAL REMUNERADO</v>
          </cell>
          <cell r="D461">
            <v>180207</v>
          </cell>
          <cell r="E461" t="str">
            <v>SUPRIMENTOS</v>
          </cell>
          <cell r="F461" t="str">
            <v>9.2.1</v>
          </cell>
          <cell r="G461" t="str">
            <v>Pessoal - área meio</v>
          </cell>
        </row>
        <row r="462">
          <cell r="A462" t="str">
            <v>180207.400010</v>
          </cell>
          <cell r="B462">
            <v>400010</v>
          </cell>
          <cell r="C462" t="str">
            <v>AJUDA DE CUSTO</v>
          </cell>
          <cell r="D462">
            <v>180207</v>
          </cell>
          <cell r="E462" t="str">
            <v>SUPRIMENTOS</v>
          </cell>
          <cell r="F462" t="str">
            <v>9.2.1</v>
          </cell>
          <cell r="G462" t="str">
            <v>Pessoal - área meio</v>
          </cell>
        </row>
        <row r="463">
          <cell r="A463" t="str">
            <v>180207.400011</v>
          </cell>
          <cell r="B463">
            <v>400011</v>
          </cell>
          <cell r="C463" t="str">
            <v>BOLSA AUXÍLIO</v>
          </cell>
          <cell r="D463">
            <v>180207</v>
          </cell>
          <cell r="E463" t="str">
            <v>SUPRIMENTOS</v>
          </cell>
          <cell r="F463" t="str">
            <v>9.2.1</v>
          </cell>
          <cell r="G463" t="str">
            <v>Pessoal - área meio</v>
          </cell>
        </row>
        <row r="464">
          <cell r="A464" t="str">
            <v>180207.400012</v>
          </cell>
          <cell r="B464">
            <v>400012</v>
          </cell>
          <cell r="C464" t="str">
            <v>INDENIZAÇÕES</v>
          </cell>
          <cell r="D464">
            <v>180207</v>
          </cell>
          <cell r="E464" t="str">
            <v>SUPRIMENTOS</v>
          </cell>
          <cell r="F464" t="str">
            <v>9.2.1</v>
          </cell>
          <cell r="G464" t="str">
            <v>Pessoal - área meio</v>
          </cell>
        </row>
        <row r="465">
          <cell r="A465" t="str">
            <v>180207.400013</v>
          </cell>
          <cell r="B465">
            <v>400013</v>
          </cell>
          <cell r="C465" t="str">
            <v>SALÁRIOS - AJUSTES ENTRE CONTRATO DE GESTÃO</v>
          </cell>
          <cell r="D465">
            <v>180207</v>
          </cell>
          <cell r="E465" t="str">
            <v>SUPRIMENTOS</v>
          </cell>
          <cell r="F465" t="str">
            <v>9.2.1</v>
          </cell>
          <cell r="G465" t="str">
            <v>Pessoal - área meio</v>
          </cell>
        </row>
        <row r="466">
          <cell r="A466" t="str">
            <v>180207.400202</v>
          </cell>
          <cell r="B466">
            <v>400202</v>
          </cell>
          <cell r="C466" t="str">
            <v>ADICIONAL NOTURNO</v>
          </cell>
          <cell r="D466">
            <v>180207</v>
          </cell>
          <cell r="E466" t="str">
            <v>SUPRIMENTOS</v>
          </cell>
          <cell r="F466" t="str">
            <v>9.2.1</v>
          </cell>
          <cell r="G466" t="str">
            <v>Pessoal - área meio</v>
          </cell>
        </row>
        <row r="467">
          <cell r="A467" t="str">
            <v>180207.400203</v>
          </cell>
          <cell r="B467">
            <v>400203</v>
          </cell>
          <cell r="C467" t="str">
            <v>GRATIFICAÇOES</v>
          </cell>
          <cell r="D467">
            <v>180207</v>
          </cell>
          <cell r="E467" t="str">
            <v>SUPRIMENTOS</v>
          </cell>
          <cell r="F467" t="str">
            <v>9.2.1</v>
          </cell>
          <cell r="G467" t="str">
            <v>Pessoal - área meio</v>
          </cell>
        </row>
        <row r="468">
          <cell r="A468" t="str">
            <v>180207.400219</v>
          </cell>
          <cell r="B468">
            <v>400219</v>
          </cell>
          <cell r="C468" t="str">
            <v>SALARIO MATERNIDADE</v>
          </cell>
          <cell r="D468">
            <v>180207</v>
          </cell>
          <cell r="E468" t="str">
            <v>SUPRIMENTOS</v>
          </cell>
          <cell r="F468" t="str">
            <v>9.2.1</v>
          </cell>
          <cell r="G468" t="str">
            <v>Pessoal - área meio</v>
          </cell>
        </row>
        <row r="469">
          <cell r="A469" t="str">
            <v>180207.400220</v>
          </cell>
          <cell r="B469">
            <v>400220</v>
          </cell>
          <cell r="C469" t="str">
            <v>SALARIO FAMILIA</v>
          </cell>
          <cell r="D469">
            <v>180207</v>
          </cell>
          <cell r="E469" t="str">
            <v>SUPRIMENTOS</v>
          </cell>
          <cell r="F469" t="str">
            <v>9.2.1</v>
          </cell>
          <cell r="G469" t="str">
            <v>Pessoal - área meio</v>
          </cell>
        </row>
        <row r="470">
          <cell r="A470" t="str">
            <v>180207.400221</v>
          </cell>
          <cell r="B470">
            <v>400221</v>
          </cell>
          <cell r="C470" t="str">
            <v>PENSAO ALIMENTICIA</v>
          </cell>
          <cell r="D470">
            <v>180207</v>
          </cell>
          <cell r="E470" t="str">
            <v>SUPRIMENTOS</v>
          </cell>
          <cell r="F470" t="str">
            <v>9.2.1</v>
          </cell>
          <cell r="G470" t="str">
            <v>Pessoal - área meio</v>
          </cell>
        </row>
        <row r="471">
          <cell r="A471" t="str">
            <v>180207.400014</v>
          </cell>
          <cell r="B471">
            <v>400014</v>
          </cell>
          <cell r="C471" t="str">
            <v>ASSISTÊNCIA MÉDICA</v>
          </cell>
          <cell r="D471">
            <v>180207</v>
          </cell>
          <cell r="E471" t="str">
            <v>SUPRIMENTOS</v>
          </cell>
          <cell r="F471" t="str">
            <v>9.2.1</v>
          </cell>
          <cell r="G471" t="str">
            <v>Pessoal - área meio</v>
          </cell>
        </row>
        <row r="472">
          <cell r="A472" t="str">
            <v>180207.400015</v>
          </cell>
          <cell r="B472">
            <v>400015</v>
          </cell>
          <cell r="C472" t="str">
            <v>ASSISTÊNCIA ODONTOLÓGICA</v>
          </cell>
          <cell r="D472">
            <v>180207</v>
          </cell>
          <cell r="E472" t="str">
            <v>SUPRIMENTOS</v>
          </cell>
          <cell r="F472" t="str">
            <v>9.2.1</v>
          </cell>
          <cell r="G472" t="str">
            <v>Pessoal - área meio</v>
          </cell>
        </row>
        <row r="473">
          <cell r="A473" t="str">
            <v>180207.400016</v>
          </cell>
          <cell r="B473">
            <v>400016</v>
          </cell>
          <cell r="C473" t="str">
            <v>VALE REFEICAO</v>
          </cell>
          <cell r="D473">
            <v>180207</v>
          </cell>
          <cell r="E473" t="str">
            <v>SUPRIMENTOS</v>
          </cell>
          <cell r="F473" t="str">
            <v>9.2.1</v>
          </cell>
          <cell r="G473" t="str">
            <v>Pessoal - área meio</v>
          </cell>
        </row>
        <row r="474">
          <cell r="A474" t="str">
            <v>180207.400017</v>
          </cell>
          <cell r="B474">
            <v>400017</v>
          </cell>
          <cell r="C474" t="str">
            <v>VALE TRANSPORTE</v>
          </cell>
          <cell r="D474">
            <v>180207</v>
          </cell>
          <cell r="E474" t="str">
            <v>SUPRIMENTOS</v>
          </cell>
          <cell r="F474" t="str">
            <v>9.2.1</v>
          </cell>
          <cell r="G474" t="str">
            <v>Pessoal - área meio</v>
          </cell>
        </row>
        <row r="475">
          <cell r="A475" t="str">
            <v>180207.400175</v>
          </cell>
          <cell r="B475">
            <v>400175</v>
          </cell>
          <cell r="C475" t="str">
            <v>CURSOS E TREINAMENTOS</v>
          </cell>
          <cell r="D475">
            <v>180207</v>
          </cell>
          <cell r="E475" t="str">
            <v>SUPRIMENTOS</v>
          </cell>
          <cell r="F475" t="str">
            <v>9.2.1</v>
          </cell>
          <cell r="G475" t="str">
            <v>Pessoal - área meio</v>
          </cell>
        </row>
        <row r="476">
          <cell r="A476" t="str">
            <v>180207.400176</v>
          </cell>
          <cell r="B476">
            <v>400176</v>
          </cell>
          <cell r="C476" t="str">
            <v>AUXILIO EDUCACAO</v>
          </cell>
          <cell r="D476">
            <v>180207</v>
          </cell>
          <cell r="E476" t="str">
            <v>SUPRIMENTOS</v>
          </cell>
          <cell r="F476" t="str">
            <v>9.2.1</v>
          </cell>
          <cell r="G476" t="str">
            <v>Pessoal - área meio</v>
          </cell>
        </row>
        <row r="477">
          <cell r="A477" t="str">
            <v>180207.400020</v>
          </cell>
          <cell r="B477">
            <v>400020</v>
          </cell>
          <cell r="C477" t="str">
            <v>INSS</v>
          </cell>
          <cell r="D477">
            <v>180207</v>
          </cell>
          <cell r="E477" t="str">
            <v>SUPRIMENTOS</v>
          </cell>
          <cell r="F477" t="str">
            <v>9.2.1</v>
          </cell>
          <cell r="G477" t="str">
            <v>Pessoal - área meio</v>
          </cell>
        </row>
        <row r="478">
          <cell r="A478" t="str">
            <v>180207.400021</v>
          </cell>
          <cell r="B478">
            <v>400021</v>
          </cell>
          <cell r="C478" t="str">
            <v>FGTS</v>
          </cell>
          <cell r="D478">
            <v>180207</v>
          </cell>
          <cell r="E478" t="str">
            <v>SUPRIMENTOS</v>
          </cell>
          <cell r="F478" t="str">
            <v>9.2.1</v>
          </cell>
          <cell r="G478" t="str">
            <v>Pessoal - área meio</v>
          </cell>
        </row>
        <row r="479">
          <cell r="A479" t="str">
            <v>180207.400022</v>
          </cell>
          <cell r="B479">
            <v>400022</v>
          </cell>
          <cell r="C479" t="str">
            <v>PIS SOBRE FOLHA DE PAGAMENTO</v>
          </cell>
          <cell r="D479">
            <v>180207</v>
          </cell>
          <cell r="E479" t="str">
            <v>SUPRIMENTOS</v>
          </cell>
          <cell r="F479" t="str">
            <v>9.2.1</v>
          </cell>
          <cell r="G479" t="str">
            <v>Pessoal - área meio</v>
          </cell>
        </row>
        <row r="480">
          <cell r="A480" t="str">
            <v>180207.400024</v>
          </cell>
          <cell r="B480">
            <v>400024</v>
          </cell>
          <cell r="C480" t="str">
            <v>CONTRIBUIÇÃO SOCIAL RESCISÓRIA</v>
          </cell>
          <cell r="D480">
            <v>180207</v>
          </cell>
          <cell r="E480" t="str">
            <v>SUPRIMENTOS</v>
          </cell>
          <cell r="F480" t="str">
            <v>9.2.1</v>
          </cell>
          <cell r="G480" t="str">
            <v>Pessoal - área meio</v>
          </cell>
        </row>
        <row r="481">
          <cell r="A481" t="str">
            <v>180207.400177</v>
          </cell>
          <cell r="B481">
            <v>400177</v>
          </cell>
          <cell r="C481" t="str">
            <v>INSS SOBRE AUTONOMOS</v>
          </cell>
          <cell r="D481">
            <v>180207</v>
          </cell>
          <cell r="E481" t="str">
            <v>SUPRIMENTOS</v>
          </cell>
          <cell r="F481" t="str">
            <v>9.2.1</v>
          </cell>
          <cell r="G481" t="str">
            <v>Pessoal - área meio</v>
          </cell>
        </row>
        <row r="482">
          <cell r="A482" t="str">
            <v>180207.400214</v>
          </cell>
          <cell r="B482">
            <v>400214</v>
          </cell>
          <cell r="C482" t="str">
            <v>CONTRIBUICAO SINDICAL/ ASSISTENCIAL/ CONFEDERATIVA</v>
          </cell>
          <cell r="D482">
            <v>180207</v>
          </cell>
          <cell r="E482" t="str">
            <v>SUPRIMENTOS</v>
          </cell>
          <cell r="F482" t="str">
            <v>9.2.1</v>
          </cell>
          <cell r="G482" t="str">
            <v>Pessoal - área meio</v>
          </cell>
        </row>
        <row r="483">
          <cell r="A483" t="str">
            <v>180207.400025</v>
          </cell>
          <cell r="B483">
            <v>400025</v>
          </cell>
          <cell r="C483" t="str">
            <v>DESPESA - FÉRIAS</v>
          </cell>
          <cell r="D483">
            <v>180207</v>
          </cell>
          <cell r="E483" t="str">
            <v>SUPRIMENTOS</v>
          </cell>
          <cell r="F483" t="str">
            <v>9.2.1</v>
          </cell>
          <cell r="G483" t="str">
            <v>Pessoal - área meio</v>
          </cell>
        </row>
        <row r="484">
          <cell r="A484" t="str">
            <v>180207.400026</v>
          </cell>
          <cell r="B484">
            <v>400026</v>
          </cell>
          <cell r="C484" t="str">
            <v>DESPESA - INSS S/ FÉRIAS</v>
          </cell>
          <cell r="D484">
            <v>180207</v>
          </cell>
          <cell r="E484" t="str">
            <v>SUPRIMENTOS</v>
          </cell>
          <cell r="F484" t="str">
            <v>9.2.1</v>
          </cell>
          <cell r="G484" t="str">
            <v>Pessoal - área meio</v>
          </cell>
        </row>
        <row r="485">
          <cell r="A485" t="str">
            <v>180207.400027</v>
          </cell>
          <cell r="B485">
            <v>400027</v>
          </cell>
          <cell r="C485" t="str">
            <v>DESPESA - FGTS S/ FÉRIAS</v>
          </cell>
          <cell r="D485">
            <v>180207</v>
          </cell>
          <cell r="E485" t="str">
            <v>SUPRIMENTOS</v>
          </cell>
          <cell r="F485" t="str">
            <v>9.2.1</v>
          </cell>
          <cell r="G485" t="str">
            <v>Pessoal - área meio</v>
          </cell>
        </row>
        <row r="486">
          <cell r="A486" t="str">
            <v>180207.400028</v>
          </cell>
          <cell r="B486">
            <v>400028</v>
          </cell>
          <cell r="C486" t="str">
            <v>DESPESA - 13° SALÁRIO</v>
          </cell>
          <cell r="D486">
            <v>180207</v>
          </cell>
          <cell r="E486" t="str">
            <v>SUPRIMENTOS</v>
          </cell>
          <cell r="F486" t="str">
            <v>9.2.1</v>
          </cell>
          <cell r="G486" t="str">
            <v>Pessoal - área meio</v>
          </cell>
        </row>
        <row r="487">
          <cell r="A487" t="str">
            <v>180207.400029</v>
          </cell>
          <cell r="B487">
            <v>400029</v>
          </cell>
          <cell r="C487" t="str">
            <v>DESPESA - INSS S/ 13°</v>
          </cell>
          <cell r="D487">
            <v>180207</v>
          </cell>
          <cell r="E487" t="str">
            <v>SUPRIMENTOS</v>
          </cell>
          <cell r="F487" t="str">
            <v>9.2.1</v>
          </cell>
          <cell r="G487" t="str">
            <v>Pessoal - área meio</v>
          </cell>
        </row>
        <row r="488">
          <cell r="A488" t="str">
            <v>180207.400030</v>
          </cell>
          <cell r="B488">
            <v>400030</v>
          </cell>
          <cell r="C488" t="str">
            <v>DESPESA - FGTS S/ 13°</v>
          </cell>
          <cell r="D488">
            <v>180207</v>
          </cell>
          <cell r="E488" t="str">
            <v>SUPRIMENTOS</v>
          </cell>
          <cell r="F488" t="str">
            <v>9.2.1</v>
          </cell>
          <cell r="G488" t="str">
            <v>Pessoal - área meio</v>
          </cell>
        </row>
        <row r="489">
          <cell r="A489" t="str">
            <v>180207.400178</v>
          </cell>
          <cell r="B489">
            <v>400178</v>
          </cell>
          <cell r="C489" t="str">
            <v>UNIFORMES</v>
          </cell>
          <cell r="D489">
            <v>180207</v>
          </cell>
          <cell r="E489" t="str">
            <v>SUPRIMENTOS</v>
          </cell>
          <cell r="F489" t="str">
            <v>9.2.1</v>
          </cell>
          <cell r="G489" t="str">
            <v>Pessoal - área meio</v>
          </cell>
        </row>
        <row r="490">
          <cell r="A490" t="str">
            <v>180207.400179</v>
          </cell>
          <cell r="B490">
            <v>400179</v>
          </cell>
          <cell r="C490" t="str">
            <v>ESTAGIARIOS E APRENDIZES</v>
          </cell>
          <cell r="D490">
            <v>180207</v>
          </cell>
          <cell r="E490" t="str">
            <v>SUPRIMENTOS</v>
          </cell>
          <cell r="F490" t="str">
            <v>9.2.1</v>
          </cell>
          <cell r="G490" t="str">
            <v>Pessoal - área meio</v>
          </cell>
        </row>
        <row r="491">
          <cell r="A491" t="str">
            <v>180207.400180</v>
          </cell>
          <cell r="B491">
            <v>400180</v>
          </cell>
          <cell r="C491" t="str">
            <v>OUTRAS DESPESAS COM PESSOAL</v>
          </cell>
          <cell r="D491">
            <v>180207</v>
          </cell>
          <cell r="E491" t="str">
            <v>SUPRIMENTOS</v>
          </cell>
          <cell r="F491" t="str">
            <v>9.2.1</v>
          </cell>
          <cell r="G491" t="str">
            <v>Pessoal - área meio</v>
          </cell>
        </row>
        <row r="492">
          <cell r="A492" t="str">
            <v>180208.400003</v>
          </cell>
          <cell r="B492">
            <v>400003</v>
          </cell>
          <cell r="C492" t="str">
            <v>SALÁRIOS E ORDENADOS</v>
          </cell>
          <cell r="D492">
            <v>180208</v>
          </cell>
          <cell r="E492" t="str">
            <v>PRÉDIOS</v>
          </cell>
          <cell r="F492" t="str">
            <v>9.2.1</v>
          </cell>
          <cell r="G492" t="str">
            <v>Pessoal - área meio</v>
          </cell>
        </row>
        <row r="493">
          <cell r="A493" t="str">
            <v>180208.400004</v>
          </cell>
          <cell r="B493">
            <v>400004</v>
          </cell>
          <cell r="C493" t="str">
            <v>HORAS EXTRAS</v>
          </cell>
          <cell r="D493">
            <v>180208</v>
          </cell>
          <cell r="E493" t="str">
            <v>PRÉDIOS</v>
          </cell>
          <cell r="F493" t="str">
            <v>9.2.1</v>
          </cell>
          <cell r="G493" t="str">
            <v>Pessoal - área meio</v>
          </cell>
        </row>
        <row r="494">
          <cell r="A494" t="str">
            <v>180208.400005</v>
          </cell>
          <cell r="B494">
            <v>400005</v>
          </cell>
          <cell r="C494" t="str">
            <v>DÉCIMO TERCEIRO SALÁRIO</v>
          </cell>
          <cell r="D494">
            <v>180208</v>
          </cell>
          <cell r="E494" t="str">
            <v>PRÉDIOS</v>
          </cell>
          <cell r="F494" t="str">
            <v>9.2.1</v>
          </cell>
          <cell r="G494" t="str">
            <v>Pessoal - área meio</v>
          </cell>
        </row>
        <row r="495">
          <cell r="A495" t="str">
            <v>180208.400006</v>
          </cell>
          <cell r="B495">
            <v>400006</v>
          </cell>
          <cell r="C495" t="str">
            <v>FÉRIAS</v>
          </cell>
          <cell r="D495">
            <v>180208</v>
          </cell>
          <cell r="E495" t="str">
            <v>PRÉDIOS</v>
          </cell>
          <cell r="F495" t="str">
            <v>9.2.1</v>
          </cell>
          <cell r="G495" t="str">
            <v>Pessoal - área meio</v>
          </cell>
        </row>
        <row r="496">
          <cell r="A496" t="str">
            <v>180208.400007</v>
          </cell>
          <cell r="B496">
            <v>400007</v>
          </cell>
          <cell r="C496" t="str">
            <v>DESCANSO SEMANAL REMUNERADO</v>
          </cell>
          <cell r="D496">
            <v>180208</v>
          </cell>
          <cell r="E496" t="str">
            <v>PRÉDIOS</v>
          </cell>
          <cell r="F496" t="str">
            <v>9.2.1</v>
          </cell>
          <cell r="G496" t="str">
            <v>Pessoal - área meio</v>
          </cell>
        </row>
        <row r="497">
          <cell r="A497" t="str">
            <v>180208.400010</v>
          </cell>
          <cell r="B497">
            <v>400010</v>
          </cell>
          <cell r="C497" t="str">
            <v>AJUDA DE CUSTO</v>
          </cell>
          <cell r="D497">
            <v>180208</v>
          </cell>
          <cell r="E497" t="str">
            <v>PRÉDIOS</v>
          </cell>
          <cell r="F497" t="str">
            <v>9.2.1</v>
          </cell>
          <cell r="G497" t="str">
            <v>Pessoal - área meio</v>
          </cell>
        </row>
        <row r="498">
          <cell r="A498" t="str">
            <v>180208.400011</v>
          </cell>
          <cell r="B498">
            <v>400011</v>
          </cell>
          <cell r="C498" t="str">
            <v>BOLSA AUXÍLIO</v>
          </cell>
          <cell r="D498">
            <v>180208</v>
          </cell>
          <cell r="E498" t="str">
            <v>PRÉDIOS</v>
          </cell>
          <cell r="F498" t="str">
            <v>9.2.1</v>
          </cell>
          <cell r="G498" t="str">
            <v>Pessoal - área meio</v>
          </cell>
        </row>
        <row r="499">
          <cell r="A499" t="str">
            <v>180208.400012</v>
          </cell>
          <cell r="B499">
            <v>400012</v>
          </cell>
          <cell r="C499" t="str">
            <v>INDENIZAÇÕES</v>
          </cell>
          <cell r="D499">
            <v>180208</v>
          </cell>
          <cell r="E499" t="str">
            <v>PRÉDIOS</v>
          </cell>
          <cell r="F499" t="str">
            <v>9.2.1</v>
          </cell>
          <cell r="G499" t="str">
            <v>Pessoal - área meio</v>
          </cell>
        </row>
        <row r="500">
          <cell r="A500" t="str">
            <v>180208.400013</v>
          </cell>
          <cell r="B500">
            <v>400013</v>
          </cell>
          <cell r="C500" t="str">
            <v>SALÁRIOS - AJUSTES ENTRE CONTRATO DE GESTÃO</v>
          </cell>
          <cell r="D500">
            <v>180208</v>
          </cell>
          <cell r="E500" t="str">
            <v>PRÉDIOS</v>
          </cell>
          <cell r="F500" t="str">
            <v>9.2.1</v>
          </cell>
          <cell r="G500" t="str">
            <v>Pessoal - área meio</v>
          </cell>
        </row>
        <row r="501">
          <cell r="A501" t="str">
            <v>180208.400202</v>
          </cell>
          <cell r="B501">
            <v>400202</v>
          </cell>
          <cell r="C501" t="str">
            <v>ADICIONAL NOTURNO</v>
          </cell>
          <cell r="D501">
            <v>180208</v>
          </cell>
          <cell r="E501" t="str">
            <v>PRÉDIOS</v>
          </cell>
          <cell r="F501" t="str">
            <v>9.2.1</v>
          </cell>
          <cell r="G501" t="str">
            <v>Pessoal - área meio</v>
          </cell>
        </row>
        <row r="502">
          <cell r="A502" t="str">
            <v>180208.400203</v>
          </cell>
          <cell r="B502">
            <v>400203</v>
          </cell>
          <cell r="C502" t="str">
            <v>GRATIFICAÇOES</v>
          </cell>
          <cell r="D502">
            <v>180208</v>
          </cell>
          <cell r="E502" t="str">
            <v>PRÉDIOS</v>
          </cell>
          <cell r="F502" t="str">
            <v>9.2.1</v>
          </cell>
          <cell r="G502" t="str">
            <v>Pessoal - área meio</v>
          </cell>
        </row>
        <row r="503">
          <cell r="A503" t="str">
            <v>180208.400219</v>
          </cell>
          <cell r="B503">
            <v>400219</v>
          </cell>
          <cell r="C503" t="str">
            <v>SALARIO MATERNIDADE</v>
          </cell>
          <cell r="D503">
            <v>180208</v>
          </cell>
          <cell r="E503" t="str">
            <v>PRÉDIOS</v>
          </cell>
          <cell r="F503" t="str">
            <v>9.2.1</v>
          </cell>
          <cell r="G503" t="str">
            <v>Pessoal - área meio</v>
          </cell>
        </row>
        <row r="504">
          <cell r="A504" t="str">
            <v>180208.400220</v>
          </cell>
          <cell r="B504">
            <v>400220</v>
          </cell>
          <cell r="C504" t="str">
            <v>SALARIO FAMILIA</v>
          </cell>
          <cell r="D504">
            <v>180208</v>
          </cell>
          <cell r="E504" t="str">
            <v>PRÉDIOS</v>
          </cell>
          <cell r="F504" t="str">
            <v>9.2.1</v>
          </cell>
          <cell r="G504" t="str">
            <v>Pessoal - área meio</v>
          </cell>
        </row>
        <row r="505">
          <cell r="A505" t="str">
            <v>180208.400221</v>
          </cell>
          <cell r="B505">
            <v>400221</v>
          </cell>
          <cell r="C505" t="str">
            <v>PENSAO ALIMENTICIA</v>
          </cell>
          <cell r="D505">
            <v>180208</v>
          </cell>
          <cell r="E505" t="str">
            <v>PRÉDIOS</v>
          </cell>
          <cell r="F505" t="str">
            <v>9.2.1</v>
          </cell>
          <cell r="G505" t="str">
            <v>Pessoal - área meio</v>
          </cell>
        </row>
        <row r="506">
          <cell r="A506" t="str">
            <v>180208.400014</v>
          </cell>
          <cell r="B506">
            <v>400014</v>
          </cell>
          <cell r="C506" t="str">
            <v>ASSISTÊNCIA MÉDICA</v>
          </cell>
          <cell r="D506">
            <v>180208</v>
          </cell>
          <cell r="E506" t="str">
            <v>PRÉDIOS</v>
          </cell>
          <cell r="F506" t="str">
            <v>9.2.1</v>
          </cell>
          <cell r="G506" t="str">
            <v>Pessoal - área meio</v>
          </cell>
        </row>
        <row r="507">
          <cell r="A507" t="str">
            <v>180208.400015</v>
          </cell>
          <cell r="B507">
            <v>400015</v>
          </cell>
          <cell r="C507" t="str">
            <v>ASSISTÊNCIA ODONTOLÓGICA</v>
          </cell>
          <cell r="D507">
            <v>180208</v>
          </cell>
          <cell r="E507" t="str">
            <v>PRÉDIOS</v>
          </cell>
          <cell r="F507" t="str">
            <v>9.2.1</v>
          </cell>
          <cell r="G507" t="str">
            <v>Pessoal - área meio</v>
          </cell>
        </row>
        <row r="508">
          <cell r="A508" t="str">
            <v>180208.400016</v>
          </cell>
          <cell r="B508">
            <v>400016</v>
          </cell>
          <cell r="C508" t="str">
            <v>VALE REFEICAO</v>
          </cell>
          <cell r="D508">
            <v>180208</v>
          </cell>
          <cell r="E508" t="str">
            <v>PRÉDIOS</v>
          </cell>
          <cell r="F508" t="str">
            <v>9.2.1</v>
          </cell>
          <cell r="G508" t="str">
            <v>Pessoal - área meio</v>
          </cell>
        </row>
        <row r="509">
          <cell r="A509" t="str">
            <v>180208.400017</v>
          </cell>
          <cell r="B509">
            <v>400017</v>
          </cell>
          <cell r="C509" t="str">
            <v>VALE TRANSPORTE</v>
          </cell>
          <cell r="D509">
            <v>180208</v>
          </cell>
          <cell r="E509" t="str">
            <v>PRÉDIOS</v>
          </cell>
          <cell r="F509" t="str">
            <v>9.2.1</v>
          </cell>
          <cell r="G509" t="str">
            <v>Pessoal - área meio</v>
          </cell>
        </row>
        <row r="510">
          <cell r="A510" t="str">
            <v>180208.400175</v>
          </cell>
          <cell r="B510">
            <v>400175</v>
          </cell>
          <cell r="C510" t="str">
            <v>CURSOS E TREINAMENTOS</v>
          </cell>
          <cell r="D510">
            <v>180208</v>
          </cell>
          <cell r="E510" t="str">
            <v>PRÉDIOS</v>
          </cell>
          <cell r="F510" t="str">
            <v>9.2.1</v>
          </cell>
          <cell r="G510" t="str">
            <v>Pessoal - área meio</v>
          </cell>
        </row>
        <row r="511">
          <cell r="A511" t="str">
            <v>180208.400176</v>
          </cell>
          <cell r="B511">
            <v>400176</v>
          </cell>
          <cell r="C511" t="str">
            <v>AUXILIO EDUCACAO</v>
          </cell>
          <cell r="D511">
            <v>180208</v>
          </cell>
          <cell r="E511" t="str">
            <v>PRÉDIOS</v>
          </cell>
          <cell r="F511" t="str">
            <v>9.2.1</v>
          </cell>
          <cell r="G511" t="str">
            <v>Pessoal - área meio</v>
          </cell>
        </row>
        <row r="512">
          <cell r="A512" t="str">
            <v>180208.400020</v>
          </cell>
          <cell r="B512">
            <v>400020</v>
          </cell>
          <cell r="C512" t="str">
            <v>INSS</v>
          </cell>
          <cell r="D512">
            <v>180208</v>
          </cell>
          <cell r="E512" t="str">
            <v>PRÉDIOS</v>
          </cell>
          <cell r="F512" t="str">
            <v>9.2.1</v>
          </cell>
          <cell r="G512" t="str">
            <v>Pessoal - área meio</v>
          </cell>
        </row>
        <row r="513">
          <cell r="A513" t="str">
            <v>180208.400021</v>
          </cell>
          <cell r="B513">
            <v>400021</v>
          </cell>
          <cell r="C513" t="str">
            <v>FGTS</v>
          </cell>
          <cell r="D513">
            <v>180208</v>
          </cell>
          <cell r="E513" t="str">
            <v>PRÉDIOS</v>
          </cell>
          <cell r="F513" t="str">
            <v>9.2.1</v>
          </cell>
          <cell r="G513" t="str">
            <v>Pessoal - área meio</v>
          </cell>
        </row>
        <row r="514">
          <cell r="A514" t="str">
            <v>180208.400022</v>
          </cell>
          <cell r="B514">
            <v>400022</v>
          </cell>
          <cell r="C514" t="str">
            <v>PIS SOBRE FOLHA DE PAGAMENTO</v>
          </cell>
          <cell r="D514">
            <v>180208</v>
          </cell>
          <cell r="E514" t="str">
            <v>PRÉDIOS</v>
          </cell>
          <cell r="F514" t="str">
            <v>9.2.1</v>
          </cell>
          <cell r="G514" t="str">
            <v>Pessoal - área meio</v>
          </cell>
        </row>
        <row r="515">
          <cell r="A515" t="str">
            <v>180208.400024</v>
          </cell>
          <cell r="B515">
            <v>400024</v>
          </cell>
          <cell r="C515" t="str">
            <v>CONTRIBUIÇÃO SOCIAL RESCISÓRIA</v>
          </cell>
          <cell r="D515">
            <v>180208</v>
          </cell>
          <cell r="E515" t="str">
            <v>PRÉDIOS</v>
          </cell>
          <cell r="F515" t="str">
            <v>9.2.1</v>
          </cell>
          <cell r="G515" t="str">
            <v>Pessoal - área meio</v>
          </cell>
        </row>
        <row r="516">
          <cell r="A516" t="str">
            <v>180208.400177</v>
          </cell>
          <cell r="B516">
            <v>400177</v>
          </cell>
          <cell r="C516" t="str">
            <v>INSS SOBRE AUTONOMOS</v>
          </cell>
          <cell r="D516">
            <v>180208</v>
          </cell>
          <cell r="E516" t="str">
            <v>PRÉDIOS</v>
          </cell>
          <cell r="F516" t="str">
            <v>9.2.1</v>
          </cell>
          <cell r="G516" t="str">
            <v>Pessoal - área meio</v>
          </cell>
        </row>
        <row r="517">
          <cell r="A517" t="str">
            <v>180208.400214</v>
          </cell>
          <cell r="B517">
            <v>400214</v>
          </cell>
          <cell r="C517" t="str">
            <v>CONTRIBUICAO SINDICAL/ ASSISTENCIAL/ CONFEDERATIVA</v>
          </cell>
          <cell r="D517">
            <v>180208</v>
          </cell>
          <cell r="E517" t="str">
            <v>PRÉDIOS</v>
          </cell>
          <cell r="F517" t="str">
            <v>9.2.1</v>
          </cell>
          <cell r="G517" t="str">
            <v>Pessoal - área meio</v>
          </cell>
        </row>
        <row r="518">
          <cell r="A518" t="str">
            <v>180208.400025</v>
          </cell>
          <cell r="B518">
            <v>400025</v>
          </cell>
          <cell r="C518" t="str">
            <v>DESPESA - FÉRIAS</v>
          </cell>
          <cell r="D518">
            <v>180208</v>
          </cell>
          <cell r="E518" t="str">
            <v>PRÉDIOS</v>
          </cell>
          <cell r="F518" t="str">
            <v>9.2.1</v>
          </cell>
          <cell r="G518" t="str">
            <v>Pessoal - área meio</v>
          </cell>
        </row>
        <row r="519">
          <cell r="A519" t="str">
            <v>180208.400026</v>
          </cell>
          <cell r="B519">
            <v>400026</v>
          </cell>
          <cell r="C519" t="str">
            <v>DESPESA - INSS S/ FÉRIAS</v>
          </cell>
          <cell r="D519">
            <v>180208</v>
          </cell>
          <cell r="E519" t="str">
            <v>PRÉDIOS</v>
          </cell>
          <cell r="F519" t="str">
            <v>9.2.1</v>
          </cell>
          <cell r="G519" t="str">
            <v>Pessoal - área meio</v>
          </cell>
        </row>
        <row r="520">
          <cell r="A520" t="str">
            <v>180208.400027</v>
          </cell>
          <cell r="B520">
            <v>400027</v>
          </cell>
          <cell r="C520" t="str">
            <v>DESPESA - FGTS S/ FÉRIAS</v>
          </cell>
          <cell r="D520">
            <v>180208</v>
          </cell>
          <cell r="E520" t="str">
            <v>PRÉDIOS</v>
          </cell>
          <cell r="F520" t="str">
            <v>9.2.1</v>
          </cell>
          <cell r="G520" t="str">
            <v>Pessoal - área meio</v>
          </cell>
        </row>
        <row r="521">
          <cell r="A521" t="str">
            <v>180208.400028</v>
          </cell>
          <cell r="B521">
            <v>400028</v>
          </cell>
          <cell r="C521" t="str">
            <v>DESPESA - 13° SALÁRIO</v>
          </cell>
          <cell r="D521">
            <v>180208</v>
          </cell>
          <cell r="E521" t="str">
            <v>PRÉDIOS</v>
          </cell>
          <cell r="F521" t="str">
            <v>9.2.1</v>
          </cell>
          <cell r="G521" t="str">
            <v>Pessoal - área meio</v>
          </cell>
        </row>
        <row r="522">
          <cell r="A522" t="str">
            <v>180208.400029</v>
          </cell>
          <cell r="B522">
            <v>400029</v>
          </cell>
          <cell r="C522" t="str">
            <v>DESPESA - INSS S/ 13°</v>
          </cell>
          <cell r="D522">
            <v>180208</v>
          </cell>
          <cell r="E522" t="str">
            <v>PRÉDIOS</v>
          </cell>
          <cell r="F522" t="str">
            <v>9.2.1</v>
          </cell>
          <cell r="G522" t="str">
            <v>Pessoal - área meio</v>
          </cell>
        </row>
        <row r="523">
          <cell r="A523" t="str">
            <v>180208.400030</v>
          </cell>
          <cell r="B523">
            <v>400030</v>
          </cell>
          <cell r="C523" t="str">
            <v>DESPESA - FGTS S/ 13°</v>
          </cell>
          <cell r="D523">
            <v>180208</v>
          </cell>
          <cell r="E523" t="str">
            <v>PRÉDIOS</v>
          </cell>
          <cell r="F523" t="str">
            <v>9.2.1</v>
          </cell>
          <cell r="G523" t="str">
            <v>Pessoal - área meio</v>
          </cell>
        </row>
        <row r="524">
          <cell r="A524" t="str">
            <v>180208.400178</v>
          </cell>
          <cell r="B524">
            <v>400178</v>
          </cell>
          <cell r="C524" t="str">
            <v>UNIFORMES</v>
          </cell>
          <cell r="D524">
            <v>180208</v>
          </cell>
          <cell r="E524" t="str">
            <v>PRÉDIOS</v>
          </cell>
          <cell r="F524" t="str">
            <v>9.2.1</v>
          </cell>
          <cell r="G524" t="str">
            <v>Pessoal - área meio</v>
          </cell>
        </row>
        <row r="525">
          <cell r="A525" t="str">
            <v>180208.400179</v>
          </cell>
          <cell r="B525">
            <v>400179</v>
          </cell>
          <cell r="C525" t="str">
            <v>ESTAGIARIOS E APRENDIZES</v>
          </cell>
          <cell r="D525">
            <v>180208</v>
          </cell>
          <cell r="E525" t="str">
            <v>PRÉDIOS</v>
          </cell>
          <cell r="F525" t="str">
            <v>9.2.1</v>
          </cell>
          <cell r="G525" t="str">
            <v>Pessoal - área meio</v>
          </cell>
        </row>
        <row r="526">
          <cell r="A526" t="str">
            <v>180208.400180</v>
          </cell>
          <cell r="B526">
            <v>400180</v>
          </cell>
          <cell r="C526" t="str">
            <v>OUTRAS DESPESAS COM PESSOAL</v>
          </cell>
          <cell r="D526">
            <v>180208</v>
          </cell>
          <cell r="E526" t="str">
            <v>PRÉDIOS</v>
          </cell>
          <cell r="F526" t="str">
            <v>9.2.1</v>
          </cell>
          <cell r="G526" t="str">
            <v>Pessoal - área meio</v>
          </cell>
        </row>
        <row r="527">
          <cell r="A527" t="str">
            <v>180209.400003</v>
          </cell>
          <cell r="B527">
            <v>400003</v>
          </cell>
          <cell r="C527" t="str">
            <v>SALÁRIOS E ORDENADOS</v>
          </cell>
          <cell r="D527">
            <v>180209</v>
          </cell>
          <cell r="E527" t="str">
            <v>PRÉDIOS</v>
          </cell>
          <cell r="F527" t="str">
            <v>9.2.1</v>
          </cell>
          <cell r="G527" t="str">
            <v>Pessoal - área meio</v>
          </cell>
        </row>
        <row r="528">
          <cell r="A528" t="str">
            <v>180209.400004</v>
          </cell>
          <cell r="B528">
            <v>400004</v>
          </cell>
          <cell r="C528" t="str">
            <v>HORAS EXTRAS</v>
          </cell>
          <cell r="D528">
            <v>180209</v>
          </cell>
          <cell r="E528" t="str">
            <v>PRÉDIOS</v>
          </cell>
          <cell r="F528" t="str">
            <v>9.2.1</v>
          </cell>
          <cell r="G528" t="str">
            <v>Pessoal - área meio</v>
          </cell>
        </row>
        <row r="529">
          <cell r="A529" t="str">
            <v>180209.400005</v>
          </cell>
          <cell r="B529">
            <v>400005</v>
          </cell>
          <cell r="C529" t="str">
            <v>DÉCIMO TERCEIRO SALÁRIO</v>
          </cell>
          <cell r="D529">
            <v>180209</v>
          </cell>
          <cell r="E529" t="str">
            <v>PRÉDIOS</v>
          </cell>
          <cell r="F529" t="str">
            <v>9.2.1</v>
          </cell>
          <cell r="G529" t="str">
            <v>Pessoal - área meio</v>
          </cell>
        </row>
        <row r="530">
          <cell r="A530" t="str">
            <v>180209.400006</v>
          </cell>
          <cell r="B530">
            <v>400006</v>
          </cell>
          <cell r="C530" t="str">
            <v>FÉRIAS</v>
          </cell>
          <cell r="D530">
            <v>180209</v>
          </cell>
          <cell r="E530" t="str">
            <v>PRÉDIOS</v>
          </cell>
          <cell r="F530" t="str">
            <v>9.2.1</v>
          </cell>
          <cell r="G530" t="str">
            <v>Pessoal - área meio</v>
          </cell>
        </row>
        <row r="531">
          <cell r="A531" t="str">
            <v>180209.400007</v>
          </cell>
          <cell r="B531">
            <v>400007</v>
          </cell>
          <cell r="C531" t="str">
            <v>DESCANSO SEMANAL REMUNERADO</v>
          </cell>
          <cell r="D531">
            <v>180209</v>
          </cell>
          <cell r="E531" t="str">
            <v>PRÉDIOS</v>
          </cell>
          <cell r="F531" t="str">
            <v>9.2.1</v>
          </cell>
          <cell r="G531" t="str">
            <v>Pessoal - área meio</v>
          </cell>
        </row>
        <row r="532">
          <cell r="A532" t="str">
            <v>180209.400010</v>
          </cell>
          <cell r="B532">
            <v>400010</v>
          </cell>
          <cell r="C532" t="str">
            <v>AJUDA DE CUSTO</v>
          </cell>
          <cell r="D532">
            <v>180209</v>
          </cell>
          <cell r="E532" t="str">
            <v>PRÉDIOS</v>
          </cell>
          <cell r="F532" t="str">
            <v>9.2.1</v>
          </cell>
          <cell r="G532" t="str">
            <v>Pessoal - área meio</v>
          </cell>
        </row>
        <row r="533">
          <cell r="A533" t="str">
            <v>180209.400011</v>
          </cell>
          <cell r="B533">
            <v>400011</v>
          </cell>
          <cell r="C533" t="str">
            <v>BOLSA AUXÍLIO</v>
          </cell>
          <cell r="D533">
            <v>180209</v>
          </cell>
          <cell r="E533" t="str">
            <v>PRÉDIOS</v>
          </cell>
          <cell r="F533" t="str">
            <v>9.2.1</v>
          </cell>
          <cell r="G533" t="str">
            <v>Pessoal - área meio</v>
          </cell>
        </row>
        <row r="534">
          <cell r="A534" t="str">
            <v>180209.400012</v>
          </cell>
          <cell r="B534">
            <v>400012</v>
          </cell>
          <cell r="C534" t="str">
            <v>INDENIZAÇÕES</v>
          </cell>
          <cell r="D534">
            <v>180209</v>
          </cell>
          <cell r="E534" t="str">
            <v>PRÉDIOS</v>
          </cell>
          <cell r="F534" t="str">
            <v>9.2.1</v>
          </cell>
          <cell r="G534" t="str">
            <v>Pessoal - área meio</v>
          </cell>
        </row>
        <row r="535">
          <cell r="A535" t="str">
            <v>180209.400013</v>
          </cell>
          <cell r="B535">
            <v>400013</v>
          </cell>
          <cell r="C535" t="str">
            <v>SALÁRIOS - AJUSTES ENTRE CONTRATO DE GESTÃO</v>
          </cell>
          <cell r="D535">
            <v>180209</v>
          </cell>
          <cell r="E535" t="str">
            <v>PRÉDIOS</v>
          </cell>
          <cell r="F535" t="str">
            <v>9.2.1</v>
          </cell>
          <cell r="G535" t="str">
            <v>Pessoal - área meio</v>
          </cell>
        </row>
        <row r="536">
          <cell r="A536" t="str">
            <v>180209.400202</v>
          </cell>
          <cell r="B536">
            <v>400202</v>
          </cell>
          <cell r="C536" t="str">
            <v>ADICIONAL NOTURNO</v>
          </cell>
          <cell r="D536">
            <v>180209</v>
          </cell>
          <cell r="E536" t="str">
            <v>PRÉDIOS</v>
          </cell>
          <cell r="F536" t="str">
            <v>9.2.1</v>
          </cell>
          <cell r="G536" t="str">
            <v>Pessoal - área meio</v>
          </cell>
        </row>
        <row r="537">
          <cell r="A537" t="str">
            <v>180209.400203</v>
          </cell>
          <cell r="B537">
            <v>400203</v>
          </cell>
          <cell r="C537" t="str">
            <v>GRATIFICAÇOES</v>
          </cell>
          <cell r="D537">
            <v>180209</v>
          </cell>
          <cell r="E537" t="str">
            <v>PRÉDIOS</v>
          </cell>
          <cell r="F537" t="str">
            <v>9.2.1</v>
          </cell>
          <cell r="G537" t="str">
            <v>Pessoal - área meio</v>
          </cell>
        </row>
        <row r="538">
          <cell r="A538" t="str">
            <v>180209.400219</v>
          </cell>
          <cell r="B538">
            <v>400219</v>
          </cell>
          <cell r="C538" t="str">
            <v>SALARIO MATERNIDADE</v>
          </cell>
          <cell r="D538">
            <v>180209</v>
          </cell>
          <cell r="E538" t="str">
            <v>PRÉDIOS</v>
          </cell>
          <cell r="F538" t="str">
            <v>9.2.1</v>
          </cell>
          <cell r="G538" t="str">
            <v>Pessoal - área meio</v>
          </cell>
        </row>
        <row r="539">
          <cell r="A539" t="str">
            <v>180209.400220</v>
          </cell>
          <cell r="B539">
            <v>400220</v>
          </cell>
          <cell r="C539" t="str">
            <v>SALARIO FAMILIA</v>
          </cell>
          <cell r="D539">
            <v>180209</v>
          </cell>
          <cell r="E539" t="str">
            <v>PRÉDIOS</v>
          </cell>
          <cell r="F539" t="str">
            <v>9.2.1</v>
          </cell>
          <cell r="G539" t="str">
            <v>Pessoal - área meio</v>
          </cell>
        </row>
        <row r="540">
          <cell r="A540" t="str">
            <v>180209.400221</v>
          </cell>
          <cell r="B540">
            <v>400221</v>
          </cell>
          <cell r="C540" t="str">
            <v>PENSAO ALIMENTICIA</v>
          </cell>
          <cell r="D540">
            <v>180209</v>
          </cell>
          <cell r="E540" t="str">
            <v>PRÉDIOS</v>
          </cell>
          <cell r="F540" t="str">
            <v>9.2.1</v>
          </cell>
          <cell r="G540" t="str">
            <v>Pessoal - área meio</v>
          </cell>
        </row>
        <row r="541">
          <cell r="A541" t="str">
            <v>180209.400014</v>
          </cell>
          <cell r="B541">
            <v>400014</v>
          </cell>
          <cell r="C541" t="str">
            <v>ASSISTÊNCIA MÉDICA</v>
          </cell>
          <cell r="D541">
            <v>180209</v>
          </cell>
          <cell r="E541" t="str">
            <v>PRÉDIOS</v>
          </cell>
          <cell r="F541" t="str">
            <v>9.2.1</v>
          </cell>
          <cell r="G541" t="str">
            <v>Pessoal - área meio</v>
          </cell>
        </row>
        <row r="542">
          <cell r="A542" t="str">
            <v>180209.400015</v>
          </cell>
          <cell r="B542">
            <v>400015</v>
          </cell>
          <cell r="C542" t="str">
            <v>ASSISTÊNCIA ODONTOLÓGICA</v>
          </cell>
          <cell r="D542">
            <v>180209</v>
          </cell>
          <cell r="E542" t="str">
            <v>PRÉDIOS</v>
          </cell>
          <cell r="F542" t="str">
            <v>9.2.1</v>
          </cell>
          <cell r="G542" t="str">
            <v>Pessoal - área meio</v>
          </cell>
        </row>
        <row r="543">
          <cell r="A543" t="str">
            <v>180209.400016</v>
          </cell>
          <cell r="B543">
            <v>400016</v>
          </cell>
          <cell r="C543" t="str">
            <v>VALE REFEICAO</v>
          </cell>
          <cell r="D543">
            <v>180209</v>
          </cell>
          <cell r="E543" t="str">
            <v>PRÉDIOS</v>
          </cell>
          <cell r="F543" t="str">
            <v>9.2.1</v>
          </cell>
          <cell r="G543" t="str">
            <v>Pessoal - área meio</v>
          </cell>
        </row>
        <row r="544">
          <cell r="A544" t="str">
            <v>180209.400017</v>
          </cell>
          <cell r="B544">
            <v>400017</v>
          </cell>
          <cell r="C544" t="str">
            <v>VALE TRANSPORTE</v>
          </cell>
          <cell r="D544">
            <v>180209</v>
          </cell>
          <cell r="E544" t="str">
            <v>PRÉDIOS</v>
          </cell>
          <cell r="F544" t="str">
            <v>9.2.1</v>
          </cell>
          <cell r="G544" t="str">
            <v>Pessoal - área meio</v>
          </cell>
        </row>
        <row r="545">
          <cell r="A545" t="str">
            <v>180209.400175</v>
          </cell>
          <cell r="B545">
            <v>400175</v>
          </cell>
          <cell r="C545" t="str">
            <v>CURSOS E TREINAMENTOS</v>
          </cell>
          <cell r="D545">
            <v>180209</v>
          </cell>
          <cell r="E545" t="str">
            <v>PRÉDIOS</v>
          </cell>
          <cell r="F545" t="str">
            <v>9.2.1</v>
          </cell>
          <cell r="G545" t="str">
            <v>Pessoal - área meio</v>
          </cell>
        </row>
        <row r="546">
          <cell r="A546" t="str">
            <v>180209.400176</v>
          </cell>
          <cell r="B546">
            <v>400176</v>
          </cell>
          <cell r="C546" t="str">
            <v>AUXILIO EDUCACAO</v>
          </cell>
          <cell r="D546">
            <v>180209</v>
          </cell>
          <cell r="E546" t="str">
            <v>PRÉDIOS</v>
          </cell>
          <cell r="F546" t="str">
            <v>9.2.1</v>
          </cell>
          <cell r="G546" t="str">
            <v>Pessoal - área meio</v>
          </cell>
        </row>
        <row r="547">
          <cell r="A547" t="str">
            <v>180209.400020</v>
          </cell>
          <cell r="B547">
            <v>400020</v>
          </cell>
          <cell r="C547" t="str">
            <v>INSS</v>
          </cell>
          <cell r="D547">
            <v>180209</v>
          </cell>
          <cell r="E547" t="str">
            <v>PRÉDIOS</v>
          </cell>
          <cell r="F547" t="str">
            <v>9.2.1</v>
          </cell>
          <cell r="G547" t="str">
            <v>Pessoal - área meio</v>
          </cell>
        </row>
        <row r="548">
          <cell r="A548" t="str">
            <v>180209.400021</v>
          </cell>
          <cell r="B548">
            <v>400021</v>
          </cell>
          <cell r="C548" t="str">
            <v>FGTS</v>
          </cell>
          <cell r="D548">
            <v>180209</v>
          </cell>
          <cell r="E548" t="str">
            <v>PRÉDIOS</v>
          </cell>
          <cell r="F548" t="str">
            <v>9.2.1</v>
          </cell>
          <cell r="G548" t="str">
            <v>Pessoal - área meio</v>
          </cell>
        </row>
        <row r="549">
          <cell r="A549" t="str">
            <v>180209.400022</v>
          </cell>
          <cell r="B549">
            <v>400022</v>
          </cell>
          <cell r="C549" t="str">
            <v>PIS SOBRE FOLHA DE PAGAMENTO</v>
          </cell>
          <cell r="D549">
            <v>180209</v>
          </cell>
          <cell r="E549" t="str">
            <v>PRÉDIOS</v>
          </cell>
          <cell r="F549" t="str">
            <v>9.2.1</v>
          </cell>
          <cell r="G549" t="str">
            <v>Pessoal - área meio</v>
          </cell>
        </row>
        <row r="550">
          <cell r="A550" t="str">
            <v>180209.400024</v>
          </cell>
          <cell r="B550">
            <v>400024</v>
          </cell>
          <cell r="C550" t="str">
            <v>CONTRIBUIÇÃO SOCIAL RESCISÓRIA</v>
          </cell>
          <cell r="D550">
            <v>180209</v>
          </cell>
          <cell r="E550" t="str">
            <v>PRÉDIOS</v>
          </cell>
          <cell r="F550" t="str">
            <v>9.2.1</v>
          </cell>
          <cell r="G550" t="str">
            <v>Pessoal - área meio</v>
          </cell>
        </row>
        <row r="551">
          <cell r="A551" t="str">
            <v>180209.400177</v>
          </cell>
          <cell r="B551">
            <v>400177</v>
          </cell>
          <cell r="C551" t="str">
            <v>INSS SOBRE AUTONOMOS</v>
          </cell>
          <cell r="D551">
            <v>180209</v>
          </cell>
          <cell r="E551" t="str">
            <v>PRÉDIOS</v>
          </cell>
          <cell r="F551" t="str">
            <v>9.2.1</v>
          </cell>
          <cell r="G551" t="str">
            <v>Pessoal - área meio</v>
          </cell>
        </row>
        <row r="552">
          <cell r="A552" t="str">
            <v>180209.400214</v>
          </cell>
          <cell r="B552">
            <v>400214</v>
          </cell>
          <cell r="C552" t="str">
            <v>CONTRIBUICAO SINDICAL/ ASSISTENCIAL/ CONFEDERATIVA</v>
          </cell>
          <cell r="D552">
            <v>180209</v>
          </cell>
          <cell r="E552" t="str">
            <v>PRÉDIOS</v>
          </cell>
          <cell r="F552" t="str">
            <v>9.2.1</v>
          </cell>
          <cell r="G552" t="str">
            <v>Pessoal - área meio</v>
          </cell>
        </row>
        <row r="553">
          <cell r="A553" t="str">
            <v>180209.400025</v>
          </cell>
          <cell r="B553">
            <v>400025</v>
          </cell>
          <cell r="C553" t="str">
            <v>DESPESA - FÉRIAS</v>
          </cell>
          <cell r="D553">
            <v>180209</v>
          </cell>
          <cell r="E553" t="str">
            <v>PRÉDIOS</v>
          </cell>
          <cell r="F553" t="str">
            <v>9.2.1</v>
          </cell>
          <cell r="G553" t="str">
            <v>Pessoal - área meio</v>
          </cell>
        </row>
        <row r="554">
          <cell r="A554" t="str">
            <v>180209.400026</v>
          </cell>
          <cell r="B554">
            <v>400026</v>
          </cell>
          <cell r="C554" t="str">
            <v>DESPESA - INSS S/ FÉRIAS</v>
          </cell>
          <cell r="D554">
            <v>180209</v>
          </cell>
          <cell r="E554" t="str">
            <v>PRÉDIOS</v>
          </cell>
          <cell r="F554" t="str">
            <v>9.2.1</v>
          </cell>
          <cell r="G554" t="str">
            <v>Pessoal - área meio</v>
          </cell>
        </row>
        <row r="555">
          <cell r="A555" t="str">
            <v>180209.400027</v>
          </cell>
          <cell r="B555">
            <v>400027</v>
          </cell>
          <cell r="C555" t="str">
            <v>DESPESA - FGTS S/ FÉRIAS</v>
          </cell>
          <cell r="D555">
            <v>180209</v>
          </cell>
          <cell r="E555" t="str">
            <v>PRÉDIOS</v>
          </cell>
          <cell r="F555" t="str">
            <v>9.2.1</v>
          </cell>
          <cell r="G555" t="str">
            <v>Pessoal - área meio</v>
          </cell>
        </row>
        <row r="556">
          <cell r="A556" t="str">
            <v>180209.400028</v>
          </cell>
          <cell r="B556">
            <v>400028</v>
          </cell>
          <cell r="C556" t="str">
            <v>DESPESA - 13° SALÁRIO</v>
          </cell>
          <cell r="D556">
            <v>180209</v>
          </cell>
          <cell r="E556" t="str">
            <v>PRÉDIOS</v>
          </cell>
          <cell r="F556" t="str">
            <v>9.2.1</v>
          </cell>
          <cell r="G556" t="str">
            <v>Pessoal - área meio</v>
          </cell>
        </row>
        <row r="557">
          <cell r="A557" t="str">
            <v>180209.400029</v>
          </cell>
          <cell r="B557">
            <v>400029</v>
          </cell>
          <cell r="C557" t="str">
            <v>DESPESA - INSS S/ 13°</v>
          </cell>
          <cell r="D557">
            <v>180209</v>
          </cell>
          <cell r="E557" t="str">
            <v>PRÉDIOS</v>
          </cell>
          <cell r="F557" t="str">
            <v>9.2.1</v>
          </cell>
          <cell r="G557" t="str">
            <v>Pessoal - área meio</v>
          </cell>
        </row>
        <row r="558">
          <cell r="A558" t="str">
            <v>180209.400030</v>
          </cell>
          <cell r="B558">
            <v>400030</v>
          </cell>
          <cell r="C558" t="str">
            <v>DESPESA - FGTS S/ 13°</v>
          </cell>
          <cell r="D558">
            <v>180209</v>
          </cell>
          <cell r="E558" t="str">
            <v>PRÉDIOS</v>
          </cell>
          <cell r="F558" t="str">
            <v>9.2.1</v>
          </cell>
          <cell r="G558" t="str">
            <v>Pessoal - área meio</v>
          </cell>
        </row>
        <row r="559">
          <cell r="A559" t="str">
            <v>180209.400178</v>
          </cell>
          <cell r="B559">
            <v>400178</v>
          </cell>
          <cell r="C559" t="str">
            <v>UNIFORMES</v>
          </cell>
          <cell r="D559">
            <v>180209</v>
          </cell>
          <cell r="E559" t="str">
            <v>PRÉDIOS</v>
          </cell>
          <cell r="F559" t="str">
            <v>9.2.1</v>
          </cell>
          <cell r="G559" t="str">
            <v>Pessoal - área meio</v>
          </cell>
        </row>
        <row r="560">
          <cell r="A560" t="str">
            <v>180209.400179</v>
          </cell>
          <cell r="B560">
            <v>400179</v>
          </cell>
          <cell r="C560" t="str">
            <v>ESTAGIARIOS E APRENDIZES</v>
          </cell>
          <cell r="D560">
            <v>180209</v>
          </cell>
          <cell r="E560" t="str">
            <v>PRÉDIOS</v>
          </cell>
          <cell r="F560" t="str">
            <v>9.2.1</v>
          </cell>
          <cell r="G560" t="str">
            <v>Pessoal - área meio</v>
          </cell>
        </row>
        <row r="561">
          <cell r="A561" t="str">
            <v>180209.400180</v>
          </cell>
          <cell r="B561">
            <v>400180</v>
          </cell>
          <cell r="C561" t="str">
            <v>OUTRAS DESPESAS COM PESSOAL</v>
          </cell>
          <cell r="D561">
            <v>180209</v>
          </cell>
          <cell r="E561" t="str">
            <v>PRÉDIOS</v>
          </cell>
          <cell r="F561" t="str">
            <v>9.2.1</v>
          </cell>
          <cell r="G561" t="str">
            <v>Pessoal - área meio</v>
          </cell>
        </row>
        <row r="562">
          <cell r="A562" t="str">
            <v>300101.400003</v>
          </cell>
          <cell r="B562">
            <v>400003</v>
          </cell>
          <cell r="C562" t="str">
            <v>SALÁRIOS E ORDENADOS</v>
          </cell>
          <cell r="D562">
            <v>300101</v>
          </cell>
          <cell r="E562" t="str">
            <v>ATIVIDADES CULTURAIS</v>
          </cell>
          <cell r="F562" t="str">
            <v>9.2.2</v>
          </cell>
          <cell r="G562" t="str">
            <v>Pessoal - área fim</v>
          </cell>
        </row>
        <row r="563">
          <cell r="A563" t="str">
            <v>300101.400004</v>
          </cell>
          <cell r="B563">
            <v>400004</v>
          </cell>
          <cell r="C563" t="str">
            <v>HORAS EXTRAS</v>
          </cell>
          <cell r="D563">
            <v>300101</v>
          </cell>
          <cell r="E563" t="str">
            <v>ATIVIDADES CULTURAIS</v>
          </cell>
          <cell r="F563" t="str">
            <v>9.2.2</v>
          </cell>
          <cell r="G563" t="str">
            <v>Pessoal - área fim</v>
          </cell>
        </row>
        <row r="564">
          <cell r="A564" t="str">
            <v>300101.400005</v>
          </cell>
          <cell r="B564">
            <v>400005</v>
          </cell>
          <cell r="C564" t="str">
            <v>DÉCIMO TERCEIRO SALÁRIO</v>
          </cell>
          <cell r="D564">
            <v>300101</v>
          </cell>
          <cell r="E564" t="str">
            <v>ATIVIDADES CULTURAIS</v>
          </cell>
          <cell r="F564" t="str">
            <v>9.2.2</v>
          </cell>
          <cell r="G564" t="str">
            <v>Pessoal - área fim</v>
          </cell>
        </row>
        <row r="565">
          <cell r="A565" t="str">
            <v>300101.400006</v>
          </cell>
          <cell r="B565">
            <v>400006</v>
          </cell>
          <cell r="C565" t="str">
            <v>FÉRIAS</v>
          </cell>
          <cell r="D565">
            <v>300101</v>
          </cell>
          <cell r="E565" t="str">
            <v>ATIVIDADES CULTURAIS</v>
          </cell>
          <cell r="F565" t="str">
            <v>9.2.2</v>
          </cell>
          <cell r="G565" t="str">
            <v>Pessoal - área fim</v>
          </cell>
        </row>
        <row r="566">
          <cell r="A566" t="str">
            <v>300101.400007</v>
          </cell>
          <cell r="B566">
            <v>400007</v>
          </cell>
          <cell r="C566" t="str">
            <v>DESCANSO SEMANAL REMUNERADO</v>
          </cell>
          <cell r="D566">
            <v>300101</v>
          </cell>
          <cell r="E566" t="str">
            <v>ATIVIDADES CULTURAIS</v>
          </cell>
          <cell r="F566" t="str">
            <v>9.2.2</v>
          </cell>
          <cell r="G566" t="str">
            <v>Pessoal - área fim</v>
          </cell>
        </row>
        <row r="567">
          <cell r="A567" t="str">
            <v>300101.400010</v>
          </cell>
          <cell r="B567">
            <v>400010</v>
          </cell>
          <cell r="C567" t="str">
            <v>AJUDA DE CUSTO</v>
          </cell>
          <cell r="D567">
            <v>300101</v>
          </cell>
          <cell r="E567" t="str">
            <v>ATIVIDADES CULTURAIS</v>
          </cell>
          <cell r="F567" t="str">
            <v>9.2.2</v>
          </cell>
          <cell r="G567" t="str">
            <v>Pessoal - área fim</v>
          </cell>
        </row>
        <row r="568">
          <cell r="A568" t="str">
            <v>300101.400011</v>
          </cell>
          <cell r="B568">
            <v>400011</v>
          </cell>
          <cell r="C568" t="str">
            <v>BOLSA AUXÍLIO</v>
          </cell>
          <cell r="D568">
            <v>300101</v>
          </cell>
          <cell r="E568" t="str">
            <v>ATIVIDADES CULTURAIS</v>
          </cell>
          <cell r="F568" t="str">
            <v>9.2.2</v>
          </cell>
          <cell r="G568" t="str">
            <v>Pessoal - área fim</v>
          </cell>
        </row>
        <row r="569">
          <cell r="A569" t="str">
            <v>300101.400012</v>
          </cell>
          <cell r="B569">
            <v>400012</v>
          </cell>
          <cell r="C569" t="str">
            <v>INDENIZAÇÕES</v>
          </cell>
          <cell r="D569">
            <v>300101</v>
          </cell>
          <cell r="E569" t="str">
            <v>ATIVIDADES CULTURAIS</v>
          </cell>
          <cell r="F569" t="str">
            <v>9.2.2</v>
          </cell>
          <cell r="G569" t="str">
            <v>Pessoal - área fim</v>
          </cell>
        </row>
        <row r="570">
          <cell r="A570" t="str">
            <v>300101.400013</v>
          </cell>
          <cell r="B570">
            <v>400013</v>
          </cell>
          <cell r="C570" t="str">
            <v>SALÁRIOS - AJUSTES ENTRE CONTRATO DE GESTÃO</v>
          </cell>
          <cell r="D570">
            <v>300101</v>
          </cell>
          <cell r="E570" t="str">
            <v>ATIVIDADES CULTURAIS</v>
          </cell>
          <cell r="F570" t="str">
            <v>9.2.2</v>
          </cell>
          <cell r="G570" t="str">
            <v>Pessoal - área fim</v>
          </cell>
        </row>
        <row r="571">
          <cell r="A571" t="str">
            <v>300101.400202</v>
          </cell>
          <cell r="B571">
            <v>400202</v>
          </cell>
          <cell r="C571" t="str">
            <v>ADICIONAL NOTURNO</v>
          </cell>
          <cell r="D571">
            <v>300101</v>
          </cell>
          <cell r="E571" t="str">
            <v>ATIVIDADES CULTURAIS</v>
          </cell>
          <cell r="F571" t="str">
            <v>9.2.2</v>
          </cell>
          <cell r="G571" t="str">
            <v>Pessoal - área fim</v>
          </cell>
        </row>
        <row r="572">
          <cell r="A572" t="str">
            <v>300101.400203</v>
          </cell>
          <cell r="B572">
            <v>400203</v>
          </cell>
          <cell r="C572" t="str">
            <v>GRATIFICAÇOES</v>
          </cell>
          <cell r="D572">
            <v>300101</v>
          </cell>
          <cell r="E572" t="str">
            <v>ATIVIDADES CULTURAIS</v>
          </cell>
          <cell r="F572" t="str">
            <v>9.2.2</v>
          </cell>
          <cell r="G572" t="str">
            <v>Pessoal - área fim</v>
          </cell>
        </row>
        <row r="573">
          <cell r="A573" t="str">
            <v>300101.400219</v>
          </cell>
          <cell r="B573">
            <v>400219</v>
          </cell>
          <cell r="C573" t="str">
            <v>SALARIO MATERNIDADE</v>
          </cell>
          <cell r="D573">
            <v>300101</v>
          </cell>
          <cell r="E573" t="str">
            <v>ATIVIDADES CULTURAIS</v>
          </cell>
          <cell r="F573" t="str">
            <v>9.2.2</v>
          </cell>
          <cell r="G573" t="str">
            <v>Pessoal - área fim</v>
          </cell>
        </row>
        <row r="574">
          <cell r="A574" t="str">
            <v>300101.400220</v>
          </cell>
          <cell r="B574">
            <v>400220</v>
          </cell>
          <cell r="C574" t="str">
            <v>SALARIO FAMILIA</v>
          </cell>
          <cell r="D574">
            <v>300101</v>
          </cell>
          <cell r="E574" t="str">
            <v>ATIVIDADES CULTURAIS</v>
          </cell>
          <cell r="F574" t="str">
            <v>9.2.2</v>
          </cell>
          <cell r="G574" t="str">
            <v>Pessoal - área fim</v>
          </cell>
        </row>
        <row r="575">
          <cell r="A575" t="str">
            <v>300101.400221</v>
          </cell>
          <cell r="B575">
            <v>400221</v>
          </cell>
          <cell r="C575" t="str">
            <v>PENSAO ALIMENTICIA</v>
          </cell>
          <cell r="D575">
            <v>300101</v>
          </cell>
          <cell r="E575" t="str">
            <v>ATIVIDADES CULTURAIS</v>
          </cell>
          <cell r="F575" t="str">
            <v>9.2.2</v>
          </cell>
          <cell r="G575" t="str">
            <v>Pessoal - área fim</v>
          </cell>
        </row>
        <row r="576">
          <cell r="A576" t="str">
            <v>300101.400014</v>
          </cell>
          <cell r="B576">
            <v>400014</v>
          </cell>
          <cell r="C576" t="str">
            <v>ASSISTÊNCIA MÉDICA</v>
          </cell>
          <cell r="D576">
            <v>300101</v>
          </cell>
          <cell r="E576" t="str">
            <v>ATIVIDADES CULTURAIS</v>
          </cell>
          <cell r="F576" t="str">
            <v>9.2.2</v>
          </cell>
          <cell r="G576" t="str">
            <v>Pessoal - área fim</v>
          </cell>
        </row>
        <row r="577">
          <cell r="A577" t="str">
            <v>300101.400015</v>
          </cell>
          <cell r="B577">
            <v>400015</v>
          </cell>
          <cell r="C577" t="str">
            <v>ASSISTÊNCIA ODONTOLÓGICA</v>
          </cell>
          <cell r="D577">
            <v>300101</v>
          </cell>
          <cell r="E577" t="str">
            <v>ATIVIDADES CULTURAIS</v>
          </cell>
          <cell r="F577" t="str">
            <v>9.2.2</v>
          </cell>
          <cell r="G577" t="str">
            <v>Pessoal - área fim</v>
          </cell>
        </row>
        <row r="578">
          <cell r="A578" t="str">
            <v>300101.400016</v>
          </cell>
          <cell r="B578">
            <v>400016</v>
          </cell>
          <cell r="C578" t="str">
            <v>VALE REFEICAO</v>
          </cell>
          <cell r="D578">
            <v>300101</v>
          </cell>
          <cell r="E578" t="str">
            <v>ATIVIDADES CULTURAIS</v>
          </cell>
          <cell r="F578" t="str">
            <v>9.2.2</v>
          </cell>
          <cell r="G578" t="str">
            <v>Pessoal - área fim</v>
          </cell>
        </row>
        <row r="579">
          <cell r="A579" t="str">
            <v>300101.400017</v>
          </cell>
          <cell r="B579">
            <v>400017</v>
          </cell>
          <cell r="C579" t="str">
            <v>VALE TRANSPORTE</v>
          </cell>
          <cell r="D579">
            <v>300101</v>
          </cell>
          <cell r="E579" t="str">
            <v>ATIVIDADES CULTURAIS</v>
          </cell>
          <cell r="F579" t="str">
            <v>9.2.2</v>
          </cell>
          <cell r="G579" t="str">
            <v>Pessoal - área fim</v>
          </cell>
        </row>
        <row r="580">
          <cell r="A580" t="str">
            <v>300101.400175</v>
          </cell>
          <cell r="B580">
            <v>400175</v>
          </cell>
          <cell r="C580" t="str">
            <v>CURSOS E TREINAMENTOS</v>
          </cell>
          <cell r="D580">
            <v>300101</v>
          </cell>
          <cell r="E580" t="str">
            <v>ATIVIDADES CULTURAIS</v>
          </cell>
          <cell r="F580" t="str">
            <v>9.2.2</v>
          </cell>
          <cell r="G580" t="str">
            <v>Pessoal - área fim</v>
          </cell>
        </row>
        <row r="581">
          <cell r="A581" t="str">
            <v>300101.400176</v>
          </cell>
          <cell r="B581">
            <v>400176</v>
          </cell>
          <cell r="C581" t="str">
            <v>AUXILIO EDUCACAO</v>
          </cell>
          <cell r="D581">
            <v>300101</v>
          </cell>
          <cell r="E581" t="str">
            <v>ATIVIDADES CULTURAIS</v>
          </cell>
          <cell r="F581" t="str">
            <v>9.2.2</v>
          </cell>
          <cell r="G581" t="str">
            <v>Pessoal - área fim</v>
          </cell>
        </row>
        <row r="582">
          <cell r="A582" t="str">
            <v>300101.400020</v>
          </cell>
          <cell r="B582">
            <v>400020</v>
          </cell>
          <cell r="C582" t="str">
            <v>INSS</v>
          </cell>
          <cell r="D582">
            <v>300101</v>
          </cell>
          <cell r="E582" t="str">
            <v>ATIVIDADES CULTURAIS</v>
          </cell>
          <cell r="F582" t="str">
            <v>9.2.2</v>
          </cell>
          <cell r="G582" t="str">
            <v>Pessoal - área fim</v>
          </cell>
        </row>
        <row r="583">
          <cell r="A583" t="str">
            <v>300101.400021</v>
          </cell>
          <cell r="B583">
            <v>400021</v>
          </cell>
          <cell r="C583" t="str">
            <v>FGTS</v>
          </cell>
          <cell r="D583">
            <v>300101</v>
          </cell>
          <cell r="E583" t="str">
            <v>ATIVIDADES CULTURAIS</v>
          </cell>
          <cell r="F583" t="str">
            <v>9.2.2</v>
          </cell>
          <cell r="G583" t="str">
            <v>Pessoal - área fim</v>
          </cell>
        </row>
        <row r="584">
          <cell r="A584" t="str">
            <v>300101.400022</v>
          </cell>
          <cell r="B584">
            <v>400022</v>
          </cell>
          <cell r="C584" t="str">
            <v>PIS SOBRE FOLHA DE PAGAMENTO</v>
          </cell>
          <cell r="D584">
            <v>300101</v>
          </cell>
          <cell r="E584" t="str">
            <v>ATIVIDADES CULTURAIS</v>
          </cell>
          <cell r="F584" t="str">
            <v>9.2.2</v>
          </cell>
          <cell r="G584" t="str">
            <v>Pessoal - área fim</v>
          </cell>
        </row>
        <row r="585">
          <cell r="A585" t="str">
            <v>300101.400024</v>
          </cell>
          <cell r="B585">
            <v>400024</v>
          </cell>
          <cell r="C585" t="str">
            <v>CONTRIBUIÇÃO SOCIAL RESCISÓRIA</v>
          </cell>
          <cell r="D585">
            <v>300101</v>
          </cell>
          <cell r="E585" t="str">
            <v>ATIVIDADES CULTURAIS</v>
          </cell>
          <cell r="F585" t="str">
            <v>9.2.2</v>
          </cell>
          <cell r="G585" t="str">
            <v>Pessoal - área fim</v>
          </cell>
        </row>
        <row r="586">
          <cell r="A586" t="str">
            <v>300101.400177</v>
          </cell>
          <cell r="B586">
            <v>400177</v>
          </cell>
          <cell r="C586" t="str">
            <v>INSS SOBRE AUTONOMOS</v>
          </cell>
          <cell r="D586">
            <v>300101</v>
          </cell>
          <cell r="E586" t="str">
            <v>ATIVIDADES CULTURAIS</v>
          </cell>
          <cell r="F586" t="str">
            <v>9.2.2</v>
          </cell>
          <cell r="G586" t="str">
            <v>Pessoal - área fim</v>
          </cell>
        </row>
        <row r="587">
          <cell r="A587" t="str">
            <v>300101.400214</v>
          </cell>
          <cell r="B587">
            <v>400214</v>
          </cell>
          <cell r="C587" t="str">
            <v>CONTRIBUICAO SINDICAL/ ASSISTENCIAL/ CONFEDERATIVA</v>
          </cell>
          <cell r="D587">
            <v>300101</v>
          </cell>
          <cell r="E587" t="str">
            <v>ATIVIDADES CULTURAIS</v>
          </cell>
          <cell r="F587" t="str">
            <v>9.2.2</v>
          </cell>
          <cell r="G587" t="str">
            <v>Pessoal - área fim</v>
          </cell>
        </row>
        <row r="588">
          <cell r="A588" t="str">
            <v>300101.400025</v>
          </cell>
          <cell r="B588">
            <v>400025</v>
          </cell>
          <cell r="C588" t="str">
            <v>DESPESA - FÉRIAS</v>
          </cell>
          <cell r="D588">
            <v>300101</v>
          </cell>
          <cell r="E588" t="str">
            <v>ATIVIDADES CULTURAIS</v>
          </cell>
          <cell r="F588" t="str">
            <v>9.2.2</v>
          </cell>
          <cell r="G588" t="str">
            <v>Pessoal - área fim</v>
          </cell>
        </row>
        <row r="589">
          <cell r="A589" t="str">
            <v>300101.400026</v>
          </cell>
          <cell r="B589">
            <v>400026</v>
          </cell>
          <cell r="C589" t="str">
            <v>DESPESA - INSS S/ FÉRIAS</v>
          </cell>
          <cell r="D589">
            <v>300101</v>
          </cell>
          <cell r="E589" t="str">
            <v>ATIVIDADES CULTURAIS</v>
          </cell>
          <cell r="F589" t="str">
            <v>9.2.2</v>
          </cell>
          <cell r="G589" t="str">
            <v>Pessoal - área fim</v>
          </cell>
        </row>
        <row r="590">
          <cell r="A590" t="str">
            <v>300101.400027</v>
          </cell>
          <cell r="B590">
            <v>400027</v>
          </cell>
          <cell r="C590" t="str">
            <v>DESPESA - FGTS S/ FÉRIAS</v>
          </cell>
          <cell r="D590">
            <v>300101</v>
          </cell>
          <cell r="E590" t="str">
            <v>ATIVIDADES CULTURAIS</v>
          </cell>
          <cell r="F590" t="str">
            <v>9.2.2</v>
          </cell>
          <cell r="G590" t="str">
            <v>Pessoal - área fim</v>
          </cell>
        </row>
        <row r="591">
          <cell r="A591" t="str">
            <v>300101.400028</v>
          </cell>
          <cell r="B591">
            <v>400028</v>
          </cell>
          <cell r="C591" t="str">
            <v>DESPESA - 13° SALÁRIO</v>
          </cell>
          <cell r="D591">
            <v>300101</v>
          </cell>
          <cell r="E591" t="str">
            <v>ATIVIDADES CULTURAIS</v>
          </cell>
          <cell r="F591" t="str">
            <v>9.2.2</v>
          </cell>
          <cell r="G591" t="str">
            <v>Pessoal - área fim</v>
          </cell>
        </row>
        <row r="592">
          <cell r="A592" t="str">
            <v>300101.400029</v>
          </cell>
          <cell r="B592">
            <v>400029</v>
          </cell>
          <cell r="C592" t="str">
            <v>DESPESA - INSS S/ 13°</v>
          </cell>
          <cell r="D592">
            <v>300101</v>
          </cell>
          <cell r="E592" t="str">
            <v>ATIVIDADES CULTURAIS</v>
          </cell>
          <cell r="F592" t="str">
            <v>9.2.2</v>
          </cell>
          <cell r="G592" t="str">
            <v>Pessoal - área fim</v>
          </cell>
        </row>
        <row r="593">
          <cell r="A593" t="str">
            <v>300101.400030</v>
          </cell>
          <cell r="B593">
            <v>400030</v>
          </cell>
          <cell r="C593" t="str">
            <v>DESPESA - FGTS S/ 13°</v>
          </cell>
          <cell r="D593">
            <v>300101</v>
          </cell>
          <cell r="E593" t="str">
            <v>ATIVIDADES CULTURAIS</v>
          </cell>
          <cell r="F593" t="str">
            <v>9.2.2</v>
          </cell>
          <cell r="G593" t="str">
            <v>Pessoal - área fim</v>
          </cell>
        </row>
        <row r="594">
          <cell r="A594" t="str">
            <v>300101.400178</v>
          </cell>
          <cell r="B594">
            <v>400178</v>
          </cell>
          <cell r="C594" t="str">
            <v>UNIFORMES</v>
          </cell>
          <cell r="D594">
            <v>300101</v>
          </cell>
          <cell r="E594" t="str">
            <v>ATIVIDADES CULTURAIS</v>
          </cell>
          <cell r="F594" t="str">
            <v>9.2.2</v>
          </cell>
          <cell r="G594" t="str">
            <v>Pessoal - área fim</v>
          </cell>
        </row>
        <row r="595">
          <cell r="A595" t="str">
            <v>300101.400179</v>
          </cell>
          <cell r="B595">
            <v>400179</v>
          </cell>
          <cell r="C595" t="str">
            <v>ESTAGIARIOS E APRENDIZES</v>
          </cell>
          <cell r="D595">
            <v>300101</v>
          </cell>
          <cell r="E595" t="str">
            <v>ATIVIDADES CULTURAIS</v>
          </cell>
          <cell r="F595" t="str">
            <v>9.2.2</v>
          </cell>
          <cell r="G595" t="str">
            <v>Pessoal - área fim</v>
          </cell>
        </row>
        <row r="596">
          <cell r="A596" t="str">
            <v>300101.400180</v>
          </cell>
          <cell r="B596">
            <v>400180</v>
          </cell>
          <cell r="C596" t="str">
            <v>OUTRAS DESPESAS COM PESSOAL</v>
          </cell>
          <cell r="D596">
            <v>300101</v>
          </cell>
          <cell r="E596" t="str">
            <v>ATIVIDADES CULTURAIS</v>
          </cell>
          <cell r="F596" t="str">
            <v>9.2.2</v>
          </cell>
          <cell r="G596" t="str">
            <v>Pessoal - área fim</v>
          </cell>
        </row>
        <row r="597">
          <cell r="A597" t="str">
            <v>300102.400003</v>
          </cell>
          <cell r="B597">
            <v>400003</v>
          </cell>
          <cell r="C597" t="str">
            <v>SALÁRIOS E ORDENADOS</v>
          </cell>
          <cell r="D597">
            <v>300102</v>
          </cell>
          <cell r="E597" t="str">
            <v>EXPOSIÇÃO</v>
          </cell>
          <cell r="F597" t="str">
            <v>9.2.2</v>
          </cell>
          <cell r="G597" t="str">
            <v>Pessoal - área fim</v>
          </cell>
        </row>
        <row r="598">
          <cell r="A598" t="str">
            <v>300102.400004</v>
          </cell>
          <cell r="B598">
            <v>400004</v>
          </cell>
          <cell r="C598" t="str">
            <v>HORAS EXTRAS</v>
          </cell>
          <cell r="D598">
            <v>300102</v>
          </cell>
          <cell r="E598" t="str">
            <v>EXPOSIÇÃO</v>
          </cell>
          <cell r="F598" t="str">
            <v>9.2.2</v>
          </cell>
          <cell r="G598" t="str">
            <v>Pessoal - área fim</v>
          </cell>
        </row>
        <row r="599">
          <cell r="A599" t="str">
            <v>300102.400005</v>
          </cell>
          <cell r="B599">
            <v>400005</v>
          </cell>
          <cell r="C599" t="str">
            <v>DÉCIMO TERCEIRO SALÁRIO</v>
          </cell>
          <cell r="D599">
            <v>300102</v>
          </cell>
          <cell r="E599" t="str">
            <v>EXPOSIÇÃO</v>
          </cell>
          <cell r="F599" t="str">
            <v>9.2.2</v>
          </cell>
          <cell r="G599" t="str">
            <v>Pessoal - área fim</v>
          </cell>
        </row>
        <row r="600">
          <cell r="A600" t="str">
            <v>300102.400006</v>
          </cell>
          <cell r="B600">
            <v>400006</v>
          </cell>
          <cell r="C600" t="str">
            <v>FÉRIAS</v>
          </cell>
          <cell r="D600">
            <v>300102</v>
          </cell>
          <cell r="E600" t="str">
            <v>EXPOSIÇÃO</v>
          </cell>
          <cell r="F600" t="str">
            <v>9.2.2</v>
          </cell>
          <cell r="G600" t="str">
            <v>Pessoal - área fim</v>
          </cell>
        </row>
        <row r="601">
          <cell r="A601" t="str">
            <v>300102.400007</v>
          </cell>
          <cell r="B601">
            <v>400007</v>
          </cell>
          <cell r="C601" t="str">
            <v>DESCANSO SEMANAL REMUNERADO</v>
          </cell>
          <cell r="D601">
            <v>300102</v>
          </cell>
          <cell r="E601" t="str">
            <v>EXPOSIÇÃO</v>
          </cell>
          <cell r="F601" t="str">
            <v>9.2.2</v>
          </cell>
          <cell r="G601" t="str">
            <v>Pessoal - área fim</v>
          </cell>
        </row>
        <row r="602">
          <cell r="A602" t="str">
            <v>300102.400010</v>
          </cell>
          <cell r="B602">
            <v>400010</v>
          </cell>
          <cell r="C602" t="str">
            <v>AJUDA DE CUSTO</v>
          </cell>
          <cell r="D602">
            <v>300102</v>
          </cell>
          <cell r="E602" t="str">
            <v>EXPOSIÇÃO</v>
          </cell>
          <cell r="F602" t="str">
            <v>9.2.2</v>
          </cell>
          <cell r="G602" t="str">
            <v>Pessoal - área fim</v>
          </cell>
        </row>
        <row r="603">
          <cell r="A603" t="str">
            <v>300102.400011</v>
          </cell>
          <cell r="B603">
            <v>400011</v>
          </cell>
          <cell r="C603" t="str">
            <v>BOLSA AUXÍLIO</v>
          </cell>
          <cell r="D603">
            <v>300102</v>
          </cell>
          <cell r="E603" t="str">
            <v>EXPOSIÇÃO</v>
          </cell>
          <cell r="F603" t="str">
            <v>9.2.2</v>
          </cell>
          <cell r="G603" t="str">
            <v>Pessoal - área fim</v>
          </cell>
        </row>
        <row r="604">
          <cell r="A604" t="str">
            <v>300102.400012</v>
          </cell>
          <cell r="B604">
            <v>400012</v>
          </cell>
          <cell r="C604" t="str">
            <v>INDENIZAÇÕES</v>
          </cell>
          <cell r="D604">
            <v>300102</v>
          </cell>
          <cell r="E604" t="str">
            <v>EXPOSIÇÃO</v>
          </cell>
          <cell r="F604" t="str">
            <v>9.2.2</v>
          </cell>
          <cell r="G604" t="str">
            <v>Pessoal - área fim</v>
          </cell>
        </row>
        <row r="605">
          <cell r="A605" t="str">
            <v>300102.400013</v>
          </cell>
          <cell r="B605">
            <v>400013</v>
          </cell>
          <cell r="C605" t="str">
            <v>SALÁRIOS - AJUSTES ENTRE CONTRATO DE GESTÃO</v>
          </cell>
          <cell r="D605">
            <v>300102</v>
          </cell>
          <cell r="E605" t="str">
            <v>EXPOSIÇÃO</v>
          </cell>
          <cell r="F605" t="str">
            <v>9.2.2</v>
          </cell>
          <cell r="G605" t="str">
            <v>Pessoal - área fim</v>
          </cell>
        </row>
        <row r="606">
          <cell r="A606" t="str">
            <v>300102.400202</v>
          </cell>
          <cell r="B606">
            <v>400202</v>
          </cell>
          <cell r="C606" t="str">
            <v>ADICIONAL NOTURNO</v>
          </cell>
          <cell r="D606">
            <v>300102</v>
          </cell>
          <cell r="E606" t="str">
            <v>EXPOSIÇÃO</v>
          </cell>
          <cell r="F606" t="str">
            <v>9.2.2</v>
          </cell>
          <cell r="G606" t="str">
            <v>Pessoal - área fim</v>
          </cell>
        </row>
        <row r="607">
          <cell r="A607" t="str">
            <v>300102.400203</v>
          </cell>
          <cell r="B607">
            <v>400203</v>
          </cell>
          <cell r="C607" t="str">
            <v>GRATIFICAÇOES</v>
          </cell>
          <cell r="D607">
            <v>300102</v>
          </cell>
          <cell r="E607" t="str">
            <v>EXPOSIÇÃO</v>
          </cell>
          <cell r="F607" t="str">
            <v>9.2.2</v>
          </cell>
          <cell r="G607" t="str">
            <v>Pessoal - área fim</v>
          </cell>
        </row>
        <row r="608">
          <cell r="A608" t="str">
            <v>300102.400219</v>
          </cell>
          <cell r="B608">
            <v>400219</v>
          </cell>
          <cell r="C608" t="str">
            <v>SALARIO MATERNIDADE</v>
          </cell>
          <cell r="D608">
            <v>300102</v>
          </cell>
          <cell r="E608" t="str">
            <v>EXPOSIÇÃO</v>
          </cell>
          <cell r="F608" t="str">
            <v>9.2.2</v>
          </cell>
          <cell r="G608" t="str">
            <v>Pessoal - área fim</v>
          </cell>
        </row>
        <row r="609">
          <cell r="A609" t="str">
            <v>300102.400220</v>
          </cell>
          <cell r="B609">
            <v>400220</v>
          </cell>
          <cell r="C609" t="str">
            <v>SALARIO FAMILIA</v>
          </cell>
          <cell r="D609">
            <v>300102</v>
          </cell>
          <cell r="E609" t="str">
            <v>EXPOSIÇÃO</v>
          </cell>
          <cell r="F609" t="str">
            <v>9.2.2</v>
          </cell>
          <cell r="G609" t="str">
            <v>Pessoal - área fim</v>
          </cell>
        </row>
        <row r="610">
          <cell r="A610" t="str">
            <v>300102.400221</v>
          </cell>
          <cell r="B610">
            <v>400221</v>
          </cell>
          <cell r="C610" t="str">
            <v>PENSAO ALIMENTICIA</v>
          </cell>
          <cell r="D610">
            <v>300102</v>
          </cell>
          <cell r="E610" t="str">
            <v>EXPOSIÇÃO</v>
          </cell>
          <cell r="F610" t="str">
            <v>9.2.2</v>
          </cell>
          <cell r="G610" t="str">
            <v>Pessoal - área fim</v>
          </cell>
        </row>
        <row r="611">
          <cell r="A611" t="str">
            <v>300102.400014</v>
          </cell>
          <cell r="B611">
            <v>400014</v>
          </cell>
          <cell r="C611" t="str">
            <v>ASSISTÊNCIA MÉDICA</v>
          </cell>
          <cell r="D611">
            <v>300102</v>
          </cell>
          <cell r="E611" t="str">
            <v>EXPOSIÇÃO</v>
          </cell>
          <cell r="F611" t="str">
            <v>9.2.2</v>
          </cell>
          <cell r="G611" t="str">
            <v>Pessoal - área fim</v>
          </cell>
        </row>
        <row r="612">
          <cell r="A612" t="str">
            <v>300102.400015</v>
          </cell>
          <cell r="B612">
            <v>400015</v>
          </cell>
          <cell r="C612" t="str">
            <v>ASSISTÊNCIA ODONTOLÓGICA</v>
          </cell>
          <cell r="D612">
            <v>300102</v>
          </cell>
          <cell r="E612" t="str">
            <v>EXPOSIÇÃO</v>
          </cell>
          <cell r="F612" t="str">
            <v>9.2.2</v>
          </cell>
          <cell r="G612" t="str">
            <v>Pessoal - área fim</v>
          </cell>
        </row>
        <row r="613">
          <cell r="A613" t="str">
            <v>300102.400016</v>
          </cell>
          <cell r="B613">
            <v>400016</v>
          </cell>
          <cell r="C613" t="str">
            <v>VALE REFEICAO</v>
          </cell>
          <cell r="D613">
            <v>300102</v>
          </cell>
          <cell r="E613" t="str">
            <v>EXPOSIÇÃO</v>
          </cell>
          <cell r="F613" t="str">
            <v>9.2.2</v>
          </cell>
          <cell r="G613" t="str">
            <v>Pessoal - área fim</v>
          </cell>
        </row>
        <row r="614">
          <cell r="A614" t="str">
            <v>300102.400017</v>
          </cell>
          <cell r="B614">
            <v>400017</v>
          </cell>
          <cell r="C614" t="str">
            <v>VALE TRANSPORTE</v>
          </cell>
          <cell r="D614">
            <v>300102</v>
          </cell>
          <cell r="E614" t="str">
            <v>EXPOSIÇÃO</v>
          </cell>
          <cell r="F614" t="str">
            <v>9.2.2</v>
          </cell>
          <cell r="G614" t="str">
            <v>Pessoal - área fim</v>
          </cell>
        </row>
        <row r="615">
          <cell r="A615" t="str">
            <v>300102.400175</v>
          </cell>
          <cell r="B615">
            <v>400175</v>
          </cell>
          <cell r="C615" t="str">
            <v>CURSOS E TREINAMENTOS</v>
          </cell>
          <cell r="D615">
            <v>300102</v>
          </cell>
          <cell r="E615" t="str">
            <v>EXPOSIÇÃO</v>
          </cell>
          <cell r="F615" t="str">
            <v>9.2.2</v>
          </cell>
          <cell r="G615" t="str">
            <v>Pessoal - área fim</v>
          </cell>
        </row>
        <row r="616">
          <cell r="A616" t="str">
            <v>300102.400176</v>
          </cell>
          <cell r="B616">
            <v>400176</v>
          </cell>
          <cell r="C616" t="str">
            <v>AUXILIO EDUCACAO</v>
          </cell>
          <cell r="D616">
            <v>300102</v>
          </cell>
          <cell r="E616" t="str">
            <v>EXPOSIÇÃO</v>
          </cell>
          <cell r="F616" t="str">
            <v>9.2.2</v>
          </cell>
          <cell r="G616" t="str">
            <v>Pessoal - área fim</v>
          </cell>
        </row>
        <row r="617">
          <cell r="A617" t="str">
            <v>300102.400020</v>
          </cell>
          <cell r="B617">
            <v>400020</v>
          </cell>
          <cell r="C617" t="str">
            <v>INSS</v>
          </cell>
          <cell r="D617">
            <v>300102</v>
          </cell>
          <cell r="E617" t="str">
            <v>EXPOSIÇÃO</v>
          </cell>
          <cell r="F617" t="str">
            <v>9.2.2</v>
          </cell>
          <cell r="G617" t="str">
            <v>Pessoal - área fim</v>
          </cell>
        </row>
        <row r="618">
          <cell r="A618" t="str">
            <v>300102.400021</v>
          </cell>
          <cell r="B618">
            <v>400021</v>
          </cell>
          <cell r="C618" t="str">
            <v>FGTS</v>
          </cell>
          <cell r="D618">
            <v>300102</v>
          </cell>
          <cell r="E618" t="str">
            <v>EXPOSIÇÃO</v>
          </cell>
          <cell r="F618" t="str">
            <v>9.2.2</v>
          </cell>
          <cell r="G618" t="str">
            <v>Pessoal - área fim</v>
          </cell>
        </row>
        <row r="619">
          <cell r="A619" t="str">
            <v>300102.400022</v>
          </cell>
          <cell r="B619">
            <v>400022</v>
          </cell>
          <cell r="C619" t="str">
            <v>PIS SOBRE FOLHA DE PAGAMENTO</v>
          </cell>
          <cell r="D619">
            <v>300102</v>
          </cell>
          <cell r="E619" t="str">
            <v>EXPOSIÇÃO</v>
          </cell>
          <cell r="F619" t="str">
            <v>9.2.2</v>
          </cell>
          <cell r="G619" t="str">
            <v>Pessoal - área fim</v>
          </cell>
        </row>
        <row r="620">
          <cell r="A620" t="str">
            <v>300102.400024</v>
          </cell>
          <cell r="B620">
            <v>400024</v>
          </cell>
          <cell r="C620" t="str">
            <v>CONTRIBUIÇÃO SOCIAL RESCISÓRIA</v>
          </cell>
          <cell r="D620">
            <v>300102</v>
          </cell>
          <cell r="E620" t="str">
            <v>EXPOSIÇÃO</v>
          </cell>
          <cell r="F620" t="str">
            <v>9.2.2</v>
          </cell>
          <cell r="G620" t="str">
            <v>Pessoal - área fim</v>
          </cell>
        </row>
        <row r="621">
          <cell r="A621" t="str">
            <v>300102.400177</v>
          </cell>
          <cell r="B621">
            <v>400177</v>
          </cell>
          <cell r="C621" t="str">
            <v>INSS SOBRE AUTONOMOS</v>
          </cell>
          <cell r="D621">
            <v>300102</v>
          </cell>
          <cell r="E621" t="str">
            <v>EXPOSIÇÃO</v>
          </cell>
          <cell r="F621" t="str">
            <v>9.2.2</v>
          </cell>
          <cell r="G621" t="str">
            <v>Pessoal - área fim</v>
          </cell>
        </row>
        <row r="622">
          <cell r="A622" t="str">
            <v>300102.400214</v>
          </cell>
          <cell r="B622">
            <v>400214</v>
          </cell>
          <cell r="C622" t="str">
            <v>CONTRIBUICAO SINDICAL/ ASSISTENCIAL/ CONFEDERATIVA</v>
          </cell>
          <cell r="D622">
            <v>300102</v>
          </cell>
          <cell r="E622" t="str">
            <v>EXPOSIÇÃO</v>
          </cell>
          <cell r="F622" t="str">
            <v>9.2.2</v>
          </cell>
          <cell r="G622" t="str">
            <v>Pessoal - área fim</v>
          </cell>
        </row>
        <row r="623">
          <cell r="A623" t="str">
            <v>300102.400025</v>
          </cell>
          <cell r="B623">
            <v>400025</v>
          </cell>
          <cell r="C623" t="str">
            <v>DESPESA - FÉRIAS</v>
          </cell>
          <cell r="D623">
            <v>300102</v>
          </cell>
          <cell r="E623" t="str">
            <v>EXPOSIÇÃO</v>
          </cell>
          <cell r="F623" t="str">
            <v>9.2.2</v>
          </cell>
          <cell r="G623" t="str">
            <v>Pessoal - área fim</v>
          </cell>
        </row>
        <row r="624">
          <cell r="A624" t="str">
            <v>300102.400026</v>
          </cell>
          <cell r="B624">
            <v>400026</v>
          </cell>
          <cell r="C624" t="str">
            <v>DESPESA - INSS S/ FÉRIAS</v>
          </cell>
          <cell r="D624">
            <v>300102</v>
          </cell>
          <cell r="E624" t="str">
            <v>EXPOSIÇÃO</v>
          </cell>
          <cell r="F624" t="str">
            <v>9.2.2</v>
          </cell>
          <cell r="G624" t="str">
            <v>Pessoal - área fim</v>
          </cell>
        </row>
        <row r="625">
          <cell r="A625" t="str">
            <v>300102.400027</v>
          </cell>
          <cell r="B625">
            <v>400027</v>
          </cell>
          <cell r="C625" t="str">
            <v>DESPESA - FGTS S/ FÉRIAS</v>
          </cell>
          <cell r="D625">
            <v>300102</v>
          </cell>
          <cell r="E625" t="str">
            <v>EXPOSIÇÃO</v>
          </cell>
          <cell r="F625" t="str">
            <v>9.2.2</v>
          </cell>
          <cell r="G625" t="str">
            <v>Pessoal - área fim</v>
          </cell>
        </row>
        <row r="626">
          <cell r="A626" t="str">
            <v>300102.400028</v>
          </cell>
          <cell r="B626">
            <v>400028</v>
          </cell>
          <cell r="C626" t="str">
            <v>DESPESA - 13° SALÁRIO</v>
          </cell>
          <cell r="D626">
            <v>300102</v>
          </cell>
          <cell r="E626" t="str">
            <v>EXPOSIÇÃO</v>
          </cell>
          <cell r="F626" t="str">
            <v>9.2.2</v>
          </cell>
          <cell r="G626" t="str">
            <v>Pessoal - área fim</v>
          </cell>
        </row>
        <row r="627">
          <cell r="A627" t="str">
            <v>300102.400029</v>
          </cell>
          <cell r="B627">
            <v>400029</v>
          </cell>
          <cell r="C627" t="str">
            <v>DESPESA - INSS S/ 13°</v>
          </cell>
          <cell r="D627">
            <v>300102</v>
          </cell>
          <cell r="E627" t="str">
            <v>EXPOSIÇÃO</v>
          </cell>
          <cell r="F627" t="str">
            <v>9.2.2</v>
          </cell>
          <cell r="G627" t="str">
            <v>Pessoal - área fim</v>
          </cell>
        </row>
        <row r="628">
          <cell r="A628" t="str">
            <v>300102.400030</v>
          </cell>
          <cell r="B628">
            <v>400030</v>
          </cell>
          <cell r="C628" t="str">
            <v>DESPESA - FGTS S/ 13°</v>
          </cell>
          <cell r="D628">
            <v>300102</v>
          </cell>
          <cell r="E628" t="str">
            <v>EXPOSIÇÃO</v>
          </cell>
          <cell r="F628" t="str">
            <v>9.2.2</v>
          </cell>
          <cell r="G628" t="str">
            <v>Pessoal - área fim</v>
          </cell>
        </row>
        <row r="629">
          <cell r="A629" t="str">
            <v>300102.400178</v>
          </cell>
          <cell r="B629">
            <v>400178</v>
          </cell>
          <cell r="C629" t="str">
            <v>UNIFORMES</v>
          </cell>
          <cell r="D629">
            <v>300102</v>
          </cell>
          <cell r="E629" t="str">
            <v>EXPOSIÇÃO</v>
          </cell>
          <cell r="F629" t="str">
            <v>9.2.2</v>
          </cell>
          <cell r="G629" t="str">
            <v>Pessoal - área fim</v>
          </cell>
        </row>
        <row r="630">
          <cell r="A630" t="str">
            <v>300102.400179</v>
          </cell>
          <cell r="B630">
            <v>400179</v>
          </cell>
          <cell r="C630" t="str">
            <v>ESTAGIARIOS E APRENDIZES</v>
          </cell>
          <cell r="D630">
            <v>300102</v>
          </cell>
          <cell r="E630" t="str">
            <v>EXPOSIÇÃO</v>
          </cell>
          <cell r="F630" t="str">
            <v>9.2.2</v>
          </cell>
          <cell r="G630" t="str">
            <v>Pessoal - área fim</v>
          </cell>
        </row>
        <row r="631">
          <cell r="A631" t="str">
            <v>300102.400180</v>
          </cell>
          <cell r="B631">
            <v>400180</v>
          </cell>
          <cell r="C631" t="str">
            <v>OUTRAS DESPESAS COM PESSOAL</v>
          </cell>
          <cell r="D631">
            <v>300102</v>
          </cell>
          <cell r="E631" t="str">
            <v>EXPOSIÇÃO</v>
          </cell>
          <cell r="F631" t="str">
            <v>9.2.2</v>
          </cell>
          <cell r="G631" t="str">
            <v>Pessoal - área fim</v>
          </cell>
        </row>
        <row r="632">
          <cell r="A632" t="str">
            <v>300103.400003</v>
          </cell>
          <cell r="B632">
            <v>400003</v>
          </cell>
          <cell r="C632" t="str">
            <v>SALÁRIOS E ORDENADOS</v>
          </cell>
          <cell r="D632">
            <v>300103</v>
          </cell>
          <cell r="E632" t="str">
            <v>NÚCLEO DE AÇÕES EDUCATIVAS</v>
          </cell>
          <cell r="F632" t="str">
            <v>9.2.2</v>
          </cell>
          <cell r="G632" t="str">
            <v>Pessoal - área fim</v>
          </cell>
        </row>
        <row r="633">
          <cell r="A633" t="str">
            <v>300103.400004</v>
          </cell>
          <cell r="B633">
            <v>400004</v>
          </cell>
          <cell r="C633" t="str">
            <v>HORAS EXTRAS</v>
          </cell>
          <cell r="D633">
            <v>300103</v>
          </cell>
          <cell r="E633" t="str">
            <v>NÚCLEO DE AÇÕES EDUCATIVAS</v>
          </cell>
          <cell r="F633" t="str">
            <v>9.2.2</v>
          </cell>
          <cell r="G633" t="str">
            <v>Pessoal - área fim</v>
          </cell>
        </row>
        <row r="634">
          <cell r="A634" t="str">
            <v>300103.400005</v>
          </cell>
          <cell r="B634">
            <v>400005</v>
          </cell>
          <cell r="C634" t="str">
            <v>DÉCIMO TERCEIRO SALÁRIO</v>
          </cell>
          <cell r="D634">
            <v>300103</v>
          </cell>
          <cell r="E634" t="str">
            <v>NÚCLEO DE AÇÕES EDUCATIVAS</v>
          </cell>
          <cell r="F634" t="str">
            <v>9.2.2</v>
          </cell>
          <cell r="G634" t="str">
            <v>Pessoal - área fim</v>
          </cell>
        </row>
        <row r="635">
          <cell r="A635" t="str">
            <v>300103.400006</v>
          </cell>
          <cell r="B635">
            <v>400006</v>
          </cell>
          <cell r="C635" t="str">
            <v>FÉRIAS</v>
          </cell>
          <cell r="D635">
            <v>300103</v>
          </cell>
          <cell r="E635" t="str">
            <v>NÚCLEO DE AÇÕES EDUCATIVAS</v>
          </cell>
          <cell r="F635" t="str">
            <v>9.2.2</v>
          </cell>
          <cell r="G635" t="str">
            <v>Pessoal - área fim</v>
          </cell>
        </row>
        <row r="636">
          <cell r="A636" t="str">
            <v>300103.400007</v>
          </cell>
          <cell r="B636">
            <v>400007</v>
          </cell>
          <cell r="C636" t="str">
            <v>DESCANSO SEMANAL REMUNERADO</v>
          </cell>
          <cell r="D636">
            <v>300103</v>
          </cell>
          <cell r="E636" t="str">
            <v>NÚCLEO DE AÇÕES EDUCATIVAS</v>
          </cell>
          <cell r="F636" t="str">
            <v>9.2.2</v>
          </cell>
          <cell r="G636" t="str">
            <v>Pessoal - área fim</v>
          </cell>
        </row>
        <row r="637">
          <cell r="A637" t="str">
            <v>300103.400010</v>
          </cell>
          <cell r="B637">
            <v>400010</v>
          </cell>
          <cell r="C637" t="str">
            <v>AJUDA DE CUSTO</v>
          </cell>
          <cell r="D637">
            <v>300103</v>
          </cell>
          <cell r="E637" t="str">
            <v>NÚCLEO DE AÇÕES EDUCATIVAS</v>
          </cell>
          <cell r="F637" t="str">
            <v>9.2.2</v>
          </cell>
          <cell r="G637" t="str">
            <v>Pessoal - área fim</v>
          </cell>
        </row>
        <row r="638">
          <cell r="A638" t="str">
            <v>300103.400011</v>
          </cell>
          <cell r="B638">
            <v>400011</v>
          </cell>
          <cell r="C638" t="str">
            <v>BOLSA AUXÍLIO</v>
          </cell>
          <cell r="D638">
            <v>300103</v>
          </cell>
          <cell r="E638" t="str">
            <v>NÚCLEO DE AÇÕES EDUCATIVAS</v>
          </cell>
          <cell r="F638" t="str">
            <v>9.2.2</v>
          </cell>
          <cell r="G638" t="str">
            <v>Pessoal - área fim</v>
          </cell>
        </row>
        <row r="639">
          <cell r="A639" t="str">
            <v>300103.400012</v>
          </cell>
          <cell r="B639">
            <v>400012</v>
          </cell>
          <cell r="C639" t="str">
            <v>INDENIZAÇÕES</v>
          </cell>
          <cell r="D639">
            <v>300103</v>
          </cell>
          <cell r="E639" t="str">
            <v>NÚCLEO DE AÇÕES EDUCATIVAS</v>
          </cell>
          <cell r="F639" t="str">
            <v>9.2.2</v>
          </cell>
          <cell r="G639" t="str">
            <v>Pessoal - área fim</v>
          </cell>
        </row>
        <row r="640">
          <cell r="A640" t="str">
            <v>300103.400013</v>
          </cell>
          <cell r="B640">
            <v>400013</v>
          </cell>
          <cell r="C640" t="str">
            <v>SALÁRIOS - AJUSTES ENTRE CONTRATO DE GESTÃO</v>
          </cell>
          <cell r="D640">
            <v>300103</v>
          </cell>
          <cell r="E640" t="str">
            <v>NÚCLEO DE AÇÕES EDUCATIVAS</v>
          </cell>
          <cell r="F640" t="str">
            <v>9.2.2</v>
          </cell>
          <cell r="G640" t="str">
            <v>Pessoal - área fim</v>
          </cell>
        </row>
        <row r="641">
          <cell r="A641" t="str">
            <v>300103.400202</v>
          </cell>
          <cell r="B641">
            <v>400202</v>
          </cell>
          <cell r="C641" t="str">
            <v>ADICIONAL NOTURNO</v>
          </cell>
          <cell r="D641">
            <v>300103</v>
          </cell>
          <cell r="E641" t="str">
            <v>NÚCLEO DE AÇÕES EDUCATIVAS</v>
          </cell>
          <cell r="F641" t="str">
            <v>9.2.2</v>
          </cell>
          <cell r="G641" t="str">
            <v>Pessoal - área fim</v>
          </cell>
        </row>
        <row r="642">
          <cell r="A642" t="str">
            <v>300103.400203</v>
          </cell>
          <cell r="B642">
            <v>400203</v>
          </cell>
          <cell r="C642" t="str">
            <v>GRATIFICAÇOES</v>
          </cell>
          <cell r="D642">
            <v>300103</v>
          </cell>
          <cell r="E642" t="str">
            <v>NÚCLEO DE AÇÕES EDUCATIVAS</v>
          </cell>
          <cell r="F642" t="str">
            <v>9.2.2</v>
          </cell>
          <cell r="G642" t="str">
            <v>Pessoal - área fim</v>
          </cell>
        </row>
        <row r="643">
          <cell r="A643" t="str">
            <v>300103.400219</v>
          </cell>
          <cell r="B643">
            <v>400219</v>
          </cell>
          <cell r="C643" t="str">
            <v>SALARIO MATERNIDADE</v>
          </cell>
          <cell r="D643">
            <v>300103</v>
          </cell>
          <cell r="E643" t="str">
            <v>NÚCLEO DE AÇÕES EDUCATIVAS</v>
          </cell>
          <cell r="F643" t="str">
            <v>9.2.2</v>
          </cell>
          <cell r="G643" t="str">
            <v>Pessoal - área fim</v>
          </cell>
        </row>
        <row r="644">
          <cell r="A644" t="str">
            <v>300103.400220</v>
          </cell>
          <cell r="B644">
            <v>400220</v>
          </cell>
          <cell r="C644" t="str">
            <v>SALARIO FAMILIA</v>
          </cell>
          <cell r="D644">
            <v>300103</v>
          </cell>
          <cell r="E644" t="str">
            <v>NÚCLEO DE AÇÕES EDUCATIVAS</v>
          </cell>
          <cell r="F644" t="str">
            <v>9.2.2</v>
          </cell>
          <cell r="G644" t="str">
            <v>Pessoal - área fim</v>
          </cell>
        </row>
        <row r="645">
          <cell r="A645" t="str">
            <v>300103.400221</v>
          </cell>
          <cell r="B645">
            <v>400221</v>
          </cell>
          <cell r="C645" t="str">
            <v>PENSAO ALIMENTICIA</v>
          </cell>
          <cell r="D645">
            <v>300103</v>
          </cell>
          <cell r="E645" t="str">
            <v>NÚCLEO DE AÇÕES EDUCATIVAS</v>
          </cell>
          <cell r="F645" t="str">
            <v>9.2.2</v>
          </cell>
          <cell r="G645" t="str">
            <v>Pessoal - área fim</v>
          </cell>
        </row>
        <row r="646">
          <cell r="A646" t="str">
            <v>300103.400014</v>
          </cell>
          <cell r="B646">
            <v>400014</v>
          </cell>
          <cell r="C646" t="str">
            <v>ASSISTÊNCIA MÉDICA</v>
          </cell>
          <cell r="D646">
            <v>300103</v>
          </cell>
          <cell r="E646" t="str">
            <v>NÚCLEO DE AÇÕES EDUCATIVAS</v>
          </cell>
          <cell r="F646" t="str">
            <v>9.2.2</v>
          </cell>
          <cell r="G646" t="str">
            <v>Pessoal - área fim</v>
          </cell>
        </row>
        <row r="647">
          <cell r="A647" t="str">
            <v>300103.400015</v>
          </cell>
          <cell r="B647">
            <v>400015</v>
          </cell>
          <cell r="C647" t="str">
            <v>ASSISTÊNCIA ODONTOLÓGICA</v>
          </cell>
          <cell r="D647">
            <v>300103</v>
          </cell>
          <cell r="E647" t="str">
            <v>NÚCLEO DE AÇÕES EDUCATIVAS</v>
          </cell>
          <cell r="F647" t="str">
            <v>9.2.2</v>
          </cell>
          <cell r="G647" t="str">
            <v>Pessoal - área fim</v>
          </cell>
        </row>
        <row r="648">
          <cell r="A648" t="str">
            <v>300103.400016</v>
          </cell>
          <cell r="B648">
            <v>400016</v>
          </cell>
          <cell r="C648" t="str">
            <v>VALE REFEICAO</v>
          </cell>
          <cell r="D648">
            <v>300103</v>
          </cell>
          <cell r="E648" t="str">
            <v>NÚCLEO DE AÇÕES EDUCATIVAS</v>
          </cell>
          <cell r="F648" t="str">
            <v>9.2.2</v>
          </cell>
          <cell r="G648" t="str">
            <v>Pessoal - área fim</v>
          </cell>
        </row>
        <row r="649">
          <cell r="A649" t="str">
            <v>300103.400017</v>
          </cell>
          <cell r="B649">
            <v>400017</v>
          </cell>
          <cell r="C649" t="str">
            <v>VALE TRANSPORTE</v>
          </cell>
          <cell r="D649">
            <v>300103</v>
          </cell>
          <cell r="E649" t="str">
            <v>NÚCLEO DE AÇÕES EDUCATIVAS</v>
          </cell>
          <cell r="F649" t="str">
            <v>9.2.2</v>
          </cell>
          <cell r="G649" t="str">
            <v>Pessoal - área fim</v>
          </cell>
        </row>
        <row r="650">
          <cell r="A650" t="str">
            <v>300103.400175</v>
          </cell>
          <cell r="B650">
            <v>400175</v>
          </cell>
          <cell r="C650" t="str">
            <v>CURSOS E TREINAMENTOS</v>
          </cell>
          <cell r="D650">
            <v>300103</v>
          </cell>
          <cell r="E650" t="str">
            <v>NÚCLEO DE AÇÕES EDUCATIVAS</v>
          </cell>
          <cell r="F650" t="str">
            <v>9.2.2</v>
          </cell>
          <cell r="G650" t="str">
            <v>Pessoal - área fim</v>
          </cell>
        </row>
        <row r="651">
          <cell r="A651" t="str">
            <v>300103.400176</v>
          </cell>
          <cell r="B651">
            <v>400176</v>
          </cell>
          <cell r="C651" t="str">
            <v>AUXILIO EDUCACAO</v>
          </cell>
          <cell r="D651">
            <v>300103</v>
          </cell>
          <cell r="E651" t="str">
            <v>NÚCLEO DE AÇÕES EDUCATIVAS</v>
          </cell>
          <cell r="F651" t="str">
            <v>9.2.2</v>
          </cell>
          <cell r="G651" t="str">
            <v>Pessoal - área fim</v>
          </cell>
        </row>
        <row r="652">
          <cell r="A652" t="str">
            <v>300103.400020</v>
          </cell>
          <cell r="B652">
            <v>400020</v>
          </cell>
          <cell r="C652" t="str">
            <v>INSS</v>
          </cell>
          <cell r="D652">
            <v>300103</v>
          </cell>
          <cell r="E652" t="str">
            <v>NÚCLEO DE AÇÕES EDUCATIVAS</v>
          </cell>
          <cell r="F652" t="str">
            <v>9.2.2</v>
          </cell>
          <cell r="G652" t="str">
            <v>Pessoal - área fim</v>
          </cell>
        </row>
        <row r="653">
          <cell r="A653" t="str">
            <v>300103.400021</v>
          </cell>
          <cell r="B653">
            <v>400021</v>
          </cell>
          <cell r="C653" t="str">
            <v>FGTS</v>
          </cell>
          <cell r="D653">
            <v>300103</v>
          </cell>
          <cell r="E653" t="str">
            <v>NÚCLEO DE AÇÕES EDUCATIVAS</v>
          </cell>
          <cell r="F653" t="str">
            <v>9.2.2</v>
          </cell>
          <cell r="G653" t="str">
            <v>Pessoal - área fim</v>
          </cell>
        </row>
        <row r="654">
          <cell r="A654" t="str">
            <v>300103.400022</v>
          </cell>
          <cell r="B654">
            <v>400022</v>
          </cell>
          <cell r="C654" t="str">
            <v>PIS SOBRE FOLHA DE PAGAMENTO</v>
          </cell>
          <cell r="D654">
            <v>300103</v>
          </cell>
          <cell r="E654" t="str">
            <v>NÚCLEO DE AÇÕES EDUCATIVAS</v>
          </cell>
          <cell r="F654" t="str">
            <v>9.2.2</v>
          </cell>
          <cell r="G654" t="str">
            <v>Pessoal - área fim</v>
          </cell>
        </row>
        <row r="655">
          <cell r="A655" t="str">
            <v>300103.400024</v>
          </cell>
          <cell r="B655">
            <v>400024</v>
          </cell>
          <cell r="C655" t="str">
            <v>CONTRIBUIÇÃO SOCIAL RESCISÓRIA</v>
          </cell>
          <cell r="D655">
            <v>300103</v>
          </cell>
          <cell r="E655" t="str">
            <v>NÚCLEO DE AÇÕES EDUCATIVAS</v>
          </cell>
          <cell r="F655" t="str">
            <v>9.2.2</v>
          </cell>
          <cell r="G655" t="str">
            <v>Pessoal - área fim</v>
          </cell>
        </row>
        <row r="656">
          <cell r="A656" t="str">
            <v>300103.400177</v>
          </cell>
          <cell r="B656">
            <v>400177</v>
          </cell>
          <cell r="C656" t="str">
            <v>INSS SOBRE AUTONOMOS</v>
          </cell>
          <cell r="D656">
            <v>300103</v>
          </cell>
          <cell r="E656" t="str">
            <v>NÚCLEO DE AÇÕES EDUCATIVAS</v>
          </cell>
          <cell r="F656" t="str">
            <v>9.2.2</v>
          </cell>
          <cell r="G656" t="str">
            <v>Pessoal - área fim</v>
          </cell>
        </row>
        <row r="657">
          <cell r="A657" t="str">
            <v>300103.400214</v>
          </cell>
          <cell r="B657">
            <v>400214</v>
          </cell>
          <cell r="C657" t="str">
            <v>CONTRIBUICAO SINDICAL/ ASSISTENCIAL/ CONFEDERATIVA</v>
          </cell>
          <cell r="D657">
            <v>300103</v>
          </cell>
          <cell r="E657" t="str">
            <v>NÚCLEO DE AÇÕES EDUCATIVAS</v>
          </cell>
          <cell r="F657" t="str">
            <v>9.2.2</v>
          </cell>
          <cell r="G657" t="str">
            <v>Pessoal - área fim</v>
          </cell>
        </row>
        <row r="658">
          <cell r="A658" t="str">
            <v>300103.400025</v>
          </cell>
          <cell r="B658">
            <v>400025</v>
          </cell>
          <cell r="C658" t="str">
            <v>DESPESA - FÉRIAS</v>
          </cell>
          <cell r="D658">
            <v>300103</v>
          </cell>
          <cell r="E658" t="str">
            <v>NÚCLEO DE AÇÕES EDUCATIVAS</v>
          </cell>
          <cell r="F658" t="str">
            <v>9.2.2</v>
          </cell>
          <cell r="G658" t="str">
            <v>Pessoal - área fim</v>
          </cell>
        </row>
        <row r="659">
          <cell r="A659" t="str">
            <v>300103.400026</v>
          </cell>
          <cell r="B659">
            <v>400026</v>
          </cell>
          <cell r="C659" t="str">
            <v>DESPESA - INSS S/ FÉRIAS</v>
          </cell>
          <cell r="D659">
            <v>300103</v>
          </cell>
          <cell r="E659" t="str">
            <v>NÚCLEO DE AÇÕES EDUCATIVAS</v>
          </cell>
          <cell r="F659" t="str">
            <v>9.2.2</v>
          </cell>
          <cell r="G659" t="str">
            <v>Pessoal - área fim</v>
          </cell>
        </row>
        <row r="660">
          <cell r="A660" t="str">
            <v>300103.400027</v>
          </cell>
          <cell r="B660">
            <v>400027</v>
          </cell>
          <cell r="C660" t="str">
            <v>DESPESA - FGTS S/ FÉRIAS</v>
          </cell>
          <cell r="D660">
            <v>300103</v>
          </cell>
          <cell r="E660" t="str">
            <v>NÚCLEO DE AÇÕES EDUCATIVAS</v>
          </cell>
          <cell r="F660" t="str">
            <v>9.2.2</v>
          </cell>
          <cell r="G660" t="str">
            <v>Pessoal - área fim</v>
          </cell>
        </row>
        <row r="661">
          <cell r="A661" t="str">
            <v>300103.400028</v>
          </cell>
          <cell r="B661">
            <v>400028</v>
          </cell>
          <cell r="C661" t="str">
            <v>DESPESA - 13° SALÁRIO</v>
          </cell>
          <cell r="D661">
            <v>300103</v>
          </cell>
          <cell r="E661" t="str">
            <v>NÚCLEO DE AÇÕES EDUCATIVAS</v>
          </cell>
          <cell r="F661" t="str">
            <v>9.2.2</v>
          </cell>
          <cell r="G661" t="str">
            <v>Pessoal - área fim</v>
          </cell>
        </row>
        <row r="662">
          <cell r="A662" t="str">
            <v>300103.400029</v>
          </cell>
          <cell r="B662">
            <v>400029</v>
          </cell>
          <cell r="C662" t="str">
            <v>DESPESA - INSS S/ 13°</v>
          </cell>
          <cell r="D662">
            <v>300103</v>
          </cell>
          <cell r="E662" t="str">
            <v>NÚCLEO DE AÇÕES EDUCATIVAS</v>
          </cell>
          <cell r="F662" t="str">
            <v>9.2.2</v>
          </cell>
          <cell r="G662" t="str">
            <v>Pessoal - área fim</v>
          </cell>
        </row>
        <row r="663">
          <cell r="A663" t="str">
            <v>300103.400030</v>
          </cell>
          <cell r="B663">
            <v>400030</v>
          </cell>
          <cell r="C663" t="str">
            <v>DESPESA - FGTS S/ 13°</v>
          </cell>
          <cell r="D663">
            <v>300103</v>
          </cell>
          <cell r="E663" t="str">
            <v>NÚCLEO DE AÇÕES EDUCATIVAS</v>
          </cell>
          <cell r="F663" t="str">
            <v>9.2.2</v>
          </cell>
          <cell r="G663" t="str">
            <v>Pessoal - área fim</v>
          </cell>
        </row>
        <row r="664">
          <cell r="A664" t="str">
            <v>300103.400178</v>
          </cell>
          <cell r="B664">
            <v>400178</v>
          </cell>
          <cell r="C664" t="str">
            <v>UNIFORMES</v>
          </cell>
          <cell r="D664">
            <v>300103</v>
          </cell>
          <cell r="E664" t="str">
            <v>NÚCLEO DE AÇÕES EDUCATIVAS</v>
          </cell>
          <cell r="F664" t="str">
            <v>9.2.2</v>
          </cell>
          <cell r="G664" t="str">
            <v>Pessoal - área fim</v>
          </cell>
        </row>
        <row r="665">
          <cell r="A665" t="str">
            <v>300103.400179</v>
          </cell>
          <cell r="B665">
            <v>400179</v>
          </cell>
          <cell r="C665" t="str">
            <v>ESTAGIARIOS E APRENDIZES</v>
          </cell>
          <cell r="D665">
            <v>300103</v>
          </cell>
          <cell r="E665" t="str">
            <v>NÚCLEO DE AÇÕES EDUCATIVAS</v>
          </cell>
          <cell r="F665" t="str">
            <v>9.2.2</v>
          </cell>
          <cell r="G665" t="str">
            <v>Pessoal - área fim</v>
          </cell>
        </row>
        <row r="666">
          <cell r="A666" t="str">
            <v>300103.400180</v>
          </cell>
          <cell r="B666">
            <v>400180</v>
          </cell>
          <cell r="C666" t="str">
            <v>OUTRAS DESPESAS COM PESSOAL</v>
          </cell>
          <cell r="D666">
            <v>300103</v>
          </cell>
          <cell r="E666" t="str">
            <v>NÚCLEO DE AÇÕES EDUCATIVAS</v>
          </cell>
          <cell r="F666" t="str">
            <v>9.2.2</v>
          </cell>
          <cell r="G666" t="str">
            <v>Pessoal - área fim</v>
          </cell>
        </row>
        <row r="667">
          <cell r="A667" t="str">
            <v>300104.400003</v>
          </cell>
          <cell r="B667">
            <v>400003</v>
          </cell>
          <cell r="C667" t="str">
            <v>SALÁRIOS E ORDENADOS</v>
          </cell>
          <cell r="D667">
            <v>300104</v>
          </cell>
          <cell r="E667" t="str">
            <v>PRODUÇÃO</v>
          </cell>
          <cell r="F667" t="str">
            <v>9.2.2</v>
          </cell>
          <cell r="G667" t="str">
            <v>Pessoal - área fim</v>
          </cell>
        </row>
        <row r="668">
          <cell r="A668" t="str">
            <v>300104.400004</v>
          </cell>
          <cell r="B668">
            <v>400004</v>
          </cell>
          <cell r="C668" t="str">
            <v>HORAS EXTRAS</v>
          </cell>
          <cell r="D668">
            <v>300104</v>
          </cell>
          <cell r="E668" t="str">
            <v>PRODUÇÃO</v>
          </cell>
          <cell r="F668" t="str">
            <v>9.2.2</v>
          </cell>
          <cell r="G668" t="str">
            <v>Pessoal - área fim</v>
          </cell>
        </row>
        <row r="669">
          <cell r="A669" t="str">
            <v>300104.400005</v>
          </cell>
          <cell r="B669">
            <v>400005</v>
          </cell>
          <cell r="C669" t="str">
            <v>DÉCIMO TERCEIRO SALÁRIO</v>
          </cell>
          <cell r="D669">
            <v>300104</v>
          </cell>
          <cell r="E669" t="str">
            <v>PRODUÇÃO</v>
          </cell>
          <cell r="F669" t="str">
            <v>9.2.2</v>
          </cell>
          <cell r="G669" t="str">
            <v>Pessoal - área fim</v>
          </cell>
        </row>
        <row r="670">
          <cell r="A670" t="str">
            <v>300104.400006</v>
          </cell>
          <cell r="B670">
            <v>400006</v>
          </cell>
          <cell r="C670" t="str">
            <v>FÉRIAS</v>
          </cell>
          <cell r="D670">
            <v>300104</v>
          </cell>
          <cell r="E670" t="str">
            <v>PRODUÇÃO</v>
          </cell>
          <cell r="F670" t="str">
            <v>9.2.2</v>
          </cell>
          <cell r="G670" t="str">
            <v>Pessoal - área fim</v>
          </cell>
        </row>
        <row r="671">
          <cell r="A671" t="str">
            <v>300104.400007</v>
          </cell>
          <cell r="B671">
            <v>400007</v>
          </cell>
          <cell r="C671" t="str">
            <v>DESCANSO SEMANAL REMUNERADO</v>
          </cell>
          <cell r="D671">
            <v>300104</v>
          </cell>
          <cell r="E671" t="str">
            <v>PRODUÇÃO</v>
          </cell>
          <cell r="F671" t="str">
            <v>9.2.2</v>
          </cell>
          <cell r="G671" t="str">
            <v>Pessoal - área fim</v>
          </cell>
        </row>
        <row r="672">
          <cell r="A672" t="str">
            <v>300104.400010</v>
          </cell>
          <cell r="B672">
            <v>400010</v>
          </cell>
          <cell r="C672" t="str">
            <v>AJUDA DE CUSTO</v>
          </cell>
          <cell r="D672">
            <v>300104</v>
          </cell>
          <cell r="E672" t="str">
            <v>PRODUÇÃO</v>
          </cell>
          <cell r="F672" t="str">
            <v>9.2.2</v>
          </cell>
          <cell r="G672" t="str">
            <v>Pessoal - área fim</v>
          </cell>
        </row>
        <row r="673">
          <cell r="A673" t="str">
            <v>300104.400011</v>
          </cell>
          <cell r="B673">
            <v>400011</v>
          </cell>
          <cell r="C673" t="str">
            <v>BOLSA AUXÍLIO</v>
          </cell>
          <cell r="D673">
            <v>300104</v>
          </cell>
          <cell r="E673" t="str">
            <v>PRODUÇÃO</v>
          </cell>
          <cell r="F673" t="str">
            <v>9.2.2</v>
          </cell>
          <cell r="G673" t="str">
            <v>Pessoal - área fim</v>
          </cell>
        </row>
        <row r="674">
          <cell r="A674" t="str">
            <v>300104.400012</v>
          </cell>
          <cell r="B674">
            <v>400012</v>
          </cell>
          <cell r="C674" t="str">
            <v>INDENIZAÇÕES</v>
          </cell>
          <cell r="D674">
            <v>300104</v>
          </cell>
          <cell r="E674" t="str">
            <v>PRODUÇÃO</v>
          </cell>
          <cell r="F674" t="str">
            <v>9.2.2</v>
          </cell>
          <cell r="G674" t="str">
            <v>Pessoal - área fim</v>
          </cell>
        </row>
        <row r="675">
          <cell r="A675" t="str">
            <v>300104.400013</v>
          </cell>
          <cell r="B675">
            <v>400013</v>
          </cell>
          <cell r="C675" t="str">
            <v>SALÁRIOS - AJUSTES ENTRE CONTRATO DE GESTÃO</v>
          </cell>
          <cell r="D675">
            <v>300104</v>
          </cell>
          <cell r="E675" t="str">
            <v>PRODUÇÃO</v>
          </cell>
          <cell r="F675" t="str">
            <v>9.2.2</v>
          </cell>
          <cell r="G675" t="str">
            <v>Pessoal - área fim</v>
          </cell>
        </row>
        <row r="676">
          <cell r="A676" t="str">
            <v>300104.400202</v>
          </cell>
          <cell r="B676">
            <v>400202</v>
          </cell>
          <cell r="C676" t="str">
            <v>ADICIONAL NOTURNO</v>
          </cell>
          <cell r="D676">
            <v>300104</v>
          </cell>
          <cell r="E676" t="str">
            <v>PRODUÇÃO</v>
          </cell>
          <cell r="F676" t="str">
            <v>9.2.2</v>
          </cell>
          <cell r="G676" t="str">
            <v>Pessoal - área fim</v>
          </cell>
        </row>
        <row r="677">
          <cell r="A677" t="str">
            <v>300104.400203</v>
          </cell>
          <cell r="B677">
            <v>400203</v>
          </cell>
          <cell r="C677" t="str">
            <v>GRATIFICAÇOES</v>
          </cell>
          <cell r="D677">
            <v>300104</v>
          </cell>
          <cell r="E677" t="str">
            <v>PRODUÇÃO</v>
          </cell>
          <cell r="F677" t="str">
            <v>9.2.2</v>
          </cell>
          <cell r="G677" t="str">
            <v>Pessoal - área fim</v>
          </cell>
        </row>
        <row r="678">
          <cell r="A678" t="str">
            <v>300104.400219</v>
          </cell>
          <cell r="B678">
            <v>400219</v>
          </cell>
          <cell r="C678" t="str">
            <v>SALARIO MATERNIDADE</v>
          </cell>
          <cell r="D678">
            <v>300104</v>
          </cell>
          <cell r="E678" t="str">
            <v>PRODUÇÃO</v>
          </cell>
          <cell r="F678" t="str">
            <v>9.2.2</v>
          </cell>
          <cell r="G678" t="str">
            <v>Pessoal - área fim</v>
          </cell>
        </row>
        <row r="679">
          <cell r="A679" t="str">
            <v>300104.400220</v>
          </cell>
          <cell r="B679">
            <v>400220</v>
          </cell>
          <cell r="C679" t="str">
            <v>SALARIO FAMILIA</v>
          </cell>
          <cell r="D679">
            <v>300104</v>
          </cell>
          <cell r="E679" t="str">
            <v>PRODUÇÃO</v>
          </cell>
          <cell r="F679" t="str">
            <v>9.2.2</v>
          </cell>
          <cell r="G679" t="str">
            <v>Pessoal - área fim</v>
          </cell>
        </row>
        <row r="680">
          <cell r="A680" t="str">
            <v>300104.400221</v>
          </cell>
          <cell r="B680">
            <v>400221</v>
          </cell>
          <cell r="C680" t="str">
            <v>PENSAO ALIMENTICIA</v>
          </cell>
          <cell r="D680">
            <v>300104</v>
          </cell>
          <cell r="E680" t="str">
            <v>PRODUÇÃO</v>
          </cell>
          <cell r="F680" t="str">
            <v>9.2.2</v>
          </cell>
          <cell r="G680" t="str">
            <v>Pessoal - área fim</v>
          </cell>
        </row>
        <row r="681">
          <cell r="A681" t="str">
            <v>300104.400014</v>
          </cell>
          <cell r="B681">
            <v>400014</v>
          </cell>
          <cell r="C681" t="str">
            <v>ASSISTÊNCIA MÉDICA</v>
          </cell>
          <cell r="D681">
            <v>300104</v>
          </cell>
          <cell r="E681" t="str">
            <v>PRODUÇÃO</v>
          </cell>
          <cell r="F681" t="str">
            <v>9.2.2</v>
          </cell>
          <cell r="G681" t="str">
            <v>Pessoal - área fim</v>
          </cell>
        </row>
        <row r="682">
          <cell r="A682" t="str">
            <v>300104.400015</v>
          </cell>
          <cell r="B682">
            <v>400015</v>
          </cell>
          <cell r="C682" t="str">
            <v>ASSISTÊNCIA ODONTOLÓGICA</v>
          </cell>
          <cell r="D682">
            <v>300104</v>
          </cell>
          <cell r="E682" t="str">
            <v>PRODUÇÃO</v>
          </cell>
          <cell r="F682" t="str">
            <v>9.2.2</v>
          </cell>
          <cell r="G682" t="str">
            <v>Pessoal - área fim</v>
          </cell>
        </row>
        <row r="683">
          <cell r="A683" t="str">
            <v>300104.400016</v>
          </cell>
          <cell r="B683">
            <v>400016</v>
          </cell>
          <cell r="C683" t="str">
            <v>VALE REFEICAO</v>
          </cell>
          <cell r="D683">
            <v>300104</v>
          </cell>
          <cell r="E683" t="str">
            <v>PRODUÇÃO</v>
          </cell>
          <cell r="F683" t="str">
            <v>9.2.2</v>
          </cell>
          <cell r="G683" t="str">
            <v>Pessoal - área fim</v>
          </cell>
        </row>
        <row r="684">
          <cell r="A684" t="str">
            <v>300104.400017</v>
          </cell>
          <cell r="B684">
            <v>400017</v>
          </cell>
          <cell r="C684" t="str">
            <v>VALE TRANSPORTE</v>
          </cell>
          <cell r="D684">
            <v>300104</v>
          </cell>
          <cell r="E684" t="str">
            <v>PRODUÇÃO</v>
          </cell>
          <cell r="F684" t="str">
            <v>9.2.2</v>
          </cell>
          <cell r="G684" t="str">
            <v>Pessoal - área fim</v>
          </cell>
        </row>
        <row r="685">
          <cell r="A685" t="str">
            <v>300104.400175</v>
          </cell>
          <cell r="B685">
            <v>400175</v>
          </cell>
          <cell r="C685" t="str">
            <v>CURSOS E TREINAMENTOS</v>
          </cell>
          <cell r="D685">
            <v>300104</v>
          </cell>
          <cell r="E685" t="str">
            <v>PRODUÇÃO</v>
          </cell>
          <cell r="F685" t="str">
            <v>9.2.2</v>
          </cell>
          <cell r="G685" t="str">
            <v>Pessoal - área fim</v>
          </cell>
        </row>
        <row r="686">
          <cell r="A686" t="str">
            <v>300104.400176</v>
          </cell>
          <cell r="B686">
            <v>400176</v>
          </cell>
          <cell r="C686" t="str">
            <v>AUXILIO EDUCACAO</v>
          </cell>
          <cell r="D686">
            <v>300104</v>
          </cell>
          <cell r="E686" t="str">
            <v>PRODUÇÃO</v>
          </cell>
          <cell r="F686" t="str">
            <v>9.2.2</v>
          </cell>
          <cell r="G686" t="str">
            <v>Pessoal - área fim</v>
          </cell>
        </row>
        <row r="687">
          <cell r="A687" t="str">
            <v>300104.400020</v>
          </cell>
          <cell r="B687">
            <v>400020</v>
          </cell>
          <cell r="C687" t="str">
            <v>INSS</v>
          </cell>
          <cell r="D687">
            <v>300104</v>
          </cell>
          <cell r="E687" t="str">
            <v>PRODUÇÃO</v>
          </cell>
          <cell r="F687" t="str">
            <v>9.2.2</v>
          </cell>
          <cell r="G687" t="str">
            <v>Pessoal - área fim</v>
          </cell>
        </row>
        <row r="688">
          <cell r="A688" t="str">
            <v>300104.400021</v>
          </cell>
          <cell r="B688">
            <v>400021</v>
          </cell>
          <cell r="C688" t="str">
            <v>FGTS</v>
          </cell>
          <cell r="D688">
            <v>300104</v>
          </cell>
          <cell r="E688" t="str">
            <v>PRODUÇÃO</v>
          </cell>
          <cell r="F688" t="str">
            <v>9.2.2</v>
          </cell>
          <cell r="G688" t="str">
            <v>Pessoal - área fim</v>
          </cell>
        </row>
        <row r="689">
          <cell r="A689" t="str">
            <v>300104.400022</v>
          </cell>
          <cell r="B689">
            <v>400022</v>
          </cell>
          <cell r="C689" t="str">
            <v>PIS SOBRE FOLHA DE PAGAMENTO</v>
          </cell>
          <cell r="D689">
            <v>300104</v>
          </cell>
          <cell r="E689" t="str">
            <v>PRODUÇÃO</v>
          </cell>
          <cell r="F689" t="str">
            <v>9.2.2</v>
          </cell>
          <cell r="G689" t="str">
            <v>Pessoal - área fim</v>
          </cell>
        </row>
        <row r="690">
          <cell r="A690" t="str">
            <v>300104.400024</v>
          </cell>
          <cell r="B690">
            <v>400024</v>
          </cell>
          <cell r="C690" t="str">
            <v>CONTRIBUIÇÃO SOCIAL RESCISÓRIA</v>
          </cell>
          <cell r="D690">
            <v>300104</v>
          </cell>
          <cell r="E690" t="str">
            <v>PRODUÇÃO</v>
          </cell>
          <cell r="F690" t="str">
            <v>9.2.2</v>
          </cell>
          <cell r="G690" t="str">
            <v>Pessoal - área fim</v>
          </cell>
        </row>
        <row r="691">
          <cell r="A691" t="str">
            <v>300104.400177</v>
          </cell>
          <cell r="B691">
            <v>400177</v>
          </cell>
          <cell r="C691" t="str">
            <v>INSS SOBRE AUTONOMOS</v>
          </cell>
          <cell r="D691">
            <v>300104</v>
          </cell>
          <cell r="E691" t="str">
            <v>PRODUÇÃO</v>
          </cell>
          <cell r="F691" t="str">
            <v>9.2.2</v>
          </cell>
          <cell r="G691" t="str">
            <v>Pessoal - área fim</v>
          </cell>
        </row>
        <row r="692">
          <cell r="A692" t="str">
            <v>300104.400214</v>
          </cell>
          <cell r="B692">
            <v>400214</v>
          </cell>
          <cell r="C692" t="str">
            <v>CONTRIBUICAO SINDICAL/ ASSISTENCIAL/ CONFEDERATIVA</v>
          </cell>
          <cell r="D692">
            <v>300104</v>
          </cell>
          <cell r="E692" t="str">
            <v>PRODUÇÃO</v>
          </cell>
          <cell r="F692" t="str">
            <v>9.2.2</v>
          </cell>
          <cell r="G692" t="str">
            <v>Pessoal - área fim</v>
          </cell>
        </row>
        <row r="693">
          <cell r="A693" t="str">
            <v>300104.400025</v>
          </cell>
          <cell r="B693">
            <v>400025</v>
          </cell>
          <cell r="C693" t="str">
            <v>DESPESA - FÉRIAS</v>
          </cell>
          <cell r="D693">
            <v>300104</v>
          </cell>
          <cell r="E693" t="str">
            <v>PRODUÇÃO</v>
          </cell>
          <cell r="F693" t="str">
            <v>9.2.2</v>
          </cell>
          <cell r="G693" t="str">
            <v>Pessoal - área fim</v>
          </cell>
        </row>
        <row r="694">
          <cell r="A694" t="str">
            <v>300104.400026</v>
          </cell>
          <cell r="B694">
            <v>400026</v>
          </cell>
          <cell r="C694" t="str">
            <v>DESPESA - INSS S/ FÉRIAS</v>
          </cell>
          <cell r="D694">
            <v>300104</v>
          </cell>
          <cell r="E694" t="str">
            <v>PRODUÇÃO</v>
          </cell>
          <cell r="F694" t="str">
            <v>9.2.2</v>
          </cell>
          <cell r="G694" t="str">
            <v>Pessoal - área fim</v>
          </cell>
        </row>
        <row r="695">
          <cell r="A695" t="str">
            <v>300104.400027</v>
          </cell>
          <cell r="B695">
            <v>400027</v>
          </cell>
          <cell r="C695" t="str">
            <v>DESPESA - FGTS S/ FÉRIAS</v>
          </cell>
          <cell r="D695">
            <v>300104</v>
          </cell>
          <cell r="E695" t="str">
            <v>PRODUÇÃO</v>
          </cell>
          <cell r="F695" t="str">
            <v>9.2.2</v>
          </cell>
          <cell r="G695" t="str">
            <v>Pessoal - área fim</v>
          </cell>
        </row>
        <row r="696">
          <cell r="A696" t="str">
            <v>300104.400028</v>
          </cell>
          <cell r="B696">
            <v>400028</v>
          </cell>
          <cell r="C696" t="str">
            <v>DESPESA - 13° SALÁRIO</v>
          </cell>
          <cell r="D696">
            <v>300104</v>
          </cell>
          <cell r="E696" t="str">
            <v>PRODUÇÃO</v>
          </cell>
          <cell r="F696" t="str">
            <v>9.2.2</v>
          </cell>
          <cell r="G696" t="str">
            <v>Pessoal - área fim</v>
          </cell>
        </row>
        <row r="697">
          <cell r="A697" t="str">
            <v>300104.400029</v>
          </cell>
          <cell r="B697">
            <v>400029</v>
          </cell>
          <cell r="C697" t="str">
            <v>DESPESA - INSS S/ 13°</v>
          </cell>
          <cell r="D697">
            <v>300104</v>
          </cell>
          <cell r="E697" t="str">
            <v>PRODUÇÃO</v>
          </cell>
          <cell r="F697" t="str">
            <v>9.2.2</v>
          </cell>
          <cell r="G697" t="str">
            <v>Pessoal - área fim</v>
          </cell>
        </row>
        <row r="698">
          <cell r="A698" t="str">
            <v>300104.400030</v>
          </cell>
          <cell r="B698">
            <v>400030</v>
          </cell>
          <cell r="C698" t="str">
            <v>DESPESA - FGTS S/ 13°</v>
          </cell>
          <cell r="D698">
            <v>300104</v>
          </cell>
          <cell r="E698" t="str">
            <v>PRODUÇÃO</v>
          </cell>
          <cell r="F698" t="str">
            <v>9.2.2</v>
          </cell>
          <cell r="G698" t="str">
            <v>Pessoal - área fim</v>
          </cell>
        </row>
        <row r="699">
          <cell r="A699" t="str">
            <v>300104.400178</v>
          </cell>
          <cell r="B699">
            <v>400178</v>
          </cell>
          <cell r="C699" t="str">
            <v>UNIFORMES</v>
          </cell>
          <cell r="D699">
            <v>300104</v>
          </cell>
          <cell r="E699" t="str">
            <v>PRODUÇÃO</v>
          </cell>
          <cell r="F699" t="str">
            <v>9.2.2</v>
          </cell>
          <cell r="G699" t="str">
            <v>Pessoal - área fim</v>
          </cell>
        </row>
        <row r="700">
          <cell r="A700" t="str">
            <v>300104.400179</v>
          </cell>
          <cell r="B700">
            <v>400179</v>
          </cell>
          <cell r="C700" t="str">
            <v>ESTAGIARIOS E APRENDIZES</v>
          </cell>
          <cell r="D700">
            <v>300104</v>
          </cell>
          <cell r="E700" t="str">
            <v>PRODUÇÃO</v>
          </cell>
          <cell r="F700" t="str">
            <v>9.2.2</v>
          </cell>
          <cell r="G700" t="str">
            <v>Pessoal - área fim</v>
          </cell>
        </row>
        <row r="701">
          <cell r="A701" t="str">
            <v>300104.400180</v>
          </cell>
          <cell r="B701">
            <v>400180</v>
          </cell>
          <cell r="C701" t="str">
            <v>OUTRAS DESPESAS COM PESSOAL</v>
          </cell>
          <cell r="D701">
            <v>300104</v>
          </cell>
          <cell r="E701" t="str">
            <v>PRODUÇÃO</v>
          </cell>
          <cell r="F701" t="str">
            <v>9.2.2</v>
          </cell>
          <cell r="G701" t="str">
            <v>Pessoal - área fim</v>
          </cell>
        </row>
        <row r="702">
          <cell r="A702" t="str">
            <v>300105.400003</v>
          </cell>
          <cell r="B702">
            <v>400003</v>
          </cell>
          <cell r="C702" t="str">
            <v>SALÁRIOS E ORDENADOS</v>
          </cell>
          <cell r="D702">
            <v>300105</v>
          </cell>
          <cell r="E702" t="str">
            <v>EXPOSIÇÃO TEMPORÁRIA</v>
          </cell>
          <cell r="F702" t="str">
            <v>9.2.2</v>
          </cell>
          <cell r="G702" t="str">
            <v>Pessoal - área fim</v>
          </cell>
        </row>
        <row r="703">
          <cell r="A703" t="str">
            <v>300105.400004</v>
          </cell>
          <cell r="B703">
            <v>400004</v>
          </cell>
          <cell r="C703" t="str">
            <v>HORAS EXTRAS</v>
          </cell>
          <cell r="D703">
            <v>300105</v>
          </cell>
          <cell r="E703" t="str">
            <v>EXPOSIÇÃO TEMPORÁRIA</v>
          </cell>
          <cell r="F703" t="str">
            <v>9.2.2</v>
          </cell>
          <cell r="G703" t="str">
            <v>Pessoal - área fim</v>
          </cell>
        </row>
        <row r="704">
          <cell r="A704" t="str">
            <v>300105.400005</v>
          </cell>
          <cell r="B704">
            <v>400005</v>
          </cell>
          <cell r="C704" t="str">
            <v>DÉCIMO TERCEIRO SALÁRIO</v>
          </cell>
          <cell r="D704">
            <v>300105</v>
          </cell>
          <cell r="E704" t="str">
            <v>EXPOSIÇÃO TEMPORÁRIA</v>
          </cell>
          <cell r="F704" t="str">
            <v>9.2.2</v>
          </cell>
          <cell r="G704" t="str">
            <v>Pessoal - área fim</v>
          </cell>
        </row>
        <row r="705">
          <cell r="A705" t="str">
            <v>300105.400006</v>
          </cell>
          <cell r="B705">
            <v>400006</v>
          </cell>
          <cell r="C705" t="str">
            <v>FÉRIAS</v>
          </cell>
          <cell r="D705">
            <v>300105</v>
          </cell>
          <cell r="E705" t="str">
            <v>EXPOSIÇÃO TEMPORÁRIA</v>
          </cell>
          <cell r="F705" t="str">
            <v>9.2.2</v>
          </cell>
          <cell r="G705" t="str">
            <v>Pessoal - área fim</v>
          </cell>
        </row>
        <row r="706">
          <cell r="A706" t="str">
            <v>300105.400007</v>
          </cell>
          <cell r="B706">
            <v>400007</v>
          </cell>
          <cell r="C706" t="str">
            <v>DESCANSO SEMANAL REMUNERADO</v>
          </cell>
          <cell r="D706">
            <v>300105</v>
          </cell>
          <cell r="E706" t="str">
            <v>EXPOSIÇÃO TEMPORÁRIA</v>
          </cell>
          <cell r="F706" t="str">
            <v>9.2.2</v>
          </cell>
          <cell r="G706" t="str">
            <v>Pessoal - área fim</v>
          </cell>
        </row>
        <row r="707">
          <cell r="A707" t="str">
            <v>300105.400010</v>
          </cell>
          <cell r="B707">
            <v>400010</v>
          </cell>
          <cell r="C707" t="str">
            <v>AJUDA DE CUSTO</v>
          </cell>
          <cell r="D707">
            <v>300105</v>
          </cell>
          <cell r="E707" t="str">
            <v>EXPOSIÇÃO TEMPORÁRIA</v>
          </cell>
          <cell r="F707" t="str">
            <v>9.2.2</v>
          </cell>
          <cell r="G707" t="str">
            <v>Pessoal - área fim</v>
          </cell>
        </row>
        <row r="708">
          <cell r="A708" t="str">
            <v>300105.400011</v>
          </cell>
          <cell r="B708">
            <v>400011</v>
          </cell>
          <cell r="C708" t="str">
            <v>BOLSA AUXÍLIO</v>
          </cell>
          <cell r="D708">
            <v>300105</v>
          </cell>
          <cell r="E708" t="str">
            <v>EXPOSIÇÃO TEMPORÁRIA</v>
          </cell>
          <cell r="F708" t="str">
            <v>9.2.2</v>
          </cell>
          <cell r="G708" t="str">
            <v>Pessoal - área fim</v>
          </cell>
        </row>
        <row r="709">
          <cell r="A709" t="str">
            <v>300105.400012</v>
          </cell>
          <cell r="B709">
            <v>400012</v>
          </cell>
          <cell r="C709" t="str">
            <v>INDENIZAÇÕES</v>
          </cell>
          <cell r="D709">
            <v>300105</v>
          </cell>
          <cell r="E709" t="str">
            <v>EXPOSIÇÃO TEMPORÁRIA</v>
          </cell>
          <cell r="F709" t="str">
            <v>9.2.2</v>
          </cell>
          <cell r="G709" t="str">
            <v>Pessoal - área fim</v>
          </cell>
        </row>
        <row r="710">
          <cell r="A710" t="str">
            <v>300105.400013</v>
          </cell>
          <cell r="B710">
            <v>400013</v>
          </cell>
          <cell r="C710" t="str">
            <v>SALÁRIOS - AJUSTES ENTRE CONTRATO DE GESTÃO</v>
          </cell>
          <cell r="D710">
            <v>300105</v>
          </cell>
          <cell r="E710" t="str">
            <v>EXPOSIÇÃO TEMPORÁRIA</v>
          </cell>
          <cell r="F710" t="str">
            <v>9.2.2</v>
          </cell>
          <cell r="G710" t="str">
            <v>Pessoal - área fim</v>
          </cell>
        </row>
        <row r="711">
          <cell r="A711" t="str">
            <v>300105.400202</v>
          </cell>
          <cell r="B711">
            <v>400202</v>
          </cell>
          <cell r="C711" t="str">
            <v>ADICIONAL NOTURNO</v>
          </cell>
          <cell r="D711">
            <v>300105</v>
          </cell>
          <cell r="E711" t="str">
            <v>EXPOSIÇÃO TEMPORÁRIA</v>
          </cell>
          <cell r="F711" t="str">
            <v>9.2.2</v>
          </cell>
          <cell r="G711" t="str">
            <v>Pessoal - área fim</v>
          </cell>
        </row>
        <row r="712">
          <cell r="A712" t="str">
            <v>300105.400203</v>
          </cell>
          <cell r="B712">
            <v>400203</v>
          </cell>
          <cell r="C712" t="str">
            <v>GRATIFICAÇOES</v>
          </cell>
          <cell r="D712">
            <v>300105</v>
          </cell>
          <cell r="E712" t="str">
            <v>EXPOSIÇÃO TEMPORÁRIA</v>
          </cell>
          <cell r="F712" t="str">
            <v>9.2.2</v>
          </cell>
          <cell r="G712" t="str">
            <v>Pessoal - área fim</v>
          </cell>
        </row>
        <row r="713">
          <cell r="A713" t="str">
            <v>300105.400219</v>
          </cell>
          <cell r="B713">
            <v>400219</v>
          </cell>
          <cell r="C713" t="str">
            <v>SALARIO MATERNIDADE</v>
          </cell>
          <cell r="D713">
            <v>300105</v>
          </cell>
          <cell r="E713" t="str">
            <v>EXPOSIÇÃO TEMPORÁRIA</v>
          </cell>
          <cell r="F713" t="str">
            <v>9.2.2</v>
          </cell>
          <cell r="G713" t="str">
            <v>Pessoal - área fim</v>
          </cell>
        </row>
        <row r="714">
          <cell r="A714" t="str">
            <v>300105.400220</v>
          </cell>
          <cell r="B714">
            <v>400220</v>
          </cell>
          <cell r="C714" t="str">
            <v>SALARIO FAMILIA</v>
          </cell>
          <cell r="D714">
            <v>300105</v>
          </cell>
          <cell r="E714" t="str">
            <v>EXPOSIÇÃO TEMPORÁRIA</v>
          </cell>
          <cell r="F714" t="str">
            <v>9.2.2</v>
          </cell>
          <cell r="G714" t="str">
            <v>Pessoal - área fim</v>
          </cell>
        </row>
        <row r="715">
          <cell r="A715" t="str">
            <v>300105.400221</v>
          </cell>
          <cell r="B715">
            <v>400221</v>
          </cell>
          <cell r="C715" t="str">
            <v>PENSAO ALIMENTICIA</v>
          </cell>
          <cell r="D715">
            <v>300105</v>
          </cell>
          <cell r="E715" t="str">
            <v>EXPOSIÇÃO TEMPORÁRIA</v>
          </cell>
          <cell r="F715" t="str">
            <v>9.2.2</v>
          </cell>
          <cell r="G715" t="str">
            <v>Pessoal - área fim</v>
          </cell>
        </row>
        <row r="716">
          <cell r="A716" t="str">
            <v>300105.400014</v>
          </cell>
          <cell r="B716">
            <v>400014</v>
          </cell>
          <cell r="C716" t="str">
            <v>ASSISTÊNCIA MÉDICA</v>
          </cell>
          <cell r="D716">
            <v>300105</v>
          </cell>
          <cell r="E716" t="str">
            <v>EXPOSIÇÃO TEMPORÁRIA</v>
          </cell>
          <cell r="F716" t="str">
            <v>9.2.2</v>
          </cell>
          <cell r="G716" t="str">
            <v>Pessoal - área fim</v>
          </cell>
        </row>
        <row r="717">
          <cell r="A717" t="str">
            <v>300105.400015</v>
          </cell>
          <cell r="B717">
            <v>400015</v>
          </cell>
          <cell r="C717" t="str">
            <v>ASSISTÊNCIA ODONTOLÓGICA</v>
          </cell>
          <cell r="D717">
            <v>300105</v>
          </cell>
          <cell r="E717" t="str">
            <v>EXPOSIÇÃO TEMPORÁRIA</v>
          </cell>
          <cell r="F717" t="str">
            <v>9.2.2</v>
          </cell>
          <cell r="G717" t="str">
            <v>Pessoal - área fim</v>
          </cell>
        </row>
        <row r="718">
          <cell r="A718" t="str">
            <v>300105.400016</v>
          </cell>
          <cell r="B718">
            <v>400016</v>
          </cell>
          <cell r="C718" t="str">
            <v>VALE REFEICAO</v>
          </cell>
          <cell r="D718">
            <v>300105</v>
          </cell>
          <cell r="E718" t="str">
            <v>EXPOSIÇÃO TEMPORÁRIA</v>
          </cell>
          <cell r="F718" t="str">
            <v>9.2.2</v>
          </cell>
          <cell r="G718" t="str">
            <v>Pessoal - área fim</v>
          </cell>
        </row>
        <row r="719">
          <cell r="A719" t="str">
            <v>300105.400017</v>
          </cell>
          <cell r="B719">
            <v>400017</v>
          </cell>
          <cell r="C719" t="str">
            <v>VALE TRANSPORTE</v>
          </cell>
          <cell r="D719">
            <v>300105</v>
          </cell>
          <cell r="E719" t="str">
            <v>EXPOSIÇÃO TEMPORÁRIA</v>
          </cell>
          <cell r="F719" t="str">
            <v>9.2.2</v>
          </cell>
          <cell r="G719" t="str">
            <v>Pessoal - área fim</v>
          </cell>
        </row>
        <row r="720">
          <cell r="A720" t="str">
            <v>300105.400175</v>
          </cell>
          <cell r="B720">
            <v>400175</v>
          </cell>
          <cell r="C720" t="str">
            <v>CURSOS E TREINAMENTOS</v>
          </cell>
          <cell r="D720">
            <v>300105</v>
          </cell>
          <cell r="E720" t="str">
            <v>EXPOSIÇÃO TEMPORÁRIA</v>
          </cell>
          <cell r="F720" t="str">
            <v>9.2.2</v>
          </cell>
          <cell r="G720" t="str">
            <v>Pessoal - área fim</v>
          </cell>
        </row>
        <row r="721">
          <cell r="A721" t="str">
            <v>300105.400176</v>
          </cell>
          <cell r="B721">
            <v>400176</v>
          </cell>
          <cell r="C721" t="str">
            <v>AUXILIO EDUCACAO</v>
          </cell>
          <cell r="D721">
            <v>300105</v>
          </cell>
          <cell r="E721" t="str">
            <v>EXPOSIÇÃO TEMPORÁRIA</v>
          </cell>
          <cell r="F721" t="str">
            <v>9.2.2</v>
          </cell>
          <cell r="G721" t="str">
            <v>Pessoal - área fim</v>
          </cell>
        </row>
        <row r="722">
          <cell r="A722" t="str">
            <v>300105.400020</v>
          </cell>
          <cell r="B722">
            <v>400020</v>
          </cell>
          <cell r="C722" t="str">
            <v>INSS</v>
          </cell>
          <cell r="D722">
            <v>300105</v>
          </cell>
          <cell r="E722" t="str">
            <v>EXPOSIÇÃO TEMPORÁRIA</v>
          </cell>
          <cell r="F722" t="str">
            <v>9.2.2</v>
          </cell>
          <cell r="G722" t="str">
            <v>Pessoal - área fim</v>
          </cell>
        </row>
        <row r="723">
          <cell r="A723" t="str">
            <v>300105.400021</v>
          </cell>
          <cell r="B723">
            <v>400021</v>
          </cell>
          <cell r="C723" t="str">
            <v>FGTS</v>
          </cell>
          <cell r="D723">
            <v>300105</v>
          </cell>
          <cell r="E723" t="str">
            <v>EXPOSIÇÃO TEMPORÁRIA</v>
          </cell>
          <cell r="F723" t="str">
            <v>9.2.2</v>
          </cell>
          <cell r="G723" t="str">
            <v>Pessoal - área fim</v>
          </cell>
        </row>
        <row r="724">
          <cell r="A724" t="str">
            <v>300105.400022</v>
          </cell>
          <cell r="B724">
            <v>400022</v>
          </cell>
          <cell r="C724" t="str">
            <v>PIS SOBRE FOLHA DE PAGAMENTO</v>
          </cell>
          <cell r="D724">
            <v>300105</v>
          </cell>
          <cell r="E724" t="str">
            <v>EXPOSIÇÃO TEMPORÁRIA</v>
          </cell>
          <cell r="F724" t="str">
            <v>9.2.2</v>
          </cell>
          <cell r="G724" t="str">
            <v>Pessoal - área fim</v>
          </cell>
        </row>
        <row r="725">
          <cell r="A725" t="str">
            <v>300105.400024</v>
          </cell>
          <cell r="B725">
            <v>400024</v>
          </cell>
          <cell r="C725" t="str">
            <v>CONTRIBUIÇÃO SOCIAL RESCISÓRIA</v>
          </cell>
          <cell r="D725">
            <v>300105</v>
          </cell>
          <cell r="E725" t="str">
            <v>EXPOSIÇÃO TEMPORÁRIA</v>
          </cell>
          <cell r="F725" t="str">
            <v>9.2.2</v>
          </cell>
          <cell r="G725" t="str">
            <v>Pessoal - área fim</v>
          </cell>
        </row>
        <row r="726">
          <cell r="A726" t="str">
            <v>300105.400177</v>
          </cell>
          <cell r="B726">
            <v>400177</v>
          </cell>
          <cell r="C726" t="str">
            <v>INSS SOBRE AUTONOMOS</v>
          </cell>
          <cell r="D726">
            <v>300105</v>
          </cell>
          <cell r="E726" t="str">
            <v>EXPOSIÇÃO TEMPORÁRIA</v>
          </cell>
          <cell r="F726" t="str">
            <v>9.2.2</v>
          </cell>
          <cell r="G726" t="str">
            <v>Pessoal - área fim</v>
          </cell>
        </row>
        <row r="727">
          <cell r="A727" t="str">
            <v>300105.400214</v>
          </cell>
          <cell r="B727">
            <v>400214</v>
          </cell>
          <cell r="C727" t="str">
            <v>CONTRIBUICAO SINDICAL/ ASSISTENCIAL/ CONFEDERATIVA</v>
          </cell>
          <cell r="D727">
            <v>300105</v>
          </cell>
          <cell r="E727" t="str">
            <v>EXPOSIÇÃO TEMPORÁRIA</v>
          </cell>
          <cell r="F727" t="str">
            <v>9.2.2</v>
          </cell>
          <cell r="G727" t="str">
            <v>Pessoal - área fim</v>
          </cell>
        </row>
        <row r="728">
          <cell r="A728" t="str">
            <v>300105.400025</v>
          </cell>
          <cell r="B728">
            <v>400025</v>
          </cell>
          <cell r="C728" t="str">
            <v>DESPESA - FÉRIAS</v>
          </cell>
          <cell r="D728">
            <v>300105</v>
          </cell>
          <cell r="E728" t="str">
            <v>EXPOSIÇÃO TEMPORÁRIA</v>
          </cell>
          <cell r="F728" t="str">
            <v>9.2.2</v>
          </cell>
          <cell r="G728" t="str">
            <v>Pessoal - área fim</v>
          </cell>
        </row>
        <row r="729">
          <cell r="A729" t="str">
            <v>300105.400026</v>
          </cell>
          <cell r="B729">
            <v>400026</v>
          </cell>
          <cell r="C729" t="str">
            <v>DESPESA - INSS S/ FÉRIAS</v>
          </cell>
          <cell r="D729">
            <v>300105</v>
          </cell>
          <cell r="E729" t="str">
            <v>EXPOSIÇÃO TEMPORÁRIA</v>
          </cell>
          <cell r="F729" t="str">
            <v>9.2.2</v>
          </cell>
          <cell r="G729" t="str">
            <v>Pessoal - área fim</v>
          </cell>
        </row>
        <row r="730">
          <cell r="A730" t="str">
            <v>300105.400027</v>
          </cell>
          <cell r="B730">
            <v>400027</v>
          </cell>
          <cell r="C730" t="str">
            <v>DESPESA - FGTS S/ FÉRIAS</v>
          </cell>
          <cell r="D730">
            <v>300105</v>
          </cell>
          <cell r="E730" t="str">
            <v>EXPOSIÇÃO TEMPORÁRIA</v>
          </cell>
          <cell r="F730" t="str">
            <v>9.2.2</v>
          </cell>
          <cell r="G730" t="str">
            <v>Pessoal - área fim</v>
          </cell>
        </row>
        <row r="731">
          <cell r="A731" t="str">
            <v>300105.400028</v>
          </cell>
          <cell r="B731">
            <v>400028</v>
          </cell>
          <cell r="C731" t="str">
            <v>DESPESA - 13° SALÁRIO</v>
          </cell>
          <cell r="D731">
            <v>300105</v>
          </cell>
          <cell r="E731" t="str">
            <v>EXPOSIÇÃO TEMPORÁRIA</v>
          </cell>
          <cell r="F731" t="str">
            <v>9.2.2</v>
          </cell>
          <cell r="G731" t="str">
            <v>Pessoal - área fim</v>
          </cell>
        </row>
        <row r="732">
          <cell r="A732" t="str">
            <v>300105.400029</v>
          </cell>
          <cell r="B732">
            <v>400029</v>
          </cell>
          <cell r="C732" t="str">
            <v>DESPESA - INSS S/ 13°</v>
          </cell>
          <cell r="D732">
            <v>300105</v>
          </cell>
          <cell r="E732" t="str">
            <v>EXPOSIÇÃO TEMPORÁRIA</v>
          </cell>
          <cell r="F732" t="str">
            <v>9.2.2</v>
          </cell>
          <cell r="G732" t="str">
            <v>Pessoal - área fim</v>
          </cell>
        </row>
        <row r="733">
          <cell r="A733" t="str">
            <v>300105.400030</v>
          </cell>
          <cell r="B733">
            <v>400030</v>
          </cell>
          <cell r="C733" t="str">
            <v>DESPESA - FGTS S/ 13°</v>
          </cell>
          <cell r="D733">
            <v>300105</v>
          </cell>
          <cell r="E733" t="str">
            <v>EXPOSIÇÃO TEMPORÁRIA</v>
          </cell>
          <cell r="F733" t="str">
            <v>9.2.2</v>
          </cell>
          <cell r="G733" t="str">
            <v>Pessoal - área fim</v>
          </cell>
        </row>
        <row r="734">
          <cell r="A734" t="str">
            <v>300105.400178</v>
          </cell>
          <cell r="B734">
            <v>400178</v>
          </cell>
          <cell r="C734" t="str">
            <v>UNIFORMES</v>
          </cell>
          <cell r="D734">
            <v>300105</v>
          </cell>
          <cell r="E734" t="str">
            <v>EXPOSIÇÃO TEMPORÁRIA</v>
          </cell>
          <cell r="F734" t="str">
            <v>9.2.2</v>
          </cell>
          <cell r="G734" t="str">
            <v>Pessoal - área fim</v>
          </cell>
        </row>
        <row r="735">
          <cell r="A735" t="str">
            <v>300105.400179</v>
          </cell>
          <cell r="B735">
            <v>400179</v>
          </cell>
          <cell r="C735" t="str">
            <v>ESTAGIARIOS E APRENDIZES</v>
          </cell>
          <cell r="D735">
            <v>300105</v>
          </cell>
          <cell r="E735" t="str">
            <v>EXPOSIÇÃO TEMPORÁRIA</v>
          </cell>
          <cell r="F735" t="str">
            <v>9.2.2</v>
          </cell>
          <cell r="G735" t="str">
            <v>Pessoal - área fim</v>
          </cell>
        </row>
        <row r="736">
          <cell r="A736" t="str">
            <v>300105.400180</v>
          </cell>
          <cell r="B736">
            <v>400180</v>
          </cell>
          <cell r="C736" t="str">
            <v>OUTRAS DESPESAS COM PESSOAL</v>
          </cell>
          <cell r="D736">
            <v>300105</v>
          </cell>
          <cell r="E736" t="str">
            <v>EXPOSIÇÃO TEMPORÁRIA</v>
          </cell>
          <cell r="F736" t="str">
            <v>9.2.2</v>
          </cell>
          <cell r="G736" t="str">
            <v>Pessoal - área fim</v>
          </cell>
        </row>
        <row r="737">
          <cell r="A737" t="str">
            <v>300106.400003</v>
          </cell>
          <cell r="B737">
            <v>400003</v>
          </cell>
          <cell r="C737" t="str">
            <v>SALÁRIOS E ORDENADOS</v>
          </cell>
          <cell r="D737">
            <v>300106</v>
          </cell>
          <cell r="E737" t="str">
            <v>AÇÕES CENTRO DE REFERÊNCIA</v>
          </cell>
          <cell r="F737" t="str">
            <v>9.2.2</v>
          </cell>
          <cell r="G737" t="str">
            <v>Pessoal - área fim</v>
          </cell>
        </row>
        <row r="738">
          <cell r="A738" t="str">
            <v>300106.400004</v>
          </cell>
          <cell r="B738">
            <v>400004</v>
          </cell>
          <cell r="C738" t="str">
            <v>HORAS EXTRAS</v>
          </cell>
          <cell r="D738">
            <v>300106</v>
          </cell>
          <cell r="E738" t="str">
            <v>AÇÕES CENTRO DE REFERÊNCIA</v>
          </cell>
          <cell r="F738" t="str">
            <v>9.2.2</v>
          </cell>
          <cell r="G738" t="str">
            <v>Pessoal - área fim</v>
          </cell>
        </row>
        <row r="739">
          <cell r="A739" t="str">
            <v>300106.400005</v>
          </cell>
          <cell r="B739">
            <v>400005</v>
          </cell>
          <cell r="C739" t="str">
            <v>DÉCIMO TERCEIRO SALÁRIO</v>
          </cell>
          <cell r="D739">
            <v>300106</v>
          </cell>
          <cell r="E739" t="str">
            <v>AÇÕES CENTRO DE REFERÊNCIA</v>
          </cell>
          <cell r="F739" t="str">
            <v>9.2.2</v>
          </cell>
          <cell r="G739" t="str">
            <v>Pessoal - área fim</v>
          </cell>
        </row>
        <row r="740">
          <cell r="A740" t="str">
            <v>300106.400006</v>
          </cell>
          <cell r="B740">
            <v>400006</v>
          </cell>
          <cell r="C740" t="str">
            <v>FÉRIAS</v>
          </cell>
          <cell r="D740">
            <v>300106</v>
          </cell>
          <cell r="E740" t="str">
            <v>AÇÕES CENTRO DE REFERÊNCIA</v>
          </cell>
          <cell r="F740" t="str">
            <v>9.2.2</v>
          </cell>
          <cell r="G740" t="str">
            <v>Pessoal - área fim</v>
          </cell>
        </row>
        <row r="741">
          <cell r="A741" t="str">
            <v>300106.400007</v>
          </cell>
          <cell r="B741">
            <v>400007</v>
          </cell>
          <cell r="C741" t="str">
            <v>DESCANSO SEMANAL REMUNERADO</v>
          </cell>
          <cell r="D741">
            <v>300106</v>
          </cell>
          <cell r="E741" t="str">
            <v>AÇÕES CENTRO DE REFERÊNCIA</v>
          </cell>
          <cell r="F741" t="str">
            <v>9.2.2</v>
          </cell>
          <cell r="G741" t="str">
            <v>Pessoal - área fim</v>
          </cell>
        </row>
        <row r="742">
          <cell r="A742" t="str">
            <v>300106.400010</v>
          </cell>
          <cell r="B742">
            <v>400010</v>
          </cell>
          <cell r="C742" t="str">
            <v>AJUDA DE CUSTO</v>
          </cell>
          <cell r="D742">
            <v>300106</v>
          </cell>
          <cell r="E742" t="str">
            <v>AÇÕES CENTRO DE REFERÊNCIA</v>
          </cell>
          <cell r="F742" t="str">
            <v>9.2.2</v>
          </cell>
          <cell r="G742" t="str">
            <v>Pessoal - área fim</v>
          </cell>
        </row>
        <row r="743">
          <cell r="A743" t="str">
            <v>300106.400011</v>
          </cell>
          <cell r="B743">
            <v>400011</v>
          </cell>
          <cell r="C743" t="str">
            <v>BOLSA AUXÍLIO</v>
          </cell>
          <cell r="D743">
            <v>300106</v>
          </cell>
          <cell r="E743" t="str">
            <v>AÇÕES CENTRO DE REFERÊNCIA</v>
          </cell>
          <cell r="F743" t="str">
            <v>9.2.2</v>
          </cell>
          <cell r="G743" t="str">
            <v>Pessoal - área fim</v>
          </cell>
        </row>
        <row r="744">
          <cell r="A744" t="str">
            <v>300106.400012</v>
          </cell>
          <cell r="B744">
            <v>400012</v>
          </cell>
          <cell r="C744" t="str">
            <v>INDENIZAÇÕES</v>
          </cell>
          <cell r="D744">
            <v>300106</v>
          </cell>
          <cell r="E744" t="str">
            <v>AÇÕES CENTRO DE REFERÊNCIA</v>
          </cell>
          <cell r="F744" t="str">
            <v>9.2.2</v>
          </cell>
          <cell r="G744" t="str">
            <v>Pessoal - área fim</v>
          </cell>
        </row>
        <row r="745">
          <cell r="A745" t="str">
            <v>300106.400013</v>
          </cell>
          <cell r="B745">
            <v>400013</v>
          </cell>
          <cell r="C745" t="str">
            <v>SALÁRIOS - AJUSTES ENTRE CONTRATO DE GESTÃO</v>
          </cell>
          <cell r="D745">
            <v>300106</v>
          </cell>
          <cell r="E745" t="str">
            <v>AÇÕES CENTRO DE REFERÊNCIA</v>
          </cell>
          <cell r="F745" t="str">
            <v>9.2.2</v>
          </cell>
          <cell r="G745" t="str">
            <v>Pessoal - área fim</v>
          </cell>
        </row>
        <row r="746">
          <cell r="A746" t="str">
            <v>300106.400202</v>
          </cell>
          <cell r="B746">
            <v>400202</v>
          </cell>
          <cell r="C746" t="str">
            <v>ADICIONAL NOTURNO</v>
          </cell>
          <cell r="D746">
            <v>300106</v>
          </cell>
          <cell r="E746" t="str">
            <v>AÇÕES CENTRO DE REFERÊNCIA</v>
          </cell>
          <cell r="F746" t="str">
            <v>9.2.2</v>
          </cell>
          <cell r="G746" t="str">
            <v>Pessoal - área fim</v>
          </cell>
        </row>
        <row r="747">
          <cell r="A747" t="str">
            <v>300106.400203</v>
          </cell>
          <cell r="B747">
            <v>400203</v>
          </cell>
          <cell r="C747" t="str">
            <v>GRATIFICAÇOES</v>
          </cell>
          <cell r="D747">
            <v>300106</v>
          </cell>
          <cell r="E747" t="str">
            <v>AÇÕES CENTRO DE REFERÊNCIA</v>
          </cell>
          <cell r="F747" t="str">
            <v>9.2.2</v>
          </cell>
          <cell r="G747" t="str">
            <v>Pessoal - área fim</v>
          </cell>
        </row>
        <row r="748">
          <cell r="A748" t="str">
            <v>300106.400219</v>
          </cell>
          <cell r="B748">
            <v>400219</v>
          </cell>
          <cell r="C748" t="str">
            <v>SALARIO MATERNIDADE</v>
          </cell>
          <cell r="D748">
            <v>300106</v>
          </cell>
          <cell r="E748" t="str">
            <v>AÇÕES CENTRO DE REFERÊNCIA</v>
          </cell>
          <cell r="F748" t="str">
            <v>9.2.2</v>
          </cell>
          <cell r="G748" t="str">
            <v>Pessoal - área fim</v>
          </cell>
        </row>
        <row r="749">
          <cell r="A749" t="str">
            <v>300106.400220</v>
          </cell>
          <cell r="B749">
            <v>400220</v>
          </cell>
          <cell r="C749" t="str">
            <v>SALARIO FAMILIA</v>
          </cell>
          <cell r="D749">
            <v>300106</v>
          </cell>
          <cell r="E749" t="str">
            <v>AÇÕES CENTRO DE REFERÊNCIA</v>
          </cell>
          <cell r="F749" t="str">
            <v>9.2.2</v>
          </cell>
          <cell r="G749" t="str">
            <v>Pessoal - área fim</v>
          </cell>
        </row>
        <row r="750">
          <cell r="A750" t="str">
            <v>300106.400221</v>
          </cell>
          <cell r="B750">
            <v>400221</v>
          </cell>
          <cell r="C750" t="str">
            <v>PENSAO ALIMENTICIA</v>
          </cell>
          <cell r="D750">
            <v>300106</v>
          </cell>
          <cell r="E750" t="str">
            <v>AÇÕES CENTRO DE REFERÊNCIA</v>
          </cell>
          <cell r="F750" t="str">
            <v>9.2.2</v>
          </cell>
          <cell r="G750" t="str">
            <v>Pessoal - área fim</v>
          </cell>
        </row>
        <row r="751">
          <cell r="A751" t="str">
            <v>300106.400014</v>
          </cell>
          <cell r="B751">
            <v>400014</v>
          </cell>
          <cell r="C751" t="str">
            <v>ASSISTÊNCIA MÉDICA</v>
          </cell>
          <cell r="D751">
            <v>300106</v>
          </cell>
          <cell r="E751" t="str">
            <v>AÇÕES CENTRO DE REFERÊNCIA</v>
          </cell>
          <cell r="F751" t="str">
            <v>9.2.2</v>
          </cell>
          <cell r="G751" t="str">
            <v>Pessoal - área fim</v>
          </cell>
        </row>
        <row r="752">
          <cell r="A752" t="str">
            <v>300106.400015</v>
          </cell>
          <cell r="B752">
            <v>400015</v>
          </cell>
          <cell r="C752" t="str">
            <v>ASSISTÊNCIA ODONTOLÓGICA</v>
          </cell>
          <cell r="D752">
            <v>300106</v>
          </cell>
          <cell r="E752" t="str">
            <v>AÇÕES CENTRO DE REFERÊNCIA</v>
          </cell>
          <cell r="F752" t="str">
            <v>9.2.2</v>
          </cell>
          <cell r="G752" t="str">
            <v>Pessoal - área fim</v>
          </cell>
        </row>
        <row r="753">
          <cell r="A753" t="str">
            <v>300106.400016</v>
          </cell>
          <cell r="B753">
            <v>400016</v>
          </cell>
          <cell r="C753" t="str">
            <v>VALE REFEICAO</v>
          </cell>
          <cell r="D753">
            <v>300106</v>
          </cell>
          <cell r="E753" t="str">
            <v>AÇÕES CENTRO DE REFERÊNCIA</v>
          </cell>
          <cell r="F753" t="str">
            <v>9.2.2</v>
          </cell>
          <cell r="G753" t="str">
            <v>Pessoal - área fim</v>
          </cell>
        </row>
        <row r="754">
          <cell r="A754" t="str">
            <v>300106.400017</v>
          </cell>
          <cell r="B754">
            <v>400017</v>
          </cell>
          <cell r="C754" t="str">
            <v>VALE TRANSPORTE</v>
          </cell>
          <cell r="D754">
            <v>300106</v>
          </cell>
          <cell r="E754" t="str">
            <v>AÇÕES CENTRO DE REFERÊNCIA</v>
          </cell>
          <cell r="F754" t="str">
            <v>9.2.2</v>
          </cell>
          <cell r="G754" t="str">
            <v>Pessoal - área fim</v>
          </cell>
        </row>
        <row r="755">
          <cell r="A755" t="str">
            <v>300106.400175</v>
          </cell>
          <cell r="B755">
            <v>400175</v>
          </cell>
          <cell r="C755" t="str">
            <v>CURSOS E TREINAMENTOS</v>
          </cell>
          <cell r="D755">
            <v>300106</v>
          </cell>
          <cell r="E755" t="str">
            <v>AÇÕES CENTRO DE REFERÊNCIA</v>
          </cell>
          <cell r="F755" t="str">
            <v>9.2.2</v>
          </cell>
          <cell r="G755" t="str">
            <v>Pessoal - área fim</v>
          </cell>
        </row>
        <row r="756">
          <cell r="A756" t="str">
            <v>300106.400176</v>
          </cell>
          <cell r="B756">
            <v>400176</v>
          </cell>
          <cell r="C756" t="str">
            <v>AUXILIO EDUCACAO</v>
          </cell>
          <cell r="D756">
            <v>300106</v>
          </cell>
          <cell r="E756" t="str">
            <v>AÇÕES CENTRO DE REFERÊNCIA</v>
          </cell>
          <cell r="F756" t="str">
            <v>9.2.2</v>
          </cell>
          <cell r="G756" t="str">
            <v>Pessoal - área fim</v>
          </cell>
        </row>
        <row r="757">
          <cell r="A757" t="str">
            <v>300106.400020</v>
          </cell>
          <cell r="B757">
            <v>400020</v>
          </cell>
          <cell r="C757" t="str">
            <v>INSS</v>
          </cell>
          <cell r="D757">
            <v>300106</v>
          </cell>
          <cell r="E757" t="str">
            <v>AÇÕES CENTRO DE REFERÊNCIA</v>
          </cell>
          <cell r="F757" t="str">
            <v>9.2.2</v>
          </cell>
          <cell r="G757" t="str">
            <v>Pessoal - área fim</v>
          </cell>
        </row>
        <row r="758">
          <cell r="A758" t="str">
            <v>300106.400021</v>
          </cell>
          <cell r="B758">
            <v>400021</v>
          </cell>
          <cell r="C758" t="str">
            <v>FGTS</v>
          </cell>
          <cell r="D758">
            <v>300106</v>
          </cell>
          <cell r="E758" t="str">
            <v>AÇÕES CENTRO DE REFERÊNCIA</v>
          </cell>
          <cell r="F758" t="str">
            <v>9.2.2</v>
          </cell>
          <cell r="G758" t="str">
            <v>Pessoal - área fim</v>
          </cell>
        </row>
        <row r="759">
          <cell r="A759" t="str">
            <v>300106.400022</v>
          </cell>
          <cell r="B759">
            <v>400022</v>
          </cell>
          <cell r="C759" t="str">
            <v>PIS SOBRE FOLHA DE PAGAMENTO</v>
          </cell>
          <cell r="D759">
            <v>300106</v>
          </cell>
          <cell r="E759" t="str">
            <v>AÇÕES CENTRO DE REFERÊNCIA</v>
          </cell>
          <cell r="F759" t="str">
            <v>9.2.2</v>
          </cell>
          <cell r="G759" t="str">
            <v>Pessoal - área fim</v>
          </cell>
        </row>
        <row r="760">
          <cell r="A760" t="str">
            <v>300106.400024</v>
          </cell>
          <cell r="B760">
            <v>400024</v>
          </cell>
          <cell r="C760" t="str">
            <v>CONTRIBUIÇÃO SOCIAL RESCISÓRIA</v>
          </cell>
          <cell r="D760">
            <v>300106</v>
          </cell>
          <cell r="E760" t="str">
            <v>AÇÕES CENTRO DE REFERÊNCIA</v>
          </cell>
          <cell r="F760" t="str">
            <v>9.2.2</v>
          </cell>
          <cell r="G760" t="str">
            <v>Pessoal - área fim</v>
          </cell>
        </row>
        <row r="761">
          <cell r="A761" t="str">
            <v>300106.400177</v>
          </cell>
          <cell r="B761">
            <v>400177</v>
          </cell>
          <cell r="C761" t="str">
            <v>INSS SOBRE AUTONOMOS</v>
          </cell>
          <cell r="D761">
            <v>300106</v>
          </cell>
          <cell r="E761" t="str">
            <v>AÇÕES CENTRO DE REFERÊNCIA</v>
          </cell>
          <cell r="F761" t="str">
            <v>9.2.2</v>
          </cell>
          <cell r="G761" t="str">
            <v>Pessoal - área fim</v>
          </cell>
        </row>
        <row r="762">
          <cell r="A762" t="str">
            <v>300106.400214</v>
          </cell>
          <cell r="B762">
            <v>400214</v>
          </cell>
          <cell r="C762" t="str">
            <v>CONTRIBUICAO SINDICAL/ ASSISTENCIAL/ CONFEDERATIVA</v>
          </cell>
          <cell r="D762">
            <v>300106</v>
          </cell>
          <cell r="E762" t="str">
            <v>AÇÕES CENTRO DE REFERÊNCIA</v>
          </cell>
          <cell r="F762" t="str">
            <v>9.2.2</v>
          </cell>
          <cell r="G762" t="str">
            <v>Pessoal - área fim</v>
          </cell>
        </row>
        <row r="763">
          <cell r="A763" t="str">
            <v>300106.400025</v>
          </cell>
          <cell r="B763">
            <v>400025</v>
          </cell>
          <cell r="C763" t="str">
            <v>DESPESA - FÉRIAS</v>
          </cell>
          <cell r="D763">
            <v>300106</v>
          </cell>
          <cell r="E763" t="str">
            <v>AÇÕES CENTRO DE REFERÊNCIA</v>
          </cell>
          <cell r="F763" t="str">
            <v>9.2.2</v>
          </cell>
          <cell r="G763" t="str">
            <v>Pessoal - área fim</v>
          </cell>
        </row>
        <row r="764">
          <cell r="A764" t="str">
            <v>300106.400026</v>
          </cell>
          <cell r="B764">
            <v>400026</v>
          </cell>
          <cell r="C764" t="str">
            <v>DESPESA - INSS S/ FÉRIAS</v>
          </cell>
          <cell r="D764">
            <v>300106</v>
          </cell>
          <cell r="E764" t="str">
            <v>AÇÕES CENTRO DE REFERÊNCIA</v>
          </cell>
          <cell r="F764" t="str">
            <v>9.2.2</v>
          </cell>
          <cell r="G764" t="str">
            <v>Pessoal - área fim</v>
          </cell>
        </row>
        <row r="765">
          <cell r="A765" t="str">
            <v>300106.400027</v>
          </cell>
          <cell r="B765">
            <v>400027</v>
          </cell>
          <cell r="C765" t="str">
            <v>DESPESA - FGTS S/ FÉRIAS</v>
          </cell>
          <cell r="D765">
            <v>300106</v>
          </cell>
          <cell r="E765" t="str">
            <v>AÇÕES CENTRO DE REFERÊNCIA</v>
          </cell>
          <cell r="F765" t="str">
            <v>9.2.2</v>
          </cell>
          <cell r="G765" t="str">
            <v>Pessoal - área fim</v>
          </cell>
        </row>
        <row r="766">
          <cell r="A766" t="str">
            <v>300106.400028</v>
          </cell>
          <cell r="B766">
            <v>400028</v>
          </cell>
          <cell r="C766" t="str">
            <v>DESPESA - 13° SALÁRIO</v>
          </cell>
          <cell r="D766">
            <v>300106</v>
          </cell>
          <cell r="E766" t="str">
            <v>AÇÕES CENTRO DE REFERÊNCIA</v>
          </cell>
          <cell r="F766" t="str">
            <v>9.2.2</v>
          </cell>
          <cell r="G766" t="str">
            <v>Pessoal - área fim</v>
          </cell>
        </row>
        <row r="767">
          <cell r="A767" t="str">
            <v>300106.400029</v>
          </cell>
          <cell r="B767">
            <v>400029</v>
          </cell>
          <cell r="C767" t="str">
            <v>DESPESA - INSS S/ 13°</v>
          </cell>
          <cell r="D767">
            <v>300106</v>
          </cell>
          <cell r="E767" t="str">
            <v>AÇÕES CENTRO DE REFERÊNCIA</v>
          </cell>
          <cell r="F767" t="str">
            <v>9.2.2</v>
          </cell>
          <cell r="G767" t="str">
            <v>Pessoal - área fim</v>
          </cell>
        </row>
        <row r="768">
          <cell r="A768" t="str">
            <v>300106.400030</v>
          </cell>
          <cell r="B768">
            <v>400030</v>
          </cell>
          <cell r="C768" t="str">
            <v>DESPESA - FGTS S/ 13°</v>
          </cell>
          <cell r="D768">
            <v>300106</v>
          </cell>
          <cell r="E768" t="str">
            <v>AÇÕES CENTRO DE REFERÊNCIA</v>
          </cell>
          <cell r="F768" t="str">
            <v>9.2.2</v>
          </cell>
          <cell r="G768" t="str">
            <v>Pessoal - área fim</v>
          </cell>
        </row>
        <row r="769">
          <cell r="A769" t="str">
            <v>300106.400178</v>
          </cell>
          <cell r="B769">
            <v>400178</v>
          </cell>
          <cell r="C769" t="str">
            <v>UNIFORMES</v>
          </cell>
          <cell r="D769">
            <v>300106</v>
          </cell>
          <cell r="E769" t="str">
            <v>AÇÕES CENTRO DE REFERÊNCIA</v>
          </cell>
          <cell r="F769" t="str">
            <v>9.2.2</v>
          </cell>
          <cell r="G769" t="str">
            <v>Pessoal - área fim</v>
          </cell>
        </row>
        <row r="770">
          <cell r="A770" t="str">
            <v>300106.400179</v>
          </cell>
          <cell r="B770">
            <v>400179</v>
          </cell>
          <cell r="C770" t="str">
            <v>ESTAGIARIOS E APRENDIZES</v>
          </cell>
          <cell r="D770">
            <v>300106</v>
          </cell>
          <cell r="E770" t="str">
            <v>AÇÕES CENTRO DE REFERÊNCIA</v>
          </cell>
          <cell r="F770" t="str">
            <v>9.2.2</v>
          </cell>
          <cell r="G770" t="str">
            <v>Pessoal - área fim</v>
          </cell>
        </row>
        <row r="771">
          <cell r="A771" t="str">
            <v>300106.400180</v>
          </cell>
          <cell r="B771">
            <v>400180</v>
          </cell>
          <cell r="C771" t="str">
            <v>OUTRAS DESPESAS COM PESSOAL</v>
          </cell>
          <cell r="D771">
            <v>300106</v>
          </cell>
          <cell r="E771" t="str">
            <v>AÇÕES CENTRO DE REFERÊNCIA</v>
          </cell>
          <cell r="F771" t="str">
            <v>9.2.2</v>
          </cell>
          <cell r="G771" t="str">
            <v>Pessoal - área fim</v>
          </cell>
        </row>
        <row r="772">
          <cell r="A772" t="str">
            <v>300107.400003</v>
          </cell>
          <cell r="B772">
            <v>400003</v>
          </cell>
          <cell r="C772" t="str">
            <v>SALÁRIOS E ORDENADOS</v>
          </cell>
          <cell r="D772">
            <v>300107</v>
          </cell>
          <cell r="E772" t="str">
            <v>APRESENTAÇÕES ARTISTICAS</v>
          </cell>
          <cell r="F772" t="str">
            <v>9.2.2</v>
          </cell>
          <cell r="G772" t="str">
            <v>Pessoal - área fim</v>
          </cell>
        </row>
        <row r="773">
          <cell r="A773" t="str">
            <v>300107.400004</v>
          </cell>
          <cell r="B773">
            <v>400004</v>
          </cell>
          <cell r="C773" t="str">
            <v>HORAS EXTRAS</v>
          </cell>
          <cell r="D773">
            <v>300107</v>
          </cell>
          <cell r="E773" t="str">
            <v>APRESENTAÇÕES ARTISTICAS</v>
          </cell>
          <cell r="F773" t="str">
            <v>9.2.2</v>
          </cell>
          <cell r="G773" t="str">
            <v>Pessoal - área fim</v>
          </cell>
        </row>
        <row r="774">
          <cell r="A774" t="str">
            <v>300107.400005</v>
          </cell>
          <cell r="B774">
            <v>400005</v>
          </cell>
          <cell r="C774" t="str">
            <v>DÉCIMO TERCEIRO SALÁRIO</v>
          </cell>
          <cell r="D774">
            <v>300107</v>
          </cell>
          <cell r="E774" t="str">
            <v>APRESENTAÇÕES ARTISTICAS</v>
          </cell>
          <cell r="F774" t="str">
            <v>9.2.2</v>
          </cell>
          <cell r="G774" t="str">
            <v>Pessoal - área fim</v>
          </cell>
        </row>
        <row r="775">
          <cell r="A775" t="str">
            <v>300107.400006</v>
          </cell>
          <cell r="B775">
            <v>400006</v>
          </cell>
          <cell r="C775" t="str">
            <v>FÉRIAS</v>
          </cell>
          <cell r="D775">
            <v>300107</v>
          </cell>
          <cell r="E775" t="str">
            <v>APRESENTAÇÕES ARTISTICAS</v>
          </cell>
          <cell r="F775" t="str">
            <v>9.2.2</v>
          </cell>
          <cell r="G775" t="str">
            <v>Pessoal - área fim</v>
          </cell>
        </row>
        <row r="776">
          <cell r="A776" t="str">
            <v>300107.400007</v>
          </cell>
          <cell r="B776">
            <v>400007</v>
          </cell>
          <cell r="C776" t="str">
            <v>DESCANSO SEMANAL REMUNERADO</v>
          </cell>
          <cell r="D776">
            <v>300107</v>
          </cell>
          <cell r="E776" t="str">
            <v>APRESENTAÇÕES ARTISTICAS</v>
          </cell>
          <cell r="F776" t="str">
            <v>9.2.2</v>
          </cell>
          <cell r="G776" t="str">
            <v>Pessoal - área fim</v>
          </cell>
        </row>
        <row r="777">
          <cell r="A777" t="str">
            <v>300107.400010</v>
          </cell>
          <cell r="B777">
            <v>400010</v>
          </cell>
          <cell r="C777" t="str">
            <v>AJUDA DE CUSTO</v>
          </cell>
          <cell r="D777">
            <v>300107</v>
          </cell>
          <cell r="E777" t="str">
            <v>APRESENTAÇÕES ARTISTICAS</v>
          </cell>
          <cell r="F777" t="str">
            <v>9.2.2</v>
          </cell>
          <cell r="G777" t="str">
            <v>Pessoal - área fim</v>
          </cell>
        </row>
        <row r="778">
          <cell r="A778" t="str">
            <v>300107.400011</v>
          </cell>
          <cell r="B778">
            <v>400011</v>
          </cell>
          <cell r="C778" t="str">
            <v>BOLSA AUXÍLIO</v>
          </cell>
          <cell r="D778">
            <v>300107</v>
          </cell>
          <cell r="E778" t="str">
            <v>APRESENTAÇÕES ARTISTICAS</v>
          </cell>
          <cell r="F778" t="str">
            <v>9.2.2</v>
          </cell>
          <cell r="G778" t="str">
            <v>Pessoal - área fim</v>
          </cell>
        </row>
        <row r="779">
          <cell r="A779" t="str">
            <v>300107.400012</v>
          </cell>
          <cell r="B779">
            <v>400012</v>
          </cell>
          <cell r="C779" t="str">
            <v>INDENIZAÇÕES</v>
          </cell>
          <cell r="D779">
            <v>300107</v>
          </cell>
          <cell r="E779" t="str">
            <v>APRESENTAÇÕES ARTISTICAS</v>
          </cell>
          <cell r="F779" t="str">
            <v>9.2.2</v>
          </cell>
          <cell r="G779" t="str">
            <v>Pessoal - área fim</v>
          </cell>
        </row>
        <row r="780">
          <cell r="A780" t="str">
            <v>300107.400013</v>
          </cell>
          <cell r="B780">
            <v>400013</v>
          </cell>
          <cell r="C780" t="str">
            <v>SALÁRIOS - AJUSTES ENTRE CONTRATO DE GESTÃO</v>
          </cell>
          <cell r="D780">
            <v>300107</v>
          </cell>
          <cell r="E780" t="str">
            <v>APRESENTAÇÕES ARTISTICAS</v>
          </cell>
          <cell r="F780" t="str">
            <v>9.2.2</v>
          </cell>
          <cell r="G780" t="str">
            <v>Pessoal - área fim</v>
          </cell>
        </row>
        <row r="781">
          <cell r="A781" t="str">
            <v>300107.400202</v>
          </cell>
          <cell r="B781">
            <v>400202</v>
          </cell>
          <cell r="C781" t="str">
            <v>ADICIONAL NOTURNO</v>
          </cell>
          <cell r="D781">
            <v>300107</v>
          </cell>
          <cell r="E781" t="str">
            <v>APRESENTAÇÕES ARTISTICAS</v>
          </cell>
          <cell r="F781" t="str">
            <v>9.2.2</v>
          </cell>
          <cell r="G781" t="str">
            <v>Pessoal - área fim</v>
          </cell>
        </row>
        <row r="782">
          <cell r="A782" t="str">
            <v>300107.400203</v>
          </cell>
          <cell r="B782">
            <v>400203</v>
          </cell>
          <cell r="C782" t="str">
            <v>GRATIFICAÇOES</v>
          </cell>
          <cell r="D782">
            <v>300107</v>
          </cell>
          <cell r="E782" t="str">
            <v>APRESENTAÇÕES ARTISTICAS</v>
          </cell>
          <cell r="F782" t="str">
            <v>9.2.2</v>
          </cell>
          <cell r="G782" t="str">
            <v>Pessoal - área fim</v>
          </cell>
        </row>
        <row r="783">
          <cell r="A783" t="str">
            <v>300107.400219</v>
          </cell>
          <cell r="B783">
            <v>400219</v>
          </cell>
          <cell r="C783" t="str">
            <v>SALARIO MATERNIDADE</v>
          </cell>
          <cell r="D783">
            <v>300107</v>
          </cell>
          <cell r="E783" t="str">
            <v>APRESENTAÇÕES ARTISTICAS</v>
          </cell>
          <cell r="F783" t="str">
            <v>9.2.2</v>
          </cell>
          <cell r="G783" t="str">
            <v>Pessoal - área fim</v>
          </cell>
        </row>
        <row r="784">
          <cell r="A784" t="str">
            <v>300107.400220</v>
          </cell>
          <cell r="B784">
            <v>400220</v>
          </cell>
          <cell r="C784" t="str">
            <v>SALARIO FAMILIA</v>
          </cell>
          <cell r="D784">
            <v>300107</v>
          </cell>
          <cell r="E784" t="str">
            <v>APRESENTAÇÕES ARTISTICAS</v>
          </cell>
          <cell r="F784" t="str">
            <v>9.2.2</v>
          </cell>
          <cell r="G784" t="str">
            <v>Pessoal - área fim</v>
          </cell>
        </row>
        <row r="785">
          <cell r="A785" t="str">
            <v>300107.400221</v>
          </cell>
          <cell r="B785">
            <v>400221</v>
          </cell>
          <cell r="C785" t="str">
            <v>PENSAO ALIMENTICIA</v>
          </cell>
          <cell r="D785">
            <v>300107</v>
          </cell>
          <cell r="E785" t="str">
            <v>APRESENTAÇÕES ARTISTICAS</v>
          </cell>
          <cell r="F785" t="str">
            <v>9.2.2</v>
          </cell>
          <cell r="G785" t="str">
            <v>Pessoal - área fim</v>
          </cell>
        </row>
        <row r="786">
          <cell r="A786" t="str">
            <v>300107.400014</v>
          </cell>
          <cell r="B786">
            <v>400014</v>
          </cell>
          <cell r="C786" t="str">
            <v>ASSISTÊNCIA MÉDICA</v>
          </cell>
          <cell r="D786">
            <v>300107</v>
          </cell>
          <cell r="E786" t="str">
            <v>APRESENTAÇÕES ARTISTICAS</v>
          </cell>
          <cell r="F786" t="str">
            <v>9.2.2</v>
          </cell>
          <cell r="G786" t="str">
            <v>Pessoal - área fim</v>
          </cell>
        </row>
        <row r="787">
          <cell r="A787" t="str">
            <v>300107.400015</v>
          </cell>
          <cell r="B787">
            <v>400015</v>
          </cell>
          <cell r="C787" t="str">
            <v>ASSISTÊNCIA ODONTOLÓGICA</v>
          </cell>
          <cell r="D787">
            <v>300107</v>
          </cell>
          <cell r="E787" t="str">
            <v>APRESENTAÇÕES ARTISTICAS</v>
          </cell>
          <cell r="F787" t="str">
            <v>9.2.2</v>
          </cell>
          <cell r="G787" t="str">
            <v>Pessoal - área fim</v>
          </cell>
        </row>
        <row r="788">
          <cell r="A788" t="str">
            <v>300107.400016</v>
          </cell>
          <cell r="B788">
            <v>400016</v>
          </cell>
          <cell r="C788" t="str">
            <v>VALE REFEICAO</v>
          </cell>
          <cell r="D788">
            <v>300107</v>
          </cell>
          <cell r="E788" t="str">
            <v>APRESENTAÇÕES ARTISTICAS</v>
          </cell>
          <cell r="F788" t="str">
            <v>9.2.2</v>
          </cell>
          <cell r="G788" t="str">
            <v>Pessoal - área fim</v>
          </cell>
        </row>
        <row r="789">
          <cell r="A789" t="str">
            <v>300107.400017</v>
          </cell>
          <cell r="B789">
            <v>400017</v>
          </cell>
          <cell r="C789" t="str">
            <v>VALE TRANSPORTE</v>
          </cell>
          <cell r="D789">
            <v>300107</v>
          </cell>
          <cell r="E789" t="str">
            <v>APRESENTAÇÕES ARTISTICAS</v>
          </cell>
          <cell r="F789" t="str">
            <v>9.2.2</v>
          </cell>
          <cell r="G789" t="str">
            <v>Pessoal - área fim</v>
          </cell>
        </row>
        <row r="790">
          <cell r="A790" t="str">
            <v>300107.400175</v>
          </cell>
          <cell r="B790">
            <v>400175</v>
          </cell>
          <cell r="C790" t="str">
            <v>CURSOS E TREINAMENTOS</v>
          </cell>
          <cell r="D790">
            <v>300107</v>
          </cell>
          <cell r="E790" t="str">
            <v>APRESENTAÇÕES ARTISTICAS</v>
          </cell>
          <cell r="F790" t="str">
            <v>9.2.2</v>
          </cell>
          <cell r="G790" t="str">
            <v>Pessoal - área fim</v>
          </cell>
        </row>
        <row r="791">
          <cell r="A791" t="str">
            <v>300107.400176</v>
          </cell>
          <cell r="B791">
            <v>400176</v>
          </cell>
          <cell r="C791" t="str">
            <v>AUXILIO EDUCACAO</v>
          </cell>
          <cell r="D791">
            <v>300107</v>
          </cell>
          <cell r="E791" t="str">
            <v>APRESENTAÇÕES ARTISTICAS</v>
          </cell>
          <cell r="F791" t="str">
            <v>9.2.2</v>
          </cell>
          <cell r="G791" t="str">
            <v>Pessoal - área fim</v>
          </cell>
        </row>
        <row r="792">
          <cell r="A792" t="str">
            <v>300107.400020</v>
          </cell>
          <cell r="B792">
            <v>400020</v>
          </cell>
          <cell r="C792" t="str">
            <v>INSS</v>
          </cell>
          <cell r="D792">
            <v>300107</v>
          </cell>
          <cell r="E792" t="str">
            <v>APRESENTAÇÕES ARTISTICAS</v>
          </cell>
          <cell r="F792" t="str">
            <v>9.2.2</v>
          </cell>
          <cell r="G792" t="str">
            <v>Pessoal - área fim</v>
          </cell>
        </row>
        <row r="793">
          <cell r="A793" t="str">
            <v>300107.400021</v>
          </cell>
          <cell r="B793">
            <v>400021</v>
          </cell>
          <cell r="C793" t="str">
            <v>FGTS</v>
          </cell>
          <cell r="D793">
            <v>300107</v>
          </cell>
          <cell r="E793" t="str">
            <v>APRESENTAÇÕES ARTISTICAS</v>
          </cell>
          <cell r="F793" t="str">
            <v>9.2.2</v>
          </cell>
          <cell r="G793" t="str">
            <v>Pessoal - área fim</v>
          </cell>
        </row>
        <row r="794">
          <cell r="A794" t="str">
            <v>300107.400022</v>
          </cell>
          <cell r="B794">
            <v>400022</v>
          </cell>
          <cell r="C794" t="str">
            <v>PIS SOBRE FOLHA DE PAGAMENTO</v>
          </cell>
          <cell r="D794">
            <v>300107</v>
          </cell>
          <cell r="E794" t="str">
            <v>APRESENTAÇÕES ARTISTICAS</v>
          </cell>
          <cell r="F794" t="str">
            <v>9.2.2</v>
          </cell>
          <cell r="G794" t="str">
            <v>Pessoal - área fim</v>
          </cell>
        </row>
        <row r="795">
          <cell r="A795" t="str">
            <v>300107.400024</v>
          </cell>
          <cell r="B795">
            <v>400024</v>
          </cell>
          <cell r="C795" t="str">
            <v>CONTRIBUIÇÃO SOCIAL RESCISÓRIA</v>
          </cell>
          <cell r="D795">
            <v>300107</v>
          </cell>
          <cell r="E795" t="str">
            <v>APRESENTAÇÕES ARTISTICAS</v>
          </cell>
          <cell r="F795" t="str">
            <v>9.2.2</v>
          </cell>
          <cell r="G795" t="str">
            <v>Pessoal - área fim</v>
          </cell>
        </row>
        <row r="796">
          <cell r="A796" t="str">
            <v>300107.400177</v>
          </cell>
          <cell r="B796">
            <v>400177</v>
          </cell>
          <cell r="C796" t="str">
            <v>INSS SOBRE AUTONOMOS</v>
          </cell>
          <cell r="D796">
            <v>300107</v>
          </cell>
          <cell r="E796" t="str">
            <v>APRESENTAÇÕES ARTISTICAS</v>
          </cell>
          <cell r="F796" t="str">
            <v>9.2.2</v>
          </cell>
          <cell r="G796" t="str">
            <v>Pessoal - área fim</v>
          </cell>
        </row>
        <row r="797">
          <cell r="A797" t="str">
            <v>300107.400214</v>
          </cell>
          <cell r="B797">
            <v>400214</v>
          </cell>
          <cell r="C797" t="str">
            <v>CONTRIBUICAO SINDICAL/ ASSISTENCIAL/ CONFEDERATIVA</v>
          </cell>
          <cell r="D797">
            <v>300107</v>
          </cell>
          <cell r="E797" t="str">
            <v>APRESENTAÇÕES ARTISTICAS</v>
          </cell>
          <cell r="F797" t="str">
            <v>9.2.2</v>
          </cell>
          <cell r="G797" t="str">
            <v>Pessoal - área fim</v>
          </cell>
        </row>
        <row r="798">
          <cell r="A798" t="str">
            <v>300107.400025</v>
          </cell>
          <cell r="B798">
            <v>400025</v>
          </cell>
          <cell r="C798" t="str">
            <v>DESPESA - FÉRIAS</v>
          </cell>
          <cell r="D798">
            <v>300107</v>
          </cell>
          <cell r="E798" t="str">
            <v>APRESENTAÇÕES ARTISTICAS</v>
          </cell>
          <cell r="F798" t="str">
            <v>9.2.2</v>
          </cell>
          <cell r="G798" t="str">
            <v>Pessoal - área fim</v>
          </cell>
        </row>
        <row r="799">
          <cell r="A799" t="str">
            <v>300107.400026</v>
          </cell>
          <cell r="B799">
            <v>400026</v>
          </cell>
          <cell r="C799" t="str">
            <v>DESPESA - INSS S/ FÉRIAS</v>
          </cell>
          <cell r="D799">
            <v>300107</v>
          </cell>
          <cell r="E799" t="str">
            <v>APRESENTAÇÕES ARTISTICAS</v>
          </cell>
          <cell r="F799" t="str">
            <v>9.2.2</v>
          </cell>
          <cell r="G799" t="str">
            <v>Pessoal - área fim</v>
          </cell>
        </row>
        <row r="800">
          <cell r="A800" t="str">
            <v>300107.400027</v>
          </cell>
          <cell r="B800">
            <v>400027</v>
          </cell>
          <cell r="C800" t="str">
            <v>DESPESA - FGTS S/ FÉRIAS</v>
          </cell>
          <cell r="D800">
            <v>300107</v>
          </cell>
          <cell r="E800" t="str">
            <v>APRESENTAÇÕES ARTISTICAS</v>
          </cell>
          <cell r="F800" t="str">
            <v>9.2.2</v>
          </cell>
          <cell r="G800" t="str">
            <v>Pessoal - área fim</v>
          </cell>
        </row>
        <row r="801">
          <cell r="A801" t="str">
            <v>300107.400028</v>
          </cell>
          <cell r="B801">
            <v>400028</v>
          </cell>
          <cell r="C801" t="str">
            <v>DESPESA - 13° SALÁRIO</v>
          </cell>
          <cell r="D801">
            <v>300107</v>
          </cell>
          <cell r="E801" t="str">
            <v>APRESENTAÇÕES ARTISTICAS</v>
          </cell>
          <cell r="F801" t="str">
            <v>9.2.2</v>
          </cell>
          <cell r="G801" t="str">
            <v>Pessoal - área fim</v>
          </cell>
        </row>
        <row r="802">
          <cell r="A802" t="str">
            <v>300107.400029</v>
          </cell>
          <cell r="B802">
            <v>400029</v>
          </cell>
          <cell r="C802" t="str">
            <v>DESPESA - INSS S/ 13°</v>
          </cell>
          <cell r="D802">
            <v>300107</v>
          </cell>
          <cell r="E802" t="str">
            <v>APRESENTAÇÕES ARTISTICAS</v>
          </cell>
          <cell r="F802" t="str">
            <v>9.2.2</v>
          </cell>
          <cell r="G802" t="str">
            <v>Pessoal - área fim</v>
          </cell>
        </row>
        <row r="803">
          <cell r="A803" t="str">
            <v>300107.400030</v>
          </cell>
          <cell r="B803">
            <v>400030</v>
          </cell>
          <cell r="C803" t="str">
            <v>DESPESA - FGTS S/ 13°</v>
          </cell>
          <cell r="D803">
            <v>300107</v>
          </cell>
          <cell r="E803" t="str">
            <v>APRESENTAÇÕES ARTISTICAS</v>
          </cell>
          <cell r="F803" t="str">
            <v>9.2.2</v>
          </cell>
          <cell r="G803" t="str">
            <v>Pessoal - área fim</v>
          </cell>
        </row>
        <row r="804">
          <cell r="A804" t="str">
            <v>300107.400178</v>
          </cell>
          <cell r="B804">
            <v>400178</v>
          </cell>
          <cell r="C804" t="str">
            <v>UNIFORMES</v>
          </cell>
          <cell r="D804">
            <v>300107</v>
          </cell>
          <cell r="E804" t="str">
            <v>APRESENTAÇÕES ARTISTICAS</v>
          </cell>
          <cell r="F804" t="str">
            <v>9.2.2</v>
          </cell>
          <cell r="G804" t="str">
            <v>Pessoal - área fim</v>
          </cell>
        </row>
        <row r="805">
          <cell r="A805" t="str">
            <v>300107.400179</v>
          </cell>
          <cell r="B805">
            <v>400179</v>
          </cell>
          <cell r="C805" t="str">
            <v>ESTAGIARIOS E APRENDIZES</v>
          </cell>
          <cell r="D805">
            <v>300107</v>
          </cell>
          <cell r="E805" t="str">
            <v>APRESENTAÇÕES ARTISTICAS</v>
          </cell>
          <cell r="F805" t="str">
            <v>9.2.2</v>
          </cell>
          <cell r="G805" t="str">
            <v>Pessoal - área fim</v>
          </cell>
        </row>
        <row r="806">
          <cell r="A806" t="str">
            <v>300107.400180</v>
          </cell>
          <cell r="B806">
            <v>400180</v>
          </cell>
          <cell r="C806" t="str">
            <v>OUTRAS DESPESAS COM PESSOAL</v>
          </cell>
          <cell r="D806">
            <v>300107</v>
          </cell>
          <cell r="E806" t="str">
            <v>APRESENTAÇÕES ARTISTICAS</v>
          </cell>
          <cell r="F806" t="str">
            <v>9.2.2</v>
          </cell>
          <cell r="G806" t="str">
            <v>Pessoal - área fim</v>
          </cell>
        </row>
        <row r="807">
          <cell r="A807" t="str">
            <v>300108.400003</v>
          </cell>
          <cell r="B807">
            <v>400003</v>
          </cell>
          <cell r="C807" t="str">
            <v>SALÁRIOS E ORDENADOS</v>
          </cell>
          <cell r="D807">
            <v>300108</v>
          </cell>
          <cell r="E807" t="str">
            <v>FESTIVAIS</v>
          </cell>
          <cell r="F807" t="str">
            <v>9.2.2</v>
          </cell>
          <cell r="G807" t="str">
            <v>Pessoal - área fim</v>
          </cell>
        </row>
        <row r="808">
          <cell r="A808" t="str">
            <v>300108.400004</v>
          </cell>
          <cell r="B808">
            <v>400004</v>
          </cell>
          <cell r="C808" t="str">
            <v>HORAS EXTRAS</v>
          </cell>
          <cell r="D808">
            <v>300108</v>
          </cell>
          <cell r="E808" t="str">
            <v>FESTIVAIS</v>
          </cell>
          <cell r="F808" t="str">
            <v>9.2.2</v>
          </cell>
          <cell r="G808" t="str">
            <v>Pessoal - área fim</v>
          </cell>
        </row>
        <row r="809">
          <cell r="A809" t="str">
            <v>300108.400005</v>
          </cell>
          <cell r="B809">
            <v>400005</v>
          </cell>
          <cell r="C809" t="str">
            <v>DÉCIMO TERCEIRO SALÁRIO</v>
          </cell>
          <cell r="D809">
            <v>300108</v>
          </cell>
          <cell r="E809" t="str">
            <v>FESTIVAIS</v>
          </cell>
          <cell r="F809" t="str">
            <v>9.2.2</v>
          </cell>
          <cell r="G809" t="str">
            <v>Pessoal - área fim</v>
          </cell>
        </row>
        <row r="810">
          <cell r="A810" t="str">
            <v>300108.400006</v>
          </cell>
          <cell r="B810">
            <v>400006</v>
          </cell>
          <cell r="C810" t="str">
            <v>FÉRIAS</v>
          </cell>
          <cell r="D810">
            <v>300108</v>
          </cell>
          <cell r="E810" t="str">
            <v>FESTIVAIS</v>
          </cell>
          <cell r="F810" t="str">
            <v>9.2.2</v>
          </cell>
          <cell r="G810" t="str">
            <v>Pessoal - área fim</v>
          </cell>
        </row>
        <row r="811">
          <cell r="A811" t="str">
            <v>300108.400007</v>
          </cell>
          <cell r="B811">
            <v>400007</v>
          </cell>
          <cell r="C811" t="str">
            <v>DESCANSO SEMANAL REMUNERADO</v>
          </cell>
          <cell r="D811">
            <v>300108</v>
          </cell>
          <cell r="E811" t="str">
            <v>FESTIVAIS</v>
          </cell>
          <cell r="F811" t="str">
            <v>9.2.2</v>
          </cell>
          <cell r="G811" t="str">
            <v>Pessoal - área fim</v>
          </cell>
        </row>
        <row r="812">
          <cell r="A812" t="str">
            <v>300108.400010</v>
          </cell>
          <cell r="B812">
            <v>400010</v>
          </cell>
          <cell r="C812" t="str">
            <v>AJUDA DE CUSTO</v>
          </cell>
          <cell r="D812">
            <v>300108</v>
          </cell>
          <cell r="E812" t="str">
            <v>FESTIVAIS</v>
          </cell>
          <cell r="F812" t="str">
            <v>9.2.2</v>
          </cell>
          <cell r="G812" t="str">
            <v>Pessoal - área fim</v>
          </cell>
        </row>
        <row r="813">
          <cell r="A813" t="str">
            <v>300108.400011</v>
          </cell>
          <cell r="B813">
            <v>400011</v>
          </cell>
          <cell r="C813" t="str">
            <v>BOLSA AUXÍLIO</v>
          </cell>
          <cell r="D813">
            <v>300108</v>
          </cell>
          <cell r="E813" t="str">
            <v>FESTIVAIS</v>
          </cell>
          <cell r="F813" t="str">
            <v>9.2.2</v>
          </cell>
          <cell r="G813" t="str">
            <v>Pessoal - área fim</v>
          </cell>
        </row>
        <row r="814">
          <cell r="A814" t="str">
            <v>300108.400012</v>
          </cell>
          <cell r="B814">
            <v>400012</v>
          </cell>
          <cell r="C814" t="str">
            <v>INDENIZAÇÕES</v>
          </cell>
          <cell r="D814">
            <v>300108</v>
          </cell>
          <cell r="E814" t="str">
            <v>FESTIVAIS</v>
          </cell>
          <cell r="F814" t="str">
            <v>9.2.2</v>
          </cell>
          <cell r="G814" t="str">
            <v>Pessoal - área fim</v>
          </cell>
        </row>
        <row r="815">
          <cell r="A815" t="str">
            <v>300108.400013</v>
          </cell>
          <cell r="B815">
            <v>400013</v>
          </cell>
          <cell r="C815" t="str">
            <v>SALÁRIOS - AJUSTES ENTRE CONTRATO DE GESTÃO</v>
          </cell>
          <cell r="D815">
            <v>300108</v>
          </cell>
          <cell r="E815" t="str">
            <v>FESTIVAIS</v>
          </cell>
          <cell r="F815" t="str">
            <v>9.2.2</v>
          </cell>
          <cell r="G815" t="str">
            <v>Pessoal - área fim</v>
          </cell>
        </row>
        <row r="816">
          <cell r="A816" t="str">
            <v>300108.400202</v>
          </cell>
          <cell r="B816">
            <v>400202</v>
          </cell>
          <cell r="C816" t="str">
            <v>ADICIONAL NOTURNO</v>
          </cell>
          <cell r="D816">
            <v>300108</v>
          </cell>
          <cell r="E816" t="str">
            <v>FESTIVAIS</v>
          </cell>
          <cell r="F816" t="str">
            <v>9.2.2</v>
          </cell>
          <cell r="G816" t="str">
            <v>Pessoal - área fim</v>
          </cell>
        </row>
        <row r="817">
          <cell r="A817" t="str">
            <v>300108.400203</v>
          </cell>
          <cell r="B817">
            <v>400203</v>
          </cell>
          <cell r="C817" t="str">
            <v>GRATIFICAÇOES</v>
          </cell>
          <cell r="D817">
            <v>300108</v>
          </cell>
          <cell r="E817" t="str">
            <v>FESTIVAIS</v>
          </cell>
          <cell r="F817" t="str">
            <v>9.2.2</v>
          </cell>
          <cell r="G817" t="str">
            <v>Pessoal - área fim</v>
          </cell>
        </row>
        <row r="818">
          <cell r="A818" t="str">
            <v>300108.400219</v>
          </cell>
          <cell r="B818">
            <v>400219</v>
          </cell>
          <cell r="C818" t="str">
            <v>SALARIO MATERNIDADE</v>
          </cell>
          <cell r="D818">
            <v>300108</v>
          </cell>
          <cell r="E818" t="str">
            <v>FESTIVAIS</v>
          </cell>
          <cell r="F818" t="str">
            <v>9.2.2</v>
          </cell>
          <cell r="G818" t="str">
            <v>Pessoal - área fim</v>
          </cell>
        </row>
        <row r="819">
          <cell r="A819" t="str">
            <v>300108.400220</v>
          </cell>
          <cell r="B819">
            <v>400220</v>
          </cell>
          <cell r="C819" t="str">
            <v>SALARIO FAMILIA</v>
          </cell>
          <cell r="D819">
            <v>300108</v>
          </cell>
          <cell r="E819" t="str">
            <v>FESTIVAIS</v>
          </cell>
          <cell r="F819" t="str">
            <v>9.2.2</v>
          </cell>
          <cell r="G819" t="str">
            <v>Pessoal - área fim</v>
          </cell>
        </row>
        <row r="820">
          <cell r="A820" t="str">
            <v>300108.400221</v>
          </cell>
          <cell r="B820">
            <v>400221</v>
          </cell>
          <cell r="C820" t="str">
            <v>PENSAO ALIMENTICIA</v>
          </cell>
          <cell r="D820">
            <v>300108</v>
          </cell>
          <cell r="E820" t="str">
            <v>FESTIVAIS</v>
          </cell>
          <cell r="F820" t="str">
            <v>9.2.2</v>
          </cell>
          <cell r="G820" t="str">
            <v>Pessoal - área fim</v>
          </cell>
        </row>
        <row r="821">
          <cell r="A821" t="str">
            <v>300108.400014</v>
          </cell>
          <cell r="B821">
            <v>400014</v>
          </cell>
          <cell r="C821" t="str">
            <v>ASSISTÊNCIA MÉDICA</v>
          </cell>
          <cell r="D821">
            <v>300108</v>
          </cell>
          <cell r="E821" t="str">
            <v>FESTIVAIS</v>
          </cell>
          <cell r="F821" t="str">
            <v>9.2.2</v>
          </cell>
          <cell r="G821" t="str">
            <v>Pessoal - área fim</v>
          </cell>
        </row>
        <row r="822">
          <cell r="A822" t="str">
            <v>300108.400015</v>
          </cell>
          <cell r="B822">
            <v>400015</v>
          </cell>
          <cell r="C822" t="str">
            <v>ASSISTÊNCIA ODONTOLÓGICA</v>
          </cell>
          <cell r="D822">
            <v>300108</v>
          </cell>
          <cell r="E822" t="str">
            <v>FESTIVAIS</v>
          </cell>
          <cell r="F822" t="str">
            <v>9.2.2</v>
          </cell>
          <cell r="G822" t="str">
            <v>Pessoal - área fim</v>
          </cell>
        </row>
        <row r="823">
          <cell r="A823" t="str">
            <v>300108.400016</v>
          </cell>
          <cell r="B823">
            <v>400016</v>
          </cell>
          <cell r="C823" t="str">
            <v>VALE REFEICAO</v>
          </cell>
          <cell r="D823">
            <v>300108</v>
          </cell>
          <cell r="E823" t="str">
            <v>FESTIVAIS</v>
          </cell>
          <cell r="F823" t="str">
            <v>9.2.2</v>
          </cell>
          <cell r="G823" t="str">
            <v>Pessoal - área fim</v>
          </cell>
        </row>
        <row r="824">
          <cell r="A824" t="str">
            <v>300108.400017</v>
          </cell>
          <cell r="B824">
            <v>400017</v>
          </cell>
          <cell r="C824" t="str">
            <v>VALE TRANSPORTE</v>
          </cell>
          <cell r="D824">
            <v>300108</v>
          </cell>
          <cell r="E824" t="str">
            <v>FESTIVAIS</v>
          </cell>
          <cell r="F824" t="str">
            <v>9.2.2</v>
          </cell>
          <cell r="G824" t="str">
            <v>Pessoal - área fim</v>
          </cell>
        </row>
        <row r="825">
          <cell r="A825" t="str">
            <v>300108.400175</v>
          </cell>
          <cell r="B825">
            <v>400175</v>
          </cell>
          <cell r="C825" t="str">
            <v>CURSOS E TREINAMENTOS</v>
          </cell>
          <cell r="D825">
            <v>300108</v>
          </cell>
          <cell r="E825" t="str">
            <v>FESTIVAIS</v>
          </cell>
          <cell r="F825" t="str">
            <v>9.2.2</v>
          </cell>
          <cell r="G825" t="str">
            <v>Pessoal - área fim</v>
          </cell>
        </row>
        <row r="826">
          <cell r="A826" t="str">
            <v>300108.400176</v>
          </cell>
          <cell r="B826">
            <v>400176</v>
          </cell>
          <cell r="C826" t="str">
            <v>AUXILIO EDUCACAO</v>
          </cell>
          <cell r="D826">
            <v>300108</v>
          </cell>
          <cell r="E826" t="str">
            <v>FESTIVAIS</v>
          </cell>
          <cell r="F826" t="str">
            <v>9.2.2</v>
          </cell>
          <cell r="G826" t="str">
            <v>Pessoal - área fim</v>
          </cell>
        </row>
        <row r="827">
          <cell r="A827" t="str">
            <v>300108.400020</v>
          </cell>
          <cell r="B827">
            <v>400020</v>
          </cell>
          <cell r="C827" t="str">
            <v>INSS</v>
          </cell>
          <cell r="D827">
            <v>300108</v>
          </cell>
          <cell r="E827" t="str">
            <v>FESTIVAIS</v>
          </cell>
          <cell r="F827" t="str">
            <v>9.2.2</v>
          </cell>
          <cell r="G827" t="str">
            <v>Pessoal - área fim</v>
          </cell>
        </row>
        <row r="828">
          <cell r="A828" t="str">
            <v>300108.400021</v>
          </cell>
          <cell r="B828">
            <v>400021</v>
          </cell>
          <cell r="C828" t="str">
            <v>FGTS</v>
          </cell>
          <cell r="D828">
            <v>300108</v>
          </cell>
          <cell r="E828" t="str">
            <v>FESTIVAIS</v>
          </cell>
          <cell r="F828" t="str">
            <v>9.2.2</v>
          </cell>
          <cell r="G828" t="str">
            <v>Pessoal - área fim</v>
          </cell>
        </row>
        <row r="829">
          <cell r="A829" t="str">
            <v>300108.400022</v>
          </cell>
          <cell r="B829">
            <v>400022</v>
          </cell>
          <cell r="C829" t="str">
            <v>PIS SOBRE FOLHA DE PAGAMENTO</v>
          </cell>
          <cell r="D829">
            <v>300108</v>
          </cell>
          <cell r="E829" t="str">
            <v>FESTIVAIS</v>
          </cell>
          <cell r="F829" t="str">
            <v>9.2.2</v>
          </cell>
          <cell r="G829" t="str">
            <v>Pessoal - área fim</v>
          </cell>
        </row>
        <row r="830">
          <cell r="A830" t="str">
            <v>300108.400024</v>
          </cell>
          <cell r="B830">
            <v>400024</v>
          </cell>
          <cell r="C830" t="str">
            <v>CONTRIBUIÇÃO SOCIAL RESCISÓRIA</v>
          </cell>
          <cell r="D830">
            <v>300108</v>
          </cell>
          <cell r="E830" t="str">
            <v>FESTIVAIS</v>
          </cell>
          <cell r="F830" t="str">
            <v>9.2.2</v>
          </cell>
          <cell r="G830" t="str">
            <v>Pessoal - área fim</v>
          </cell>
        </row>
        <row r="831">
          <cell r="A831" t="str">
            <v>300108.400177</v>
          </cell>
          <cell r="B831">
            <v>400177</v>
          </cell>
          <cell r="C831" t="str">
            <v>INSS SOBRE AUTONOMOS</v>
          </cell>
          <cell r="D831">
            <v>300108</v>
          </cell>
          <cell r="E831" t="str">
            <v>FESTIVAIS</v>
          </cell>
          <cell r="F831" t="str">
            <v>9.2.2</v>
          </cell>
          <cell r="G831" t="str">
            <v>Pessoal - área fim</v>
          </cell>
        </row>
        <row r="832">
          <cell r="A832" t="str">
            <v>300108.400214</v>
          </cell>
          <cell r="B832">
            <v>400214</v>
          </cell>
          <cell r="C832" t="str">
            <v>CONTRIBUICAO SINDICAL/ ASSISTENCIAL/ CONFEDERATIVA</v>
          </cell>
          <cell r="D832">
            <v>300108</v>
          </cell>
          <cell r="E832" t="str">
            <v>FESTIVAIS</v>
          </cell>
          <cell r="F832" t="str">
            <v>9.2.2</v>
          </cell>
          <cell r="G832" t="str">
            <v>Pessoal - área fim</v>
          </cell>
        </row>
        <row r="833">
          <cell r="A833" t="str">
            <v>300108.400025</v>
          </cell>
          <cell r="B833">
            <v>400025</v>
          </cell>
          <cell r="C833" t="str">
            <v>DESPESA - FÉRIAS</v>
          </cell>
          <cell r="D833">
            <v>300108</v>
          </cell>
          <cell r="E833" t="str">
            <v>FESTIVAIS</v>
          </cell>
          <cell r="F833" t="str">
            <v>9.2.2</v>
          </cell>
          <cell r="G833" t="str">
            <v>Pessoal - área fim</v>
          </cell>
        </row>
        <row r="834">
          <cell r="A834" t="str">
            <v>300108.400026</v>
          </cell>
          <cell r="B834">
            <v>400026</v>
          </cell>
          <cell r="C834" t="str">
            <v>DESPESA - INSS S/ FÉRIAS</v>
          </cell>
          <cell r="D834">
            <v>300108</v>
          </cell>
          <cell r="E834" t="str">
            <v>FESTIVAIS</v>
          </cell>
          <cell r="F834" t="str">
            <v>9.2.2</v>
          </cell>
          <cell r="G834" t="str">
            <v>Pessoal - área fim</v>
          </cell>
        </row>
        <row r="835">
          <cell r="A835" t="str">
            <v>300108.400027</v>
          </cell>
          <cell r="B835">
            <v>400027</v>
          </cell>
          <cell r="C835" t="str">
            <v>DESPESA - FGTS S/ FÉRIAS</v>
          </cell>
          <cell r="D835">
            <v>300108</v>
          </cell>
          <cell r="E835" t="str">
            <v>FESTIVAIS</v>
          </cell>
          <cell r="F835" t="str">
            <v>9.2.2</v>
          </cell>
          <cell r="G835" t="str">
            <v>Pessoal - área fim</v>
          </cell>
        </row>
        <row r="836">
          <cell r="A836" t="str">
            <v>300108.400028</v>
          </cell>
          <cell r="B836">
            <v>400028</v>
          </cell>
          <cell r="C836" t="str">
            <v>DESPESA - 13° SALÁRIO</v>
          </cell>
          <cell r="D836">
            <v>300108</v>
          </cell>
          <cell r="E836" t="str">
            <v>FESTIVAIS</v>
          </cell>
          <cell r="F836" t="str">
            <v>9.2.2</v>
          </cell>
          <cell r="G836" t="str">
            <v>Pessoal - área fim</v>
          </cell>
        </row>
        <row r="837">
          <cell r="A837" t="str">
            <v>300108.400029</v>
          </cell>
          <cell r="B837">
            <v>400029</v>
          </cell>
          <cell r="C837" t="str">
            <v>DESPESA - INSS S/ 13°</v>
          </cell>
          <cell r="D837">
            <v>300108</v>
          </cell>
          <cell r="E837" t="str">
            <v>FESTIVAIS</v>
          </cell>
          <cell r="F837" t="str">
            <v>9.2.2</v>
          </cell>
          <cell r="G837" t="str">
            <v>Pessoal - área fim</v>
          </cell>
        </row>
        <row r="838">
          <cell r="A838" t="str">
            <v>300108.400030</v>
          </cell>
          <cell r="B838">
            <v>400030</v>
          </cell>
          <cell r="C838" t="str">
            <v>DESPESA - FGTS S/ 13°</v>
          </cell>
          <cell r="D838">
            <v>300108</v>
          </cell>
          <cell r="E838" t="str">
            <v>FESTIVAIS</v>
          </cell>
          <cell r="F838" t="str">
            <v>9.2.2</v>
          </cell>
          <cell r="G838" t="str">
            <v>Pessoal - área fim</v>
          </cell>
        </row>
        <row r="839">
          <cell r="A839" t="str">
            <v>300108.400178</v>
          </cell>
          <cell r="B839">
            <v>400178</v>
          </cell>
          <cell r="C839" t="str">
            <v>UNIFORMES</v>
          </cell>
          <cell r="D839">
            <v>300108</v>
          </cell>
          <cell r="E839" t="str">
            <v>FESTIVAIS</v>
          </cell>
          <cell r="F839" t="str">
            <v>9.2.2</v>
          </cell>
          <cell r="G839" t="str">
            <v>Pessoal - área fim</v>
          </cell>
        </row>
        <row r="840">
          <cell r="A840" t="str">
            <v>300108.400179</v>
          </cell>
          <cell r="B840">
            <v>400179</v>
          </cell>
          <cell r="C840" t="str">
            <v>ESTAGIARIOS E APRENDIZES</v>
          </cell>
          <cell r="D840">
            <v>300108</v>
          </cell>
          <cell r="E840" t="str">
            <v>FESTIVAIS</v>
          </cell>
          <cell r="F840" t="str">
            <v>9.2.2</v>
          </cell>
          <cell r="G840" t="str">
            <v>Pessoal - área fim</v>
          </cell>
        </row>
        <row r="841">
          <cell r="A841" t="str">
            <v>300108.400180</v>
          </cell>
          <cell r="B841">
            <v>400180</v>
          </cell>
          <cell r="C841" t="str">
            <v>OUTRAS DESPESAS COM PESSOAL</v>
          </cell>
          <cell r="D841">
            <v>300108</v>
          </cell>
          <cell r="E841" t="str">
            <v>FESTIVAIS</v>
          </cell>
          <cell r="F841" t="str">
            <v>9.2.2</v>
          </cell>
          <cell r="G841" t="str">
            <v>Pessoal - área fim</v>
          </cell>
        </row>
        <row r="842">
          <cell r="A842" t="str">
            <v>300301.400003</v>
          </cell>
          <cell r="B842">
            <v>400003</v>
          </cell>
          <cell r="C842" t="str">
            <v>SALÁRIOS E ORDENADOS</v>
          </cell>
          <cell r="D842">
            <v>300301</v>
          </cell>
          <cell r="E842" t="str">
            <v>ATIVIDADES EDUCACIONAIS</v>
          </cell>
          <cell r="F842" t="str">
            <v>9.2.2</v>
          </cell>
          <cell r="G842" t="str">
            <v>Pessoal - área fim</v>
          </cell>
        </row>
        <row r="843">
          <cell r="A843" t="str">
            <v>300301.400004</v>
          </cell>
          <cell r="B843">
            <v>400004</v>
          </cell>
          <cell r="C843" t="str">
            <v>HORAS EXTRAS</v>
          </cell>
          <cell r="D843">
            <v>300301</v>
          </cell>
          <cell r="E843" t="str">
            <v>ATIVIDADES EDUCACIONAIS</v>
          </cell>
          <cell r="F843" t="str">
            <v>9.2.2</v>
          </cell>
          <cell r="G843" t="str">
            <v>Pessoal - área fim</v>
          </cell>
        </row>
        <row r="844">
          <cell r="A844" t="str">
            <v>300301.400005</v>
          </cell>
          <cell r="B844">
            <v>400005</v>
          </cell>
          <cell r="C844" t="str">
            <v>DÉCIMO TERCEIRO SALÁRIO</v>
          </cell>
          <cell r="D844">
            <v>300301</v>
          </cell>
          <cell r="E844" t="str">
            <v>ATIVIDADES EDUCACIONAIS</v>
          </cell>
          <cell r="F844" t="str">
            <v>9.2.2</v>
          </cell>
          <cell r="G844" t="str">
            <v>Pessoal - área fim</v>
          </cell>
        </row>
        <row r="845">
          <cell r="A845" t="str">
            <v>300301.400006</v>
          </cell>
          <cell r="B845">
            <v>400006</v>
          </cell>
          <cell r="C845" t="str">
            <v>FÉRIAS</v>
          </cell>
          <cell r="D845">
            <v>300301</v>
          </cell>
          <cell r="E845" t="str">
            <v>ATIVIDADES EDUCACIONAIS</v>
          </cell>
          <cell r="F845" t="str">
            <v>9.2.2</v>
          </cell>
          <cell r="G845" t="str">
            <v>Pessoal - área fim</v>
          </cell>
        </row>
        <row r="846">
          <cell r="A846" t="str">
            <v>300301.400007</v>
          </cell>
          <cell r="B846">
            <v>400007</v>
          </cell>
          <cell r="C846" t="str">
            <v>DESCANSO SEMANAL REMUNERADO</v>
          </cell>
          <cell r="D846">
            <v>300301</v>
          </cell>
          <cell r="E846" t="str">
            <v>ATIVIDADES EDUCACIONAIS</v>
          </cell>
          <cell r="F846" t="str">
            <v>9.2.2</v>
          </cell>
          <cell r="G846" t="str">
            <v>Pessoal - área fim</v>
          </cell>
        </row>
        <row r="847">
          <cell r="A847" t="str">
            <v>300301.400010</v>
          </cell>
          <cell r="B847">
            <v>400010</v>
          </cell>
          <cell r="C847" t="str">
            <v>AJUDA DE CUSTO</v>
          </cell>
          <cell r="D847">
            <v>300301</v>
          </cell>
          <cell r="E847" t="str">
            <v>ATIVIDADES EDUCACIONAIS</v>
          </cell>
          <cell r="F847" t="str">
            <v>9.2.2</v>
          </cell>
          <cell r="G847" t="str">
            <v>Pessoal - área fim</v>
          </cell>
        </row>
        <row r="848">
          <cell r="A848" t="str">
            <v>300301.400011</v>
          </cell>
          <cell r="B848">
            <v>400011</v>
          </cell>
          <cell r="C848" t="str">
            <v>BOLSA AUXÍLIO</v>
          </cell>
          <cell r="D848">
            <v>300301</v>
          </cell>
          <cell r="E848" t="str">
            <v>ATIVIDADES EDUCACIONAIS</v>
          </cell>
          <cell r="F848" t="str">
            <v>9.2.2</v>
          </cell>
          <cell r="G848" t="str">
            <v>Pessoal - área fim</v>
          </cell>
        </row>
        <row r="849">
          <cell r="A849" t="str">
            <v>300301.400012</v>
          </cell>
          <cell r="B849">
            <v>400012</v>
          </cell>
          <cell r="C849" t="str">
            <v>INDENIZAÇÕES</v>
          </cell>
          <cell r="D849">
            <v>300301</v>
          </cell>
          <cell r="E849" t="str">
            <v>ATIVIDADES EDUCACIONAIS</v>
          </cell>
          <cell r="F849" t="str">
            <v>9.2.2</v>
          </cell>
          <cell r="G849" t="str">
            <v>Pessoal - área fim</v>
          </cell>
        </row>
        <row r="850">
          <cell r="A850" t="str">
            <v>300301.400013</v>
          </cell>
          <cell r="B850">
            <v>400013</v>
          </cell>
          <cell r="C850" t="str">
            <v>SALÁRIOS - AJUSTES ENTRE CONTRATO DE GESTÃO</v>
          </cell>
          <cell r="D850">
            <v>300301</v>
          </cell>
          <cell r="E850" t="str">
            <v>ATIVIDADES EDUCACIONAIS</v>
          </cell>
          <cell r="F850" t="str">
            <v>9.2.2</v>
          </cell>
          <cell r="G850" t="str">
            <v>Pessoal - área fim</v>
          </cell>
        </row>
        <row r="851">
          <cell r="A851" t="str">
            <v>300301.400202</v>
          </cell>
          <cell r="B851">
            <v>400202</v>
          </cell>
          <cell r="C851" t="str">
            <v>ADICIONAL NOTURNO</v>
          </cell>
          <cell r="D851">
            <v>300301</v>
          </cell>
          <cell r="E851" t="str">
            <v>ATIVIDADES EDUCACIONAIS</v>
          </cell>
          <cell r="F851" t="str">
            <v>9.2.2</v>
          </cell>
          <cell r="G851" t="str">
            <v>Pessoal - área fim</v>
          </cell>
        </row>
        <row r="852">
          <cell r="A852" t="str">
            <v>300301.400203</v>
          </cell>
          <cell r="B852">
            <v>400203</v>
          </cell>
          <cell r="C852" t="str">
            <v>GRATIFICAÇOES</v>
          </cell>
          <cell r="D852">
            <v>300301</v>
          </cell>
          <cell r="E852" t="str">
            <v>ATIVIDADES EDUCACIONAIS</v>
          </cell>
          <cell r="F852" t="str">
            <v>9.2.2</v>
          </cell>
          <cell r="G852" t="str">
            <v>Pessoal - área fim</v>
          </cell>
        </row>
        <row r="853">
          <cell r="A853" t="str">
            <v>300301.400219</v>
          </cell>
          <cell r="B853">
            <v>400219</v>
          </cell>
          <cell r="C853" t="str">
            <v>SALARIO MATERNIDADE</v>
          </cell>
          <cell r="D853">
            <v>300301</v>
          </cell>
          <cell r="E853" t="str">
            <v>ATIVIDADES EDUCACIONAIS</v>
          </cell>
          <cell r="F853" t="str">
            <v>9.2.2</v>
          </cell>
          <cell r="G853" t="str">
            <v>Pessoal - área fim</v>
          </cell>
        </row>
        <row r="854">
          <cell r="A854" t="str">
            <v>300301.400220</v>
          </cell>
          <cell r="B854">
            <v>400220</v>
          </cell>
          <cell r="C854" t="str">
            <v>SALARIO FAMILIA</v>
          </cell>
          <cell r="D854">
            <v>300301</v>
          </cell>
          <cell r="E854" t="str">
            <v>ATIVIDADES EDUCACIONAIS</v>
          </cell>
          <cell r="F854" t="str">
            <v>9.2.2</v>
          </cell>
          <cell r="G854" t="str">
            <v>Pessoal - área fim</v>
          </cell>
        </row>
        <row r="855">
          <cell r="A855" t="str">
            <v>300301.400221</v>
          </cell>
          <cell r="B855">
            <v>400221</v>
          </cell>
          <cell r="C855" t="str">
            <v>PENSAO ALIMENTICIA</v>
          </cell>
          <cell r="D855">
            <v>300301</v>
          </cell>
          <cell r="E855" t="str">
            <v>ATIVIDADES EDUCACIONAIS</v>
          </cell>
          <cell r="F855" t="str">
            <v>9.2.2</v>
          </cell>
          <cell r="G855" t="str">
            <v>Pessoal - área fim</v>
          </cell>
        </row>
        <row r="856">
          <cell r="A856" t="str">
            <v>300301.400014</v>
          </cell>
          <cell r="B856">
            <v>400014</v>
          </cell>
          <cell r="C856" t="str">
            <v>ASSISTÊNCIA MÉDICA</v>
          </cell>
          <cell r="D856">
            <v>300301</v>
          </cell>
          <cell r="E856" t="str">
            <v>ATIVIDADES EDUCACIONAIS</v>
          </cell>
          <cell r="F856" t="str">
            <v>9.2.2</v>
          </cell>
          <cell r="G856" t="str">
            <v>Pessoal - área fim</v>
          </cell>
        </row>
        <row r="857">
          <cell r="A857" t="str">
            <v>300301.400015</v>
          </cell>
          <cell r="B857">
            <v>400015</v>
          </cell>
          <cell r="C857" t="str">
            <v>ASSISTÊNCIA ODONTOLÓGICA</v>
          </cell>
          <cell r="D857">
            <v>300301</v>
          </cell>
          <cell r="E857" t="str">
            <v>ATIVIDADES EDUCACIONAIS</v>
          </cell>
          <cell r="F857" t="str">
            <v>9.2.2</v>
          </cell>
          <cell r="G857" t="str">
            <v>Pessoal - área fim</v>
          </cell>
        </row>
        <row r="858">
          <cell r="A858" t="str">
            <v>300301.400016</v>
          </cell>
          <cell r="B858">
            <v>400016</v>
          </cell>
          <cell r="C858" t="str">
            <v>VALE REFEICAO</v>
          </cell>
          <cell r="D858">
            <v>300301</v>
          </cell>
          <cell r="E858" t="str">
            <v>ATIVIDADES EDUCACIONAIS</v>
          </cell>
          <cell r="F858" t="str">
            <v>9.2.2</v>
          </cell>
          <cell r="G858" t="str">
            <v>Pessoal - área fim</v>
          </cell>
        </row>
        <row r="859">
          <cell r="A859" t="str">
            <v>300301.400017</v>
          </cell>
          <cell r="B859">
            <v>400017</v>
          </cell>
          <cell r="C859" t="str">
            <v>VALE TRANSPORTE</v>
          </cell>
          <cell r="D859">
            <v>300301</v>
          </cell>
          <cell r="E859" t="str">
            <v>ATIVIDADES EDUCACIONAIS</v>
          </cell>
          <cell r="F859" t="str">
            <v>9.2.2</v>
          </cell>
          <cell r="G859" t="str">
            <v>Pessoal - área fim</v>
          </cell>
        </row>
        <row r="860">
          <cell r="A860" t="str">
            <v>300301.400175</v>
          </cell>
          <cell r="B860">
            <v>400175</v>
          </cell>
          <cell r="C860" t="str">
            <v>CURSOS E TREINAMENTOS</v>
          </cell>
          <cell r="D860">
            <v>300301</v>
          </cell>
          <cell r="E860" t="str">
            <v>ATIVIDADES EDUCACIONAIS</v>
          </cell>
          <cell r="F860" t="str">
            <v>9.2.2</v>
          </cell>
          <cell r="G860" t="str">
            <v>Pessoal - área fim</v>
          </cell>
        </row>
        <row r="861">
          <cell r="A861" t="str">
            <v>300301.400176</v>
          </cell>
          <cell r="B861">
            <v>400176</v>
          </cell>
          <cell r="C861" t="str">
            <v>AUXILIO EDUCACAO</v>
          </cell>
          <cell r="D861">
            <v>300301</v>
          </cell>
          <cell r="E861" t="str">
            <v>ATIVIDADES EDUCACIONAIS</v>
          </cell>
          <cell r="F861" t="str">
            <v>9.2.2</v>
          </cell>
          <cell r="G861" t="str">
            <v>Pessoal - área fim</v>
          </cell>
        </row>
        <row r="862">
          <cell r="A862" t="str">
            <v>300301.400020</v>
          </cell>
          <cell r="B862">
            <v>400020</v>
          </cell>
          <cell r="C862" t="str">
            <v>INSS</v>
          </cell>
          <cell r="D862">
            <v>300301</v>
          </cell>
          <cell r="E862" t="str">
            <v>ATIVIDADES EDUCACIONAIS</v>
          </cell>
          <cell r="F862" t="str">
            <v>9.2.2</v>
          </cell>
          <cell r="G862" t="str">
            <v>Pessoal - área fim</v>
          </cell>
        </row>
        <row r="863">
          <cell r="A863" t="str">
            <v>300301.400021</v>
          </cell>
          <cell r="B863">
            <v>400021</v>
          </cell>
          <cell r="C863" t="str">
            <v>FGTS</v>
          </cell>
          <cell r="D863">
            <v>300301</v>
          </cell>
          <cell r="E863" t="str">
            <v>ATIVIDADES EDUCACIONAIS</v>
          </cell>
          <cell r="F863" t="str">
            <v>9.2.2</v>
          </cell>
          <cell r="G863" t="str">
            <v>Pessoal - área fim</v>
          </cell>
        </row>
        <row r="864">
          <cell r="A864" t="str">
            <v>300301.400022</v>
          </cell>
          <cell r="B864">
            <v>400022</v>
          </cell>
          <cell r="C864" t="str">
            <v>PIS SOBRE FOLHA DE PAGAMENTO</v>
          </cell>
          <cell r="D864">
            <v>300301</v>
          </cell>
          <cell r="E864" t="str">
            <v>ATIVIDADES EDUCACIONAIS</v>
          </cell>
          <cell r="F864" t="str">
            <v>9.2.2</v>
          </cell>
          <cell r="G864" t="str">
            <v>Pessoal - área fim</v>
          </cell>
        </row>
        <row r="865">
          <cell r="A865" t="str">
            <v>300301.400024</v>
          </cell>
          <cell r="B865">
            <v>400024</v>
          </cell>
          <cell r="C865" t="str">
            <v>CONTRIBUIÇÃO SOCIAL RESCISÓRIA</v>
          </cell>
          <cell r="D865">
            <v>300301</v>
          </cell>
          <cell r="E865" t="str">
            <v>ATIVIDADES EDUCACIONAIS</v>
          </cell>
          <cell r="F865" t="str">
            <v>9.2.2</v>
          </cell>
          <cell r="G865" t="str">
            <v>Pessoal - área fim</v>
          </cell>
        </row>
        <row r="866">
          <cell r="A866" t="str">
            <v>300301.400177</v>
          </cell>
          <cell r="B866">
            <v>400177</v>
          </cell>
          <cell r="C866" t="str">
            <v>INSS SOBRE AUTONOMOS</v>
          </cell>
          <cell r="D866">
            <v>300301</v>
          </cell>
          <cell r="E866" t="str">
            <v>ATIVIDADES EDUCACIONAIS</v>
          </cell>
          <cell r="F866" t="str">
            <v>9.2.2</v>
          </cell>
          <cell r="G866" t="str">
            <v>Pessoal - área fim</v>
          </cell>
        </row>
        <row r="867">
          <cell r="A867" t="str">
            <v>300301.400214</v>
          </cell>
          <cell r="B867">
            <v>400214</v>
          </cell>
          <cell r="C867" t="str">
            <v>CONTRIBUICAO SINDICAL/ ASSISTENCIAL/ CONFEDERATIVA</v>
          </cell>
          <cell r="D867">
            <v>300301</v>
          </cell>
          <cell r="E867" t="str">
            <v>ATIVIDADES EDUCACIONAIS</v>
          </cell>
          <cell r="F867" t="str">
            <v>9.2.2</v>
          </cell>
          <cell r="G867" t="str">
            <v>Pessoal - área fim</v>
          </cell>
        </row>
        <row r="868">
          <cell r="A868" t="str">
            <v>300301.400025</v>
          </cell>
          <cell r="B868">
            <v>400025</v>
          </cell>
          <cell r="C868" t="str">
            <v>DESPESA - FÉRIAS</v>
          </cell>
          <cell r="D868">
            <v>300301</v>
          </cell>
          <cell r="E868" t="str">
            <v>ATIVIDADES EDUCACIONAIS</v>
          </cell>
          <cell r="F868" t="str">
            <v>9.2.2</v>
          </cell>
          <cell r="G868" t="str">
            <v>Pessoal - área fim</v>
          </cell>
        </row>
        <row r="869">
          <cell r="A869" t="str">
            <v>300301.400026</v>
          </cell>
          <cell r="B869">
            <v>400026</v>
          </cell>
          <cell r="C869" t="str">
            <v>DESPESA - INSS S/ FÉRIAS</v>
          </cell>
          <cell r="D869">
            <v>300301</v>
          </cell>
          <cell r="E869" t="str">
            <v>ATIVIDADES EDUCACIONAIS</v>
          </cell>
          <cell r="F869" t="str">
            <v>9.2.2</v>
          </cell>
          <cell r="G869" t="str">
            <v>Pessoal - área fim</v>
          </cell>
        </row>
        <row r="870">
          <cell r="A870" t="str">
            <v>300301.400027</v>
          </cell>
          <cell r="B870">
            <v>400027</v>
          </cell>
          <cell r="C870" t="str">
            <v>DESPESA - FGTS S/ FÉRIAS</v>
          </cell>
          <cell r="D870">
            <v>300301</v>
          </cell>
          <cell r="E870" t="str">
            <v>ATIVIDADES EDUCACIONAIS</v>
          </cell>
          <cell r="F870" t="str">
            <v>9.2.2</v>
          </cell>
          <cell r="G870" t="str">
            <v>Pessoal - área fim</v>
          </cell>
        </row>
        <row r="871">
          <cell r="A871" t="str">
            <v>300301.400028</v>
          </cell>
          <cell r="B871">
            <v>400028</v>
          </cell>
          <cell r="C871" t="str">
            <v>DESPESA - 13° SALÁRIO</v>
          </cell>
          <cell r="D871">
            <v>300301</v>
          </cell>
          <cell r="E871" t="str">
            <v>ATIVIDADES EDUCACIONAIS</v>
          </cell>
          <cell r="F871" t="str">
            <v>9.2.2</v>
          </cell>
          <cell r="G871" t="str">
            <v>Pessoal - área fim</v>
          </cell>
        </row>
        <row r="872">
          <cell r="A872" t="str">
            <v>300301.400029</v>
          </cell>
          <cell r="B872">
            <v>400029</v>
          </cell>
          <cell r="C872" t="str">
            <v>DESPESA - INSS S/ 13°</v>
          </cell>
          <cell r="D872">
            <v>300301</v>
          </cell>
          <cell r="E872" t="str">
            <v>ATIVIDADES EDUCACIONAIS</v>
          </cell>
          <cell r="F872" t="str">
            <v>9.2.2</v>
          </cell>
          <cell r="G872" t="str">
            <v>Pessoal - área fim</v>
          </cell>
        </row>
        <row r="873">
          <cell r="A873" t="str">
            <v>300301.400030</v>
          </cell>
          <cell r="B873">
            <v>400030</v>
          </cell>
          <cell r="C873" t="str">
            <v>DESPESA - FGTS S/ 13°</v>
          </cell>
          <cell r="D873">
            <v>300301</v>
          </cell>
          <cell r="E873" t="str">
            <v>ATIVIDADES EDUCACIONAIS</v>
          </cell>
          <cell r="F873" t="str">
            <v>9.2.2</v>
          </cell>
          <cell r="G873" t="str">
            <v>Pessoal - área fim</v>
          </cell>
        </row>
        <row r="874">
          <cell r="A874" t="str">
            <v>300301.400178</v>
          </cell>
          <cell r="B874">
            <v>400178</v>
          </cell>
          <cell r="C874" t="str">
            <v>UNIFORMES</v>
          </cell>
          <cell r="D874">
            <v>300301</v>
          </cell>
          <cell r="E874" t="str">
            <v>ATIVIDADES EDUCACIONAIS</v>
          </cell>
          <cell r="F874" t="str">
            <v>9.2.2</v>
          </cell>
          <cell r="G874" t="str">
            <v>Pessoal - área fim</v>
          </cell>
        </row>
        <row r="875">
          <cell r="A875" t="str">
            <v>300301.400179</v>
          </cell>
          <cell r="B875">
            <v>400179</v>
          </cell>
          <cell r="C875" t="str">
            <v>ESTAGIARIOS E APRENDIZES</v>
          </cell>
          <cell r="D875">
            <v>300301</v>
          </cell>
          <cell r="E875" t="str">
            <v>ATIVIDADES EDUCACIONAIS</v>
          </cell>
          <cell r="F875" t="str">
            <v>9.2.2</v>
          </cell>
          <cell r="G875" t="str">
            <v>Pessoal - área fim</v>
          </cell>
        </row>
        <row r="876">
          <cell r="A876" t="str">
            <v>300301.400180</v>
          </cell>
          <cell r="B876">
            <v>400180</v>
          </cell>
          <cell r="C876" t="str">
            <v>OUTRAS DESPESAS COM PESSOAL</v>
          </cell>
          <cell r="D876">
            <v>300301</v>
          </cell>
          <cell r="E876" t="str">
            <v>ATIVIDADES EDUCACIONAIS</v>
          </cell>
          <cell r="F876" t="str">
            <v>9.2.2</v>
          </cell>
          <cell r="G876" t="str">
            <v>Pessoal - área fim</v>
          </cell>
        </row>
        <row r="877">
          <cell r="A877" t="str">
            <v>300401.400003</v>
          </cell>
          <cell r="B877">
            <v>400003</v>
          </cell>
          <cell r="C877" t="str">
            <v>SALÁRIOS E ORDENADOS</v>
          </cell>
          <cell r="D877">
            <v>300401</v>
          </cell>
          <cell r="E877" t="str">
            <v>DIRETORIA</v>
          </cell>
          <cell r="F877" t="str">
            <v>9.2.2</v>
          </cell>
          <cell r="G877" t="str">
            <v>Pessoal - área fim</v>
          </cell>
        </row>
        <row r="878">
          <cell r="A878" t="str">
            <v>300401.400004</v>
          </cell>
          <cell r="B878">
            <v>400004</v>
          </cell>
          <cell r="C878" t="str">
            <v>HORAS EXTRAS</v>
          </cell>
          <cell r="D878">
            <v>300401</v>
          </cell>
          <cell r="E878" t="str">
            <v>DIRETORIA</v>
          </cell>
          <cell r="F878" t="str">
            <v>9.2.2</v>
          </cell>
          <cell r="G878" t="str">
            <v>Pessoal - área fim</v>
          </cell>
        </row>
        <row r="879">
          <cell r="A879" t="str">
            <v>300401.400005</v>
          </cell>
          <cell r="B879">
            <v>400005</v>
          </cell>
          <cell r="C879" t="str">
            <v>DÉCIMO TERCEIRO SALÁRIO</v>
          </cell>
          <cell r="D879">
            <v>300401</v>
          </cell>
          <cell r="E879" t="str">
            <v>DIRETORIA</v>
          </cell>
          <cell r="F879" t="str">
            <v>9.2.2</v>
          </cell>
          <cell r="G879" t="str">
            <v>Pessoal - área fim</v>
          </cell>
        </row>
        <row r="880">
          <cell r="A880" t="str">
            <v>300401.400006</v>
          </cell>
          <cell r="B880">
            <v>400006</v>
          </cell>
          <cell r="C880" t="str">
            <v>FÉRIAS</v>
          </cell>
          <cell r="D880">
            <v>300401</v>
          </cell>
          <cell r="E880" t="str">
            <v>DIRETORIA</v>
          </cell>
          <cell r="F880" t="str">
            <v>9.2.2</v>
          </cell>
          <cell r="G880" t="str">
            <v>Pessoal - área fim</v>
          </cell>
        </row>
        <row r="881">
          <cell r="A881" t="str">
            <v>300401.400007</v>
          </cell>
          <cell r="B881">
            <v>400007</v>
          </cell>
          <cell r="C881" t="str">
            <v>DESCANSO SEMANAL REMUNERADO</v>
          </cell>
          <cell r="D881">
            <v>300401</v>
          </cell>
          <cell r="E881" t="str">
            <v>DIRETORIA</v>
          </cell>
          <cell r="F881" t="str">
            <v>9.2.2</v>
          </cell>
          <cell r="G881" t="str">
            <v>Pessoal - área fim</v>
          </cell>
        </row>
        <row r="882">
          <cell r="A882" t="str">
            <v>300401.400010</v>
          </cell>
          <cell r="B882">
            <v>400010</v>
          </cell>
          <cell r="C882" t="str">
            <v>AJUDA DE CUSTO</v>
          </cell>
          <cell r="D882">
            <v>300401</v>
          </cell>
          <cell r="E882" t="str">
            <v>DIRETORIA</v>
          </cell>
          <cell r="F882" t="str">
            <v>9.2.2</v>
          </cell>
          <cell r="G882" t="str">
            <v>Pessoal - área fim</v>
          </cell>
        </row>
        <row r="883">
          <cell r="A883" t="str">
            <v>300401.400011</v>
          </cell>
          <cell r="B883">
            <v>400011</v>
          </cell>
          <cell r="C883" t="str">
            <v>BOLSA AUXÍLIO</v>
          </cell>
          <cell r="D883">
            <v>300401</v>
          </cell>
          <cell r="E883" t="str">
            <v>DIRETORIA</v>
          </cell>
          <cell r="F883" t="str">
            <v>9.2.2</v>
          </cell>
          <cell r="G883" t="str">
            <v>Pessoal - área fim</v>
          </cell>
        </row>
        <row r="884">
          <cell r="A884" t="str">
            <v>300401.400012</v>
          </cell>
          <cell r="B884">
            <v>400012</v>
          </cell>
          <cell r="C884" t="str">
            <v>INDENIZAÇÕES</v>
          </cell>
          <cell r="D884">
            <v>300401</v>
          </cell>
          <cell r="E884" t="str">
            <v>DIRETORIA</v>
          </cell>
          <cell r="F884" t="str">
            <v>9.2.2</v>
          </cell>
          <cell r="G884" t="str">
            <v>Pessoal - área fim</v>
          </cell>
        </row>
        <row r="885">
          <cell r="A885" t="str">
            <v>300401.400013</v>
          </cell>
          <cell r="B885">
            <v>400013</v>
          </cell>
          <cell r="C885" t="str">
            <v>SALÁRIOS - AJUSTES ENTRE CONTRATO DE GESTÃO</v>
          </cell>
          <cell r="D885">
            <v>300401</v>
          </cell>
          <cell r="E885" t="str">
            <v>DIRETORIA</v>
          </cell>
          <cell r="F885" t="str">
            <v>9.2.2</v>
          </cell>
          <cell r="G885" t="str">
            <v>Pessoal - área fim</v>
          </cell>
        </row>
        <row r="886">
          <cell r="A886" t="str">
            <v>300401.400202</v>
          </cell>
          <cell r="B886">
            <v>400202</v>
          </cell>
          <cell r="C886" t="str">
            <v>ADICIONAL NOTURNO</v>
          </cell>
          <cell r="D886">
            <v>300401</v>
          </cell>
          <cell r="E886" t="str">
            <v>DIRETORIA</v>
          </cell>
          <cell r="F886" t="str">
            <v>9.2.2</v>
          </cell>
          <cell r="G886" t="str">
            <v>Pessoal - área fim</v>
          </cell>
        </row>
        <row r="887">
          <cell r="A887" t="str">
            <v>300401.400203</v>
          </cell>
          <cell r="B887">
            <v>400203</v>
          </cell>
          <cell r="C887" t="str">
            <v>GRATIFICAÇOES</v>
          </cell>
          <cell r="D887">
            <v>300401</v>
          </cell>
          <cell r="E887" t="str">
            <v>DIRETORIA</v>
          </cell>
          <cell r="F887" t="str">
            <v>9.2.2</v>
          </cell>
          <cell r="G887" t="str">
            <v>Pessoal - área fim</v>
          </cell>
        </row>
        <row r="888">
          <cell r="A888" t="str">
            <v>300401.400219</v>
          </cell>
          <cell r="B888">
            <v>400219</v>
          </cell>
          <cell r="C888" t="str">
            <v>SALARIO MATERNIDADE</v>
          </cell>
          <cell r="D888">
            <v>300401</v>
          </cell>
          <cell r="E888" t="str">
            <v>DIRETORIA</v>
          </cell>
          <cell r="F888" t="str">
            <v>9.2.2</v>
          </cell>
          <cell r="G888" t="str">
            <v>Pessoal - área fim</v>
          </cell>
        </row>
        <row r="889">
          <cell r="A889" t="str">
            <v>300401.400220</v>
          </cell>
          <cell r="B889">
            <v>400220</v>
          </cell>
          <cell r="C889" t="str">
            <v>SALARIO FAMILIA</v>
          </cell>
          <cell r="D889">
            <v>300401</v>
          </cell>
          <cell r="E889" t="str">
            <v>DIRETORIA</v>
          </cell>
          <cell r="F889" t="str">
            <v>9.2.2</v>
          </cell>
          <cell r="G889" t="str">
            <v>Pessoal - área fim</v>
          </cell>
        </row>
        <row r="890">
          <cell r="A890" t="str">
            <v>300401.400221</v>
          </cell>
          <cell r="B890">
            <v>400221</v>
          </cell>
          <cell r="C890" t="str">
            <v>PENSAO ALIMENTICIA</v>
          </cell>
          <cell r="D890">
            <v>300401</v>
          </cell>
          <cell r="E890" t="str">
            <v>DIRETORIA</v>
          </cell>
          <cell r="F890" t="str">
            <v>9.2.2</v>
          </cell>
          <cell r="G890" t="str">
            <v>Pessoal - área fim</v>
          </cell>
        </row>
        <row r="891">
          <cell r="A891" t="str">
            <v>300401.400014</v>
          </cell>
          <cell r="B891">
            <v>400014</v>
          </cell>
          <cell r="C891" t="str">
            <v>ASSISTÊNCIA MÉDICA</v>
          </cell>
          <cell r="D891">
            <v>300401</v>
          </cell>
          <cell r="E891" t="str">
            <v>DIRETORIA</v>
          </cell>
          <cell r="F891" t="str">
            <v>9.2.2</v>
          </cell>
          <cell r="G891" t="str">
            <v>Pessoal - área fim</v>
          </cell>
        </row>
        <row r="892">
          <cell r="A892" t="str">
            <v>300401.400015</v>
          </cell>
          <cell r="B892">
            <v>400015</v>
          </cell>
          <cell r="C892" t="str">
            <v>ASSISTÊNCIA ODONTOLÓGICA</v>
          </cell>
          <cell r="D892">
            <v>300401</v>
          </cell>
          <cell r="E892" t="str">
            <v>DIRETORIA</v>
          </cell>
          <cell r="F892" t="str">
            <v>9.2.2</v>
          </cell>
          <cell r="G892" t="str">
            <v>Pessoal - área fim</v>
          </cell>
        </row>
        <row r="893">
          <cell r="A893" t="str">
            <v>300401.400016</v>
          </cell>
          <cell r="B893">
            <v>400016</v>
          </cell>
          <cell r="C893" t="str">
            <v>VALE REFEICAO</v>
          </cell>
          <cell r="D893">
            <v>300401</v>
          </cell>
          <cell r="E893" t="str">
            <v>DIRETORIA</v>
          </cell>
          <cell r="F893" t="str">
            <v>9.2.2</v>
          </cell>
          <cell r="G893" t="str">
            <v>Pessoal - área fim</v>
          </cell>
        </row>
        <row r="894">
          <cell r="A894" t="str">
            <v>300401.400017</v>
          </cell>
          <cell r="B894">
            <v>400017</v>
          </cell>
          <cell r="C894" t="str">
            <v>VALE TRANSPORTE</v>
          </cell>
          <cell r="D894">
            <v>300401</v>
          </cell>
          <cell r="E894" t="str">
            <v>DIRETORIA</v>
          </cell>
          <cell r="F894" t="str">
            <v>9.2.2</v>
          </cell>
          <cell r="G894" t="str">
            <v>Pessoal - área fim</v>
          </cell>
        </row>
        <row r="895">
          <cell r="A895" t="str">
            <v>300401.400175</v>
          </cell>
          <cell r="B895">
            <v>400175</v>
          </cell>
          <cell r="C895" t="str">
            <v>CURSOS E TREINAMENTOS</v>
          </cell>
          <cell r="D895">
            <v>300401</v>
          </cell>
          <cell r="E895" t="str">
            <v>DIRETORIA</v>
          </cell>
          <cell r="F895" t="str">
            <v>9.2.2</v>
          </cell>
          <cell r="G895" t="str">
            <v>Pessoal - área fim</v>
          </cell>
        </row>
        <row r="896">
          <cell r="A896" t="str">
            <v>300401.400176</v>
          </cell>
          <cell r="B896">
            <v>400176</v>
          </cell>
          <cell r="C896" t="str">
            <v>AUXILIO EDUCACAO</v>
          </cell>
          <cell r="D896">
            <v>300401</v>
          </cell>
          <cell r="E896" t="str">
            <v>DIRETORIA</v>
          </cell>
          <cell r="F896" t="str">
            <v>9.2.2</v>
          </cell>
          <cell r="G896" t="str">
            <v>Pessoal - área fim</v>
          </cell>
        </row>
        <row r="897">
          <cell r="A897" t="str">
            <v>300401.400020</v>
          </cell>
          <cell r="B897">
            <v>400020</v>
          </cell>
          <cell r="C897" t="str">
            <v>INSS</v>
          </cell>
          <cell r="D897">
            <v>300401</v>
          </cell>
          <cell r="E897" t="str">
            <v>DIRETORIA</v>
          </cell>
          <cell r="F897" t="str">
            <v>9.2.2</v>
          </cell>
          <cell r="G897" t="str">
            <v>Pessoal - área fim</v>
          </cell>
        </row>
        <row r="898">
          <cell r="A898" t="str">
            <v>300401.400021</v>
          </cell>
          <cell r="B898">
            <v>400021</v>
          </cell>
          <cell r="C898" t="str">
            <v>FGTS</v>
          </cell>
          <cell r="D898">
            <v>300401</v>
          </cell>
          <cell r="E898" t="str">
            <v>DIRETORIA</v>
          </cell>
          <cell r="F898" t="str">
            <v>9.2.2</v>
          </cell>
          <cell r="G898" t="str">
            <v>Pessoal - área fim</v>
          </cell>
        </row>
        <row r="899">
          <cell r="A899" t="str">
            <v>300401.400022</v>
          </cell>
          <cell r="B899">
            <v>400022</v>
          </cell>
          <cell r="C899" t="str">
            <v>PIS SOBRE FOLHA DE PAGAMENTO</v>
          </cell>
          <cell r="D899">
            <v>300401</v>
          </cell>
          <cell r="E899" t="str">
            <v>DIRETORIA</v>
          </cell>
          <cell r="F899" t="str">
            <v>9.2.2</v>
          </cell>
          <cell r="G899" t="str">
            <v>Pessoal - área fim</v>
          </cell>
        </row>
        <row r="900">
          <cell r="A900" t="str">
            <v>300401.400024</v>
          </cell>
          <cell r="B900">
            <v>400024</v>
          </cell>
          <cell r="C900" t="str">
            <v>CONTRIBUIÇÃO SOCIAL RESCISÓRIA</v>
          </cell>
          <cell r="D900">
            <v>300401</v>
          </cell>
          <cell r="E900" t="str">
            <v>DIRETORIA</v>
          </cell>
          <cell r="F900" t="str">
            <v>9.2.2</v>
          </cell>
          <cell r="G900" t="str">
            <v>Pessoal - área fim</v>
          </cell>
        </row>
        <row r="901">
          <cell r="A901" t="str">
            <v>300401.400177</v>
          </cell>
          <cell r="B901">
            <v>400177</v>
          </cell>
          <cell r="C901" t="str">
            <v>INSS SOBRE AUTONOMOS</v>
          </cell>
          <cell r="D901">
            <v>300401</v>
          </cell>
          <cell r="E901" t="str">
            <v>DIRETORIA</v>
          </cell>
          <cell r="F901" t="str">
            <v>9.2.2</v>
          </cell>
          <cell r="G901" t="str">
            <v>Pessoal - área fim</v>
          </cell>
        </row>
        <row r="902">
          <cell r="A902" t="str">
            <v>300401.400214</v>
          </cell>
          <cell r="B902">
            <v>400214</v>
          </cell>
          <cell r="C902" t="str">
            <v>CONTRIBUICAO SINDICAL/ ASSISTENCIAL/ CONFEDERATIVA</v>
          </cell>
          <cell r="D902">
            <v>300401</v>
          </cell>
          <cell r="E902" t="str">
            <v>DIRETORIA</v>
          </cell>
          <cell r="F902" t="str">
            <v>9.2.2</v>
          </cell>
          <cell r="G902" t="str">
            <v>Pessoal - área fim</v>
          </cell>
        </row>
        <row r="903">
          <cell r="A903" t="str">
            <v>300401.400025</v>
          </cell>
          <cell r="B903">
            <v>400025</v>
          </cell>
          <cell r="C903" t="str">
            <v>DESPESA - FÉRIAS</v>
          </cell>
          <cell r="D903">
            <v>300401</v>
          </cell>
          <cell r="E903" t="str">
            <v>DIRETORIA</v>
          </cell>
          <cell r="F903" t="str">
            <v>9.2.2</v>
          </cell>
          <cell r="G903" t="str">
            <v>Pessoal - área fim</v>
          </cell>
        </row>
        <row r="904">
          <cell r="A904" t="str">
            <v>300401.400026</v>
          </cell>
          <cell r="B904">
            <v>400026</v>
          </cell>
          <cell r="C904" t="str">
            <v>DESPESA - INSS S/ FÉRIAS</v>
          </cell>
          <cell r="D904">
            <v>300401</v>
          </cell>
          <cell r="E904" t="str">
            <v>DIRETORIA</v>
          </cell>
          <cell r="F904" t="str">
            <v>9.2.2</v>
          </cell>
          <cell r="G904" t="str">
            <v>Pessoal - área fim</v>
          </cell>
        </row>
        <row r="905">
          <cell r="A905" t="str">
            <v>300401.400027</v>
          </cell>
          <cell r="B905">
            <v>400027</v>
          </cell>
          <cell r="C905" t="str">
            <v>DESPESA - FGTS S/ FÉRIAS</v>
          </cell>
          <cell r="D905">
            <v>300401</v>
          </cell>
          <cell r="E905" t="str">
            <v>DIRETORIA</v>
          </cell>
          <cell r="F905" t="str">
            <v>9.2.2</v>
          </cell>
          <cell r="G905" t="str">
            <v>Pessoal - área fim</v>
          </cell>
        </row>
        <row r="906">
          <cell r="A906" t="str">
            <v>300401.400028</v>
          </cell>
          <cell r="B906">
            <v>400028</v>
          </cell>
          <cell r="C906" t="str">
            <v>DESPESA - 13° SALÁRIO</v>
          </cell>
          <cell r="D906">
            <v>300401</v>
          </cell>
          <cell r="E906" t="str">
            <v>DIRETORIA</v>
          </cell>
          <cell r="F906" t="str">
            <v>9.2.2</v>
          </cell>
          <cell r="G906" t="str">
            <v>Pessoal - área fim</v>
          </cell>
        </row>
        <row r="907">
          <cell r="A907" t="str">
            <v>300401.400029</v>
          </cell>
          <cell r="B907">
            <v>400029</v>
          </cell>
          <cell r="C907" t="str">
            <v>DESPESA - INSS S/ 13°</v>
          </cell>
          <cell r="D907">
            <v>300401</v>
          </cell>
          <cell r="E907" t="str">
            <v>DIRETORIA</v>
          </cell>
          <cell r="F907" t="str">
            <v>9.2.2</v>
          </cell>
          <cell r="G907" t="str">
            <v>Pessoal - área fim</v>
          </cell>
        </row>
        <row r="908">
          <cell r="A908" t="str">
            <v>300401.400030</v>
          </cell>
          <cell r="B908">
            <v>400030</v>
          </cell>
          <cell r="C908" t="str">
            <v>DESPESA - FGTS S/ 13°</v>
          </cell>
          <cell r="D908">
            <v>300401</v>
          </cell>
          <cell r="E908" t="str">
            <v>DIRETORIA</v>
          </cell>
          <cell r="F908" t="str">
            <v>9.2.2</v>
          </cell>
          <cell r="G908" t="str">
            <v>Pessoal - área fim</v>
          </cell>
        </row>
        <row r="909">
          <cell r="A909" t="str">
            <v>300401.400178</v>
          </cell>
          <cell r="B909">
            <v>400178</v>
          </cell>
          <cell r="C909" t="str">
            <v>UNIFORMES</v>
          </cell>
          <cell r="D909">
            <v>300401</v>
          </cell>
          <cell r="E909" t="str">
            <v>DIRETORIA</v>
          </cell>
          <cell r="F909" t="str">
            <v>9.2.2</v>
          </cell>
          <cell r="G909" t="str">
            <v>Pessoal - área fim</v>
          </cell>
        </row>
        <row r="910">
          <cell r="A910" t="str">
            <v>300401.400179</v>
          </cell>
          <cell r="B910">
            <v>400179</v>
          </cell>
          <cell r="C910" t="str">
            <v>ESTAGIARIOS E APRENDIZES</v>
          </cell>
          <cell r="D910">
            <v>300401</v>
          </cell>
          <cell r="E910" t="str">
            <v>DIRETORIA</v>
          </cell>
          <cell r="F910" t="str">
            <v>9.2.2</v>
          </cell>
          <cell r="G910" t="str">
            <v>Pessoal - área fim</v>
          </cell>
        </row>
        <row r="911">
          <cell r="A911" t="str">
            <v>300401.400180</v>
          </cell>
          <cell r="B911">
            <v>400180</v>
          </cell>
          <cell r="C911" t="str">
            <v>OUTRAS DESPESAS COM PESSOAL</v>
          </cell>
          <cell r="D911">
            <v>300401</v>
          </cell>
          <cell r="E911" t="str">
            <v>DIRETORIA</v>
          </cell>
          <cell r="F911" t="str">
            <v>9.2.2</v>
          </cell>
          <cell r="G911" t="str">
            <v>Pessoal - área fim</v>
          </cell>
        </row>
        <row r="912">
          <cell r="A912" t="str">
            <v>300402.400003</v>
          </cell>
          <cell r="B912">
            <v>400003</v>
          </cell>
          <cell r="C912" t="str">
            <v>SALÁRIOS E ORDENADOS</v>
          </cell>
          <cell r="D912">
            <v>300402</v>
          </cell>
          <cell r="E912" t="str">
            <v>ADMINISTRAÇÃO E SERVIÇOS GERAIS</v>
          </cell>
          <cell r="F912" t="str">
            <v>9.2.2</v>
          </cell>
          <cell r="G912" t="str">
            <v>Pessoal - área fim</v>
          </cell>
        </row>
        <row r="913">
          <cell r="A913" t="str">
            <v>300402.400004</v>
          </cell>
          <cell r="B913">
            <v>400004</v>
          </cell>
          <cell r="C913" t="str">
            <v>HORAS EXTRAS</v>
          </cell>
          <cell r="D913">
            <v>300402</v>
          </cell>
          <cell r="E913" t="str">
            <v>ADMINISTRAÇÃO E SERVIÇOS GERAIS</v>
          </cell>
          <cell r="F913" t="str">
            <v>9.2.2</v>
          </cell>
          <cell r="G913" t="str">
            <v>Pessoal - área fim</v>
          </cell>
        </row>
        <row r="914">
          <cell r="A914" t="str">
            <v>300402.400005</v>
          </cell>
          <cell r="B914">
            <v>400005</v>
          </cell>
          <cell r="C914" t="str">
            <v>DÉCIMO TERCEIRO SALÁRIO</v>
          </cell>
          <cell r="D914">
            <v>300402</v>
          </cell>
          <cell r="E914" t="str">
            <v>ADMINISTRAÇÃO E SERVIÇOS GERAIS</v>
          </cell>
          <cell r="F914" t="str">
            <v>9.2.2</v>
          </cell>
          <cell r="G914" t="str">
            <v>Pessoal - área fim</v>
          </cell>
        </row>
        <row r="915">
          <cell r="A915" t="str">
            <v>300402.400006</v>
          </cell>
          <cell r="B915">
            <v>400006</v>
          </cell>
          <cell r="C915" t="str">
            <v>FÉRIAS</v>
          </cell>
          <cell r="D915">
            <v>300402</v>
          </cell>
          <cell r="E915" t="str">
            <v>ADMINISTRAÇÃO E SERVIÇOS GERAIS</v>
          </cell>
          <cell r="F915" t="str">
            <v>9.2.2</v>
          </cell>
          <cell r="G915" t="str">
            <v>Pessoal - área fim</v>
          </cell>
        </row>
        <row r="916">
          <cell r="A916" t="str">
            <v>300402.400007</v>
          </cell>
          <cell r="B916">
            <v>400007</v>
          </cell>
          <cell r="C916" t="str">
            <v>DESCANSO SEMANAL REMUNERADO</v>
          </cell>
          <cell r="D916">
            <v>300402</v>
          </cell>
          <cell r="E916" t="str">
            <v>ADMINISTRAÇÃO E SERVIÇOS GERAIS</v>
          </cell>
          <cell r="F916" t="str">
            <v>9.2.2</v>
          </cell>
          <cell r="G916" t="str">
            <v>Pessoal - área fim</v>
          </cell>
        </row>
        <row r="917">
          <cell r="A917" t="str">
            <v>300402.400010</v>
          </cell>
          <cell r="B917">
            <v>400010</v>
          </cell>
          <cell r="C917" t="str">
            <v>AJUDA DE CUSTO</v>
          </cell>
          <cell r="D917">
            <v>300402</v>
          </cell>
          <cell r="E917" t="str">
            <v>ADMINISTRAÇÃO E SERVIÇOS GERAIS</v>
          </cell>
          <cell r="F917" t="str">
            <v>9.2.2</v>
          </cell>
          <cell r="G917" t="str">
            <v>Pessoal - área fim</v>
          </cell>
        </row>
        <row r="918">
          <cell r="A918" t="str">
            <v>300402.400011</v>
          </cell>
          <cell r="B918">
            <v>400011</v>
          </cell>
          <cell r="C918" t="str">
            <v>BOLSA AUXÍLIO</v>
          </cell>
          <cell r="D918">
            <v>300402</v>
          </cell>
          <cell r="E918" t="str">
            <v>ADMINISTRAÇÃO E SERVIÇOS GERAIS</v>
          </cell>
          <cell r="F918" t="str">
            <v>9.2.2</v>
          </cell>
          <cell r="G918" t="str">
            <v>Pessoal - área fim</v>
          </cell>
        </row>
        <row r="919">
          <cell r="A919" t="str">
            <v>300402.400012</v>
          </cell>
          <cell r="B919">
            <v>400012</v>
          </cell>
          <cell r="C919" t="str">
            <v>INDENIZAÇÕES</v>
          </cell>
          <cell r="D919">
            <v>300402</v>
          </cell>
          <cell r="E919" t="str">
            <v>ADMINISTRAÇÃO E SERVIÇOS GERAIS</v>
          </cell>
          <cell r="F919" t="str">
            <v>9.2.2</v>
          </cell>
          <cell r="G919" t="str">
            <v>Pessoal - área fim</v>
          </cell>
        </row>
        <row r="920">
          <cell r="A920" t="str">
            <v>300402.400013</v>
          </cell>
          <cell r="B920">
            <v>400013</v>
          </cell>
          <cell r="C920" t="str">
            <v>SALÁRIOS - AJUSTES ENTRE CONTRATO DE GESTÃO</v>
          </cell>
          <cell r="D920">
            <v>300402</v>
          </cell>
          <cell r="E920" t="str">
            <v>ADMINISTRAÇÃO E SERVIÇOS GERAIS</v>
          </cell>
          <cell r="F920" t="str">
            <v>9.2.2</v>
          </cell>
          <cell r="G920" t="str">
            <v>Pessoal - área fim</v>
          </cell>
        </row>
        <row r="921">
          <cell r="A921" t="str">
            <v>300402.400202</v>
          </cell>
          <cell r="B921">
            <v>400202</v>
          </cell>
          <cell r="C921" t="str">
            <v>ADICIONAL NOTURNO</v>
          </cell>
          <cell r="D921">
            <v>300402</v>
          </cell>
          <cell r="E921" t="str">
            <v>ADMINISTRAÇÃO E SERVIÇOS GERAIS</v>
          </cell>
          <cell r="F921" t="str">
            <v>9.2.2</v>
          </cell>
          <cell r="G921" t="str">
            <v>Pessoal - área fim</v>
          </cell>
        </row>
        <row r="922">
          <cell r="A922" t="str">
            <v>300402.400203</v>
          </cell>
          <cell r="B922">
            <v>400203</v>
          </cell>
          <cell r="C922" t="str">
            <v>GRATIFICAÇOES</v>
          </cell>
          <cell r="D922">
            <v>300402</v>
          </cell>
          <cell r="E922" t="str">
            <v>ADMINISTRAÇÃO E SERVIÇOS GERAIS</v>
          </cell>
          <cell r="F922" t="str">
            <v>9.2.2</v>
          </cell>
          <cell r="G922" t="str">
            <v>Pessoal - área fim</v>
          </cell>
        </row>
        <row r="923">
          <cell r="A923" t="str">
            <v>300402.400219</v>
          </cell>
          <cell r="B923">
            <v>400219</v>
          </cell>
          <cell r="C923" t="str">
            <v>SALARIO MATERNIDADE</v>
          </cell>
          <cell r="D923">
            <v>300402</v>
          </cell>
          <cell r="E923" t="str">
            <v>ADMINISTRAÇÃO E SERVIÇOS GERAIS</v>
          </cell>
          <cell r="F923" t="str">
            <v>9.2.2</v>
          </cell>
          <cell r="G923" t="str">
            <v>Pessoal - área fim</v>
          </cell>
        </row>
        <row r="924">
          <cell r="A924" t="str">
            <v>300402.400220</v>
          </cell>
          <cell r="B924">
            <v>400220</v>
          </cell>
          <cell r="C924" t="str">
            <v>SALARIO FAMILIA</v>
          </cell>
          <cell r="D924">
            <v>300402</v>
          </cell>
          <cell r="E924" t="str">
            <v>ADMINISTRAÇÃO E SERVIÇOS GERAIS</v>
          </cell>
          <cell r="F924" t="str">
            <v>9.2.2</v>
          </cell>
          <cell r="G924" t="str">
            <v>Pessoal - área fim</v>
          </cell>
        </row>
        <row r="925">
          <cell r="A925" t="str">
            <v>300402.400221</v>
          </cell>
          <cell r="B925">
            <v>400221</v>
          </cell>
          <cell r="C925" t="str">
            <v>PENSAO ALIMENTICIA</v>
          </cell>
          <cell r="D925">
            <v>300402</v>
          </cell>
          <cell r="E925" t="str">
            <v>ADMINISTRAÇÃO E SERVIÇOS GERAIS</v>
          </cell>
          <cell r="F925" t="str">
            <v>9.2.2</v>
          </cell>
          <cell r="G925" t="str">
            <v>Pessoal - área fim</v>
          </cell>
        </row>
        <row r="926">
          <cell r="A926" t="str">
            <v>300402.400014</v>
          </cell>
          <cell r="B926">
            <v>400014</v>
          </cell>
          <cell r="C926" t="str">
            <v>ASSISTÊNCIA MÉDICA</v>
          </cell>
          <cell r="D926">
            <v>300402</v>
          </cell>
          <cell r="E926" t="str">
            <v>ADMINISTRAÇÃO E SERVIÇOS GERAIS</v>
          </cell>
          <cell r="F926" t="str">
            <v>9.2.2</v>
          </cell>
          <cell r="G926" t="str">
            <v>Pessoal - área fim</v>
          </cell>
        </row>
        <row r="927">
          <cell r="A927" t="str">
            <v>300402.400015</v>
          </cell>
          <cell r="B927">
            <v>400015</v>
          </cell>
          <cell r="C927" t="str">
            <v>ASSISTÊNCIA ODONTOLÓGICA</v>
          </cell>
          <cell r="D927">
            <v>300402</v>
          </cell>
          <cell r="E927" t="str">
            <v>ADMINISTRAÇÃO E SERVIÇOS GERAIS</v>
          </cell>
          <cell r="F927" t="str">
            <v>9.2.2</v>
          </cell>
          <cell r="G927" t="str">
            <v>Pessoal - área fim</v>
          </cell>
        </row>
        <row r="928">
          <cell r="A928" t="str">
            <v>300402.400016</v>
          </cell>
          <cell r="B928">
            <v>400016</v>
          </cell>
          <cell r="C928" t="str">
            <v>VALE REFEICAO</v>
          </cell>
          <cell r="D928">
            <v>300402</v>
          </cell>
          <cell r="E928" t="str">
            <v>ADMINISTRAÇÃO E SERVIÇOS GERAIS</v>
          </cell>
          <cell r="F928" t="str">
            <v>9.2.2</v>
          </cell>
          <cell r="G928" t="str">
            <v>Pessoal - área fim</v>
          </cell>
        </row>
        <row r="929">
          <cell r="A929" t="str">
            <v>300402.400017</v>
          </cell>
          <cell r="B929">
            <v>400017</v>
          </cell>
          <cell r="C929" t="str">
            <v>VALE TRANSPORTE</v>
          </cell>
          <cell r="D929">
            <v>300402</v>
          </cell>
          <cell r="E929" t="str">
            <v>ADMINISTRAÇÃO E SERVIÇOS GERAIS</v>
          </cell>
          <cell r="F929" t="str">
            <v>9.2.2</v>
          </cell>
          <cell r="G929" t="str">
            <v>Pessoal - área fim</v>
          </cell>
        </row>
        <row r="930">
          <cell r="A930" t="str">
            <v>300402.400175</v>
          </cell>
          <cell r="B930">
            <v>400175</v>
          </cell>
          <cell r="C930" t="str">
            <v>CURSOS E TREINAMENTOS</v>
          </cell>
          <cell r="D930">
            <v>300402</v>
          </cell>
          <cell r="E930" t="str">
            <v>ADMINISTRAÇÃO E SERVIÇOS GERAIS</v>
          </cell>
          <cell r="F930" t="str">
            <v>9.2.2</v>
          </cell>
          <cell r="G930" t="str">
            <v>Pessoal - área fim</v>
          </cell>
        </row>
        <row r="931">
          <cell r="A931" t="str">
            <v>300402.400176</v>
          </cell>
          <cell r="B931">
            <v>400176</v>
          </cell>
          <cell r="C931" t="str">
            <v>AUXILIO EDUCACAO</v>
          </cell>
          <cell r="D931">
            <v>300402</v>
          </cell>
          <cell r="E931" t="str">
            <v>ADMINISTRAÇÃO E SERVIÇOS GERAIS</v>
          </cell>
          <cell r="F931" t="str">
            <v>9.2.2</v>
          </cell>
          <cell r="G931" t="str">
            <v>Pessoal - área fim</v>
          </cell>
        </row>
        <row r="932">
          <cell r="A932" t="str">
            <v>300402.400020</v>
          </cell>
          <cell r="B932">
            <v>400020</v>
          </cell>
          <cell r="C932" t="str">
            <v>INSS</v>
          </cell>
          <cell r="D932">
            <v>300402</v>
          </cell>
          <cell r="E932" t="str">
            <v>ADMINISTRAÇÃO E SERVIÇOS GERAIS</v>
          </cell>
          <cell r="F932" t="str">
            <v>9.2.2</v>
          </cell>
          <cell r="G932" t="str">
            <v>Pessoal - área fim</v>
          </cell>
        </row>
        <row r="933">
          <cell r="A933" t="str">
            <v>300402.400021</v>
          </cell>
          <cell r="B933">
            <v>400021</v>
          </cell>
          <cell r="C933" t="str">
            <v>FGTS</v>
          </cell>
          <cell r="D933">
            <v>300402</v>
          </cell>
          <cell r="E933" t="str">
            <v>ADMINISTRAÇÃO E SERVIÇOS GERAIS</v>
          </cell>
          <cell r="F933" t="str">
            <v>9.2.2</v>
          </cell>
          <cell r="G933" t="str">
            <v>Pessoal - área fim</v>
          </cell>
        </row>
        <row r="934">
          <cell r="A934" t="str">
            <v>300402.400022</v>
          </cell>
          <cell r="B934">
            <v>400022</v>
          </cell>
          <cell r="C934" t="str">
            <v>PIS SOBRE FOLHA DE PAGAMENTO</v>
          </cell>
          <cell r="D934">
            <v>300402</v>
          </cell>
          <cell r="E934" t="str">
            <v>ADMINISTRAÇÃO E SERVIÇOS GERAIS</v>
          </cell>
          <cell r="F934" t="str">
            <v>9.2.2</v>
          </cell>
          <cell r="G934" t="str">
            <v>Pessoal - área fim</v>
          </cell>
        </row>
        <row r="935">
          <cell r="A935" t="str">
            <v>300402.400024</v>
          </cell>
          <cell r="B935">
            <v>400024</v>
          </cell>
          <cell r="C935" t="str">
            <v>CONTRIBUIÇÃO SOCIAL RESCISÓRIA</v>
          </cell>
          <cell r="D935">
            <v>300402</v>
          </cell>
          <cell r="E935" t="str">
            <v>ADMINISTRAÇÃO E SERVIÇOS GERAIS</v>
          </cell>
          <cell r="F935" t="str">
            <v>9.2.2</v>
          </cell>
          <cell r="G935" t="str">
            <v>Pessoal - área fim</v>
          </cell>
        </row>
        <row r="936">
          <cell r="A936" t="str">
            <v>300402.400177</v>
          </cell>
          <cell r="B936">
            <v>400177</v>
          </cell>
          <cell r="C936" t="str">
            <v>INSS SOBRE AUTONOMOS</v>
          </cell>
          <cell r="D936">
            <v>300402</v>
          </cell>
          <cell r="E936" t="str">
            <v>ADMINISTRAÇÃO E SERVIÇOS GERAIS</v>
          </cell>
          <cell r="F936" t="str">
            <v>9.2.2</v>
          </cell>
          <cell r="G936" t="str">
            <v>Pessoal - área fim</v>
          </cell>
        </row>
        <row r="937">
          <cell r="A937" t="str">
            <v>300402.400214</v>
          </cell>
          <cell r="B937">
            <v>400214</v>
          </cell>
          <cell r="C937" t="str">
            <v>CONTRIBUICAO SINDICAL/ ASSISTENCIAL/ CONFEDERATIVA</v>
          </cell>
          <cell r="D937">
            <v>300402</v>
          </cell>
          <cell r="E937" t="str">
            <v>ADMINISTRAÇÃO E SERVIÇOS GERAIS</v>
          </cell>
          <cell r="F937" t="str">
            <v>9.2.2</v>
          </cell>
          <cell r="G937" t="str">
            <v>Pessoal - área fim</v>
          </cell>
        </row>
        <row r="938">
          <cell r="A938" t="str">
            <v>300402.400025</v>
          </cell>
          <cell r="B938">
            <v>400025</v>
          </cell>
          <cell r="C938" t="str">
            <v>DESPESA - FÉRIAS</v>
          </cell>
          <cell r="D938">
            <v>300402</v>
          </cell>
          <cell r="E938" t="str">
            <v>ADMINISTRAÇÃO E SERVIÇOS GERAIS</v>
          </cell>
          <cell r="F938" t="str">
            <v>9.2.2</v>
          </cell>
          <cell r="G938" t="str">
            <v>Pessoal - área fim</v>
          </cell>
        </row>
        <row r="939">
          <cell r="A939" t="str">
            <v>300402.400026</v>
          </cell>
          <cell r="B939">
            <v>400026</v>
          </cell>
          <cell r="C939" t="str">
            <v>DESPESA - INSS S/ FÉRIAS</v>
          </cell>
          <cell r="D939">
            <v>300402</v>
          </cell>
          <cell r="E939" t="str">
            <v>ADMINISTRAÇÃO E SERVIÇOS GERAIS</v>
          </cell>
          <cell r="F939" t="str">
            <v>9.2.2</v>
          </cell>
          <cell r="G939" t="str">
            <v>Pessoal - área fim</v>
          </cell>
        </row>
        <row r="940">
          <cell r="A940" t="str">
            <v>300402.400027</v>
          </cell>
          <cell r="B940">
            <v>400027</v>
          </cell>
          <cell r="C940" t="str">
            <v>DESPESA - FGTS S/ FÉRIAS</v>
          </cell>
          <cell r="D940">
            <v>300402</v>
          </cell>
          <cell r="E940" t="str">
            <v>ADMINISTRAÇÃO E SERVIÇOS GERAIS</v>
          </cell>
          <cell r="F940" t="str">
            <v>9.2.2</v>
          </cell>
          <cell r="G940" t="str">
            <v>Pessoal - área fim</v>
          </cell>
        </row>
        <row r="941">
          <cell r="A941" t="str">
            <v>300402.400028</v>
          </cell>
          <cell r="B941">
            <v>400028</v>
          </cell>
          <cell r="C941" t="str">
            <v>DESPESA - 13° SALÁRIO</v>
          </cell>
          <cell r="D941">
            <v>300402</v>
          </cell>
          <cell r="E941" t="str">
            <v>ADMINISTRAÇÃO E SERVIÇOS GERAIS</v>
          </cell>
          <cell r="F941" t="str">
            <v>9.2.2</v>
          </cell>
          <cell r="G941" t="str">
            <v>Pessoal - área fim</v>
          </cell>
        </row>
        <row r="942">
          <cell r="A942" t="str">
            <v>300402.400029</v>
          </cell>
          <cell r="B942">
            <v>400029</v>
          </cell>
          <cell r="C942" t="str">
            <v>DESPESA - INSS S/ 13°</v>
          </cell>
          <cell r="D942">
            <v>300402</v>
          </cell>
          <cell r="E942" t="str">
            <v>ADMINISTRAÇÃO E SERVIÇOS GERAIS</v>
          </cell>
          <cell r="F942" t="str">
            <v>9.2.2</v>
          </cell>
          <cell r="G942" t="str">
            <v>Pessoal - área fim</v>
          </cell>
        </row>
        <row r="943">
          <cell r="A943" t="str">
            <v>300402.400030</v>
          </cell>
          <cell r="B943">
            <v>400030</v>
          </cell>
          <cell r="C943" t="str">
            <v>DESPESA - FGTS S/ 13°</v>
          </cell>
          <cell r="D943">
            <v>300402</v>
          </cell>
          <cell r="E943" t="str">
            <v>ADMINISTRAÇÃO E SERVIÇOS GERAIS</v>
          </cell>
          <cell r="F943" t="str">
            <v>9.2.2</v>
          </cell>
          <cell r="G943" t="str">
            <v>Pessoal - área fim</v>
          </cell>
        </row>
        <row r="944">
          <cell r="A944" t="str">
            <v>300402.400178</v>
          </cell>
          <cell r="B944">
            <v>400178</v>
          </cell>
          <cell r="C944" t="str">
            <v>UNIFORMES</v>
          </cell>
          <cell r="D944">
            <v>300402</v>
          </cell>
          <cell r="E944" t="str">
            <v>ADMINISTRAÇÃO E SERVIÇOS GERAIS</v>
          </cell>
          <cell r="F944" t="str">
            <v>9.2.2</v>
          </cell>
          <cell r="G944" t="str">
            <v>Pessoal - área fim</v>
          </cell>
        </row>
        <row r="945">
          <cell r="A945" t="str">
            <v>300402.400179</v>
          </cell>
          <cell r="B945">
            <v>400179</v>
          </cell>
          <cell r="C945" t="str">
            <v>ESTAGIARIOS E APRENDIZES</v>
          </cell>
          <cell r="D945">
            <v>300402</v>
          </cell>
          <cell r="E945" t="str">
            <v>ADMINISTRAÇÃO E SERVIÇOS GERAIS</v>
          </cell>
          <cell r="F945" t="str">
            <v>9.2.2</v>
          </cell>
          <cell r="G945" t="str">
            <v>Pessoal - área fim</v>
          </cell>
        </row>
        <row r="946">
          <cell r="A946" t="str">
            <v>300402.400180</v>
          </cell>
          <cell r="B946">
            <v>400180</v>
          </cell>
          <cell r="C946" t="str">
            <v>OUTRAS DESPESAS COM PESSOAL</v>
          </cell>
          <cell r="D946">
            <v>300402</v>
          </cell>
          <cell r="E946" t="str">
            <v>ADMINISTRAÇÃO E SERVIÇOS GERAIS</v>
          </cell>
          <cell r="F946" t="str">
            <v>9.2.2</v>
          </cell>
          <cell r="G946" t="str">
            <v>Pessoal - área fim</v>
          </cell>
        </row>
        <row r="947">
          <cell r="A947" t="str">
            <v>300405.400003</v>
          </cell>
          <cell r="B947">
            <v>400003</v>
          </cell>
          <cell r="C947" t="str">
            <v>SALÁRIOS E ORDENADOS</v>
          </cell>
          <cell r="D947">
            <v>300405</v>
          </cell>
          <cell r="E947" t="str">
            <v>MANUTENÇÃO PREDIAL</v>
          </cell>
          <cell r="F947" t="str">
            <v>9.2.2</v>
          </cell>
          <cell r="G947" t="str">
            <v>Pessoal - área fim</v>
          </cell>
        </row>
        <row r="948">
          <cell r="A948" t="str">
            <v>300405.400004</v>
          </cell>
          <cell r="B948">
            <v>400004</v>
          </cell>
          <cell r="C948" t="str">
            <v>HORAS EXTRAS</v>
          </cell>
          <cell r="D948">
            <v>300405</v>
          </cell>
          <cell r="E948" t="str">
            <v>MANUTENÇÃO PREDIAL</v>
          </cell>
          <cell r="F948" t="str">
            <v>9.2.2</v>
          </cell>
          <cell r="G948" t="str">
            <v>Pessoal - área fim</v>
          </cell>
        </row>
        <row r="949">
          <cell r="A949" t="str">
            <v>300405.400005</v>
          </cell>
          <cell r="B949">
            <v>400005</v>
          </cell>
          <cell r="C949" t="str">
            <v>DÉCIMO TERCEIRO SALÁRIO</v>
          </cell>
          <cell r="D949">
            <v>300405</v>
          </cell>
          <cell r="E949" t="str">
            <v>MANUTENÇÃO PREDIAL</v>
          </cell>
          <cell r="F949" t="str">
            <v>9.2.2</v>
          </cell>
          <cell r="G949" t="str">
            <v>Pessoal - área fim</v>
          </cell>
        </row>
        <row r="950">
          <cell r="A950" t="str">
            <v>300405.400006</v>
          </cell>
          <cell r="B950">
            <v>400006</v>
          </cell>
          <cell r="C950" t="str">
            <v>FÉRIAS</v>
          </cell>
          <cell r="D950">
            <v>300405</v>
          </cell>
          <cell r="E950" t="str">
            <v>MANUTENÇÃO PREDIAL</v>
          </cell>
          <cell r="F950" t="str">
            <v>9.2.2</v>
          </cell>
          <cell r="G950" t="str">
            <v>Pessoal - área fim</v>
          </cell>
        </row>
        <row r="951">
          <cell r="A951" t="str">
            <v>300405.400007</v>
          </cell>
          <cell r="B951">
            <v>400007</v>
          </cell>
          <cell r="C951" t="str">
            <v>DESCANSO SEMANAL REMUNERADO</v>
          </cell>
          <cell r="D951">
            <v>300405</v>
          </cell>
          <cell r="E951" t="str">
            <v>MANUTENÇÃO PREDIAL</v>
          </cell>
          <cell r="F951" t="str">
            <v>9.2.2</v>
          </cell>
          <cell r="G951" t="str">
            <v>Pessoal - área fim</v>
          </cell>
        </row>
        <row r="952">
          <cell r="A952" t="str">
            <v>300405.400010</v>
          </cell>
          <cell r="B952">
            <v>400010</v>
          </cell>
          <cell r="C952" t="str">
            <v>AJUDA DE CUSTO</v>
          </cell>
          <cell r="D952">
            <v>300405</v>
          </cell>
          <cell r="E952" t="str">
            <v>MANUTENÇÃO PREDIAL</v>
          </cell>
          <cell r="F952" t="str">
            <v>9.2.2</v>
          </cell>
          <cell r="G952" t="str">
            <v>Pessoal - área fim</v>
          </cell>
        </row>
        <row r="953">
          <cell r="A953" t="str">
            <v>300405.400011</v>
          </cell>
          <cell r="B953">
            <v>400011</v>
          </cell>
          <cell r="C953" t="str">
            <v>BOLSA AUXÍLIO</v>
          </cell>
          <cell r="D953">
            <v>300405</v>
          </cell>
          <cell r="E953" t="str">
            <v>MANUTENÇÃO PREDIAL</v>
          </cell>
          <cell r="F953" t="str">
            <v>9.2.2</v>
          </cell>
          <cell r="G953" t="str">
            <v>Pessoal - área fim</v>
          </cell>
        </row>
        <row r="954">
          <cell r="A954" t="str">
            <v>300405.400012</v>
          </cell>
          <cell r="B954">
            <v>400012</v>
          </cell>
          <cell r="C954" t="str">
            <v>INDENIZAÇÕES</v>
          </cell>
          <cell r="D954">
            <v>300405</v>
          </cell>
          <cell r="E954" t="str">
            <v>MANUTENÇÃO PREDIAL</v>
          </cell>
          <cell r="F954" t="str">
            <v>9.2.2</v>
          </cell>
          <cell r="G954" t="str">
            <v>Pessoal - área fim</v>
          </cell>
        </row>
        <row r="955">
          <cell r="A955" t="str">
            <v>300405.400013</v>
          </cell>
          <cell r="B955">
            <v>400013</v>
          </cell>
          <cell r="C955" t="str">
            <v>SALÁRIOS - AJUSTES ENTRE CONTRATO DE GESTÃO</v>
          </cell>
          <cell r="D955">
            <v>300405</v>
          </cell>
          <cell r="E955" t="str">
            <v>MANUTENÇÃO PREDIAL</v>
          </cell>
          <cell r="F955" t="str">
            <v>9.2.2</v>
          </cell>
          <cell r="G955" t="str">
            <v>Pessoal - área fim</v>
          </cell>
        </row>
        <row r="956">
          <cell r="A956" t="str">
            <v>300405.400202</v>
          </cell>
          <cell r="B956">
            <v>400202</v>
          </cell>
          <cell r="C956" t="str">
            <v>ADICIONAL NOTURNO</v>
          </cell>
          <cell r="D956">
            <v>300405</v>
          </cell>
          <cell r="E956" t="str">
            <v>MANUTENÇÃO PREDIAL</v>
          </cell>
          <cell r="F956" t="str">
            <v>9.2.2</v>
          </cell>
          <cell r="G956" t="str">
            <v>Pessoal - área fim</v>
          </cell>
        </row>
        <row r="957">
          <cell r="A957" t="str">
            <v>300405.400203</v>
          </cell>
          <cell r="B957">
            <v>400203</v>
          </cell>
          <cell r="C957" t="str">
            <v>GRATIFICAÇOES</v>
          </cell>
          <cell r="D957">
            <v>300405</v>
          </cell>
          <cell r="E957" t="str">
            <v>MANUTENÇÃO PREDIAL</v>
          </cell>
          <cell r="F957" t="str">
            <v>9.2.2</v>
          </cell>
          <cell r="G957" t="str">
            <v>Pessoal - área fim</v>
          </cell>
        </row>
        <row r="958">
          <cell r="A958" t="str">
            <v>300405.400219</v>
          </cell>
          <cell r="B958">
            <v>400219</v>
          </cell>
          <cell r="C958" t="str">
            <v>SALARIO MATERNIDADE</v>
          </cell>
          <cell r="D958">
            <v>300405</v>
          </cell>
          <cell r="E958" t="str">
            <v>MANUTENÇÃO PREDIAL</v>
          </cell>
          <cell r="F958" t="str">
            <v>9.2.2</v>
          </cell>
          <cell r="G958" t="str">
            <v>Pessoal - área fim</v>
          </cell>
        </row>
        <row r="959">
          <cell r="A959" t="str">
            <v>300405.400220</v>
          </cell>
          <cell r="B959">
            <v>400220</v>
          </cell>
          <cell r="C959" t="str">
            <v>SALARIO FAMILIA</v>
          </cell>
          <cell r="D959">
            <v>300405</v>
          </cell>
          <cell r="E959" t="str">
            <v>MANUTENÇÃO PREDIAL</v>
          </cell>
          <cell r="F959" t="str">
            <v>9.2.2</v>
          </cell>
          <cell r="G959" t="str">
            <v>Pessoal - área fim</v>
          </cell>
        </row>
        <row r="960">
          <cell r="A960" t="str">
            <v>300405.400221</v>
          </cell>
          <cell r="B960">
            <v>400221</v>
          </cell>
          <cell r="C960" t="str">
            <v>PENSAO ALIMENTICIA</v>
          </cell>
          <cell r="D960">
            <v>300405</v>
          </cell>
          <cell r="E960" t="str">
            <v>MANUTENÇÃO PREDIAL</v>
          </cell>
          <cell r="F960" t="str">
            <v>9.2.2</v>
          </cell>
          <cell r="G960" t="str">
            <v>Pessoal - área fim</v>
          </cell>
        </row>
        <row r="961">
          <cell r="A961" t="str">
            <v>300405.400014</v>
          </cell>
          <cell r="B961">
            <v>400014</v>
          </cell>
          <cell r="C961" t="str">
            <v>ASSISTÊNCIA MÉDICA</v>
          </cell>
          <cell r="D961">
            <v>300405</v>
          </cell>
          <cell r="E961" t="str">
            <v>MANUTENÇÃO PREDIAL</v>
          </cell>
          <cell r="F961" t="str">
            <v>9.2.2</v>
          </cell>
          <cell r="G961" t="str">
            <v>Pessoal - área fim</v>
          </cell>
        </row>
        <row r="962">
          <cell r="A962" t="str">
            <v>300405.400015</v>
          </cell>
          <cell r="B962">
            <v>400015</v>
          </cell>
          <cell r="C962" t="str">
            <v>ASSISTÊNCIA ODONTOLÓGICA</v>
          </cell>
          <cell r="D962">
            <v>300405</v>
          </cell>
          <cell r="E962" t="str">
            <v>MANUTENÇÃO PREDIAL</v>
          </cell>
          <cell r="F962" t="str">
            <v>9.2.2</v>
          </cell>
          <cell r="G962" t="str">
            <v>Pessoal - área fim</v>
          </cell>
        </row>
        <row r="963">
          <cell r="A963" t="str">
            <v>300405.400016</v>
          </cell>
          <cell r="B963">
            <v>400016</v>
          </cell>
          <cell r="C963" t="str">
            <v>VALE REFEICAO</v>
          </cell>
          <cell r="D963">
            <v>300405</v>
          </cell>
          <cell r="E963" t="str">
            <v>MANUTENÇÃO PREDIAL</v>
          </cell>
          <cell r="F963" t="str">
            <v>9.2.2</v>
          </cell>
          <cell r="G963" t="str">
            <v>Pessoal - área fim</v>
          </cell>
        </row>
        <row r="964">
          <cell r="A964" t="str">
            <v>300405.400017</v>
          </cell>
          <cell r="B964">
            <v>400017</v>
          </cell>
          <cell r="C964" t="str">
            <v>VALE TRANSPORTE</v>
          </cell>
          <cell r="D964">
            <v>300405</v>
          </cell>
          <cell r="E964" t="str">
            <v>MANUTENÇÃO PREDIAL</v>
          </cell>
          <cell r="F964" t="str">
            <v>9.2.2</v>
          </cell>
          <cell r="G964" t="str">
            <v>Pessoal - área fim</v>
          </cell>
        </row>
        <row r="965">
          <cell r="A965" t="str">
            <v>300405.400175</v>
          </cell>
          <cell r="B965">
            <v>400175</v>
          </cell>
          <cell r="C965" t="str">
            <v>CURSOS E TREINAMENTOS</v>
          </cell>
          <cell r="D965">
            <v>300405</v>
          </cell>
          <cell r="E965" t="str">
            <v>MANUTENÇÃO PREDIAL</v>
          </cell>
          <cell r="F965" t="str">
            <v>9.2.2</v>
          </cell>
          <cell r="G965" t="str">
            <v>Pessoal - área fim</v>
          </cell>
        </row>
        <row r="966">
          <cell r="A966" t="str">
            <v>300405.400176</v>
          </cell>
          <cell r="B966">
            <v>400176</v>
          </cell>
          <cell r="C966" t="str">
            <v>AUXILIO EDUCACAO</v>
          </cell>
          <cell r="D966">
            <v>300405</v>
          </cell>
          <cell r="E966" t="str">
            <v>MANUTENÇÃO PREDIAL</v>
          </cell>
          <cell r="F966" t="str">
            <v>9.2.2</v>
          </cell>
          <cell r="G966" t="str">
            <v>Pessoal - área fim</v>
          </cell>
        </row>
        <row r="967">
          <cell r="A967" t="str">
            <v>300405.400020</v>
          </cell>
          <cell r="B967">
            <v>400020</v>
          </cell>
          <cell r="C967" t="str">
            <v>INSS</v>
          </cell>
          <cell r="D967">
            <v>300405</v>
          </cell>
          <cell r="E967" t="str">
            <v>MANUTENÇÃO PREDIAL</v>
          </cell>
          <cell r="F967" t="str">
            <v>9.2.2</v>
          </cell>
          <cell r="G967" t="str">
            <v>Pessoal - área fim</v>
          </cell>
        </row>
        <row r="968">
          <cell r="A968" t="str">
            <v>300405.400021</v>
          </cell>
          <cell r="B968">
            <v>400021</v>
          </cell>
          <cell r="C968" t="str">
            <v>FGTS</v>
          </cell>
          <cell r="D968">
            <v>300405</v>
          </cell>
          <cell r="E968" t="str">
            <v>MANUTENÇÃO PREDIAL</v>
          </cell>
          <cell r="F968" t="str">
            <v>9.2.2</v>
          </cell>
          <cell r="G968" t="str">
            <v>Pessoal - área fim</v>
          </cell>
        </row>
        <row r="969">
          <cell r="A969" t="str">
            <v>300405.400022</v>
          </cell>
          <cell r="B969">
            <v>400022</v>
          </cell>
          <cell r="C969" t="str">
            <v>PIS SOBRE FOLHA DE PAGAMENTO</v>
          </cell>
          <cell r="D969">
            <v>300405</v>
          </cell>
          <cell r="E969" t="str">
            <v>MANUTENÇÃO PREDIAL</v>
          </cell>
          <cell r="F969" t="str">
            <v>9.2.2</v>
          </cell>
          <cell r="G969" t="str">
            <v>Pessoal - área fim</v>
          </cell>
        </row>
        <row r="970">
          <cell r="A970" t="str">
            <v>300405.400024</v>
          </cell>
          <cell r="B970">
            <v>400024</v>
          </cell>
          <cell r="C970" t="str">
            <v>CONTRIBUIÇÃO SOCIAL RESCISÓRIA</v>
          </cell>
          <cell r="D970">
            <v>300405</v>
          </cell>
          <cell r="E970" t="str">
            <v>MANUTENÇÃO PREDIAL</v>
          </cell>
          <cell r="F970" t="str">
            <v>9.2.2</v>
          </cell>
          <cell r="G970" t="str">
            <v>Pessoal - área fim</v>
          </cell>
        </row>
        <row r="971">
          <cell r="A971" t="str">
            <v>300405.400177</v>
          </cell>
          <cell r="B971">
            <v>400177</v>
          </cell>
          <cell r="C971" t="str">
            <v>INSS SOBRE AUTONOMOS</v>
          </cell>
          <cell r="D971">
            <v>300405</v>
          </cell>
          <cell r="E971" t="str">
            <v>MANUTENÇÃO PREDIAL</v>
          </cell>
          <cell r="F971" t="str">
            <v>9.2.2</v>
          </cell>
          <cell r="G971" t="str">
            <v>Pessoal - área fim</v>
          </cell>
        </row>
        <row r="972">
          <cell r="A972" t="str">
            <v>300405.400214</v>
          </cell>
          <cell r="B972">
            <v>400214</v>
          </cell>
          <cell r="C972" t="str">
            <v>CONTRIBUICAO SINDICAL/ ASSISTENCIAL/ CONFEDERATIVA</v>
          </cell>
          <cell r="D972">
            <v>300405</v>
          </cell>
          <cell r="E972" t="str">
            <v>MANUTENÇÃO PREDIAL</v>
          </cell>
          <cell r="F972" t="str">
            <v>9.2.2</v>
          </cell>
          <cell r="G972" t="str">
            <v>Pessoal - área fim</v>
          </cell>
        </row>
        <row r="973">
          <cell r="A973" t="str">
            <v>300405.400025</v>
          </cell>
          <cell r="B973">
            <v>400025</v>
          </cell>
          <cell r="C973" t="str">
            <v>DESPESA - FÉRIAS</v>
          </cell>
          <cell r="D973">
            <v>300405</v>
          </cell>
          <cell r="E973" t="str">
            <v>MANUTENÇÃO PREDIAL</v>
          </cell>
          <cell r="F973" t="str">
            <v>9.2.2</v>
          </cell>
          <cell r="G973" t="str">
            <v>Pessoal - área fim</v>
          </cell>
        </row>
        <row r="974">
          <cell r="A974" t="str">
            <v>300405.400026</v>
          </cell>
          <cell r="B974">
            <v>400026</v>
          </cell>
          <cell r="C974" t="str">
            <v>DESPESA - INSS S/ FÉRIAS</v>
          </cell>
          <cell r="D974">
            <v>300405</v>
          </cell>
          <cell r="E974" t="str">
            <v>MANUTENÇÃO PREDIAL</v>
          </cell>
          <cell r="F974" t="str">
            <v>9.2.2</v>
          </cell>
          <cell r="G974" t="str">
            <v>Pessoal - área fim</v>
          </cell>
        </row>
        <row r="975">
          <cell r="A975" t="str">
            <v>300405.400027</v>
          </cell>
          <cell r="B975">
            <v>400027</v>
          </cell>
          <cell r="C975" t="str">
            <v>DESPESA - FGTS S/ FÉRIAS</v>
          </cell>
          <cell r="D975">
            <v>300405</v>
          </cell>
          <cell r="E975" t="str">
            <v>MANUTENÇÃO PREDIAL</v>
          </cell>
          <cell r="F975" t="str">
            <v>9.2.2</v>
          </cell>
          <cell r="G975" t="str">
            <v>Pessoal - área fim</v>
          </cell>
        </row>
        <row r="976">
          <cell r="A976" t="str">
            <v>300405.400028</v>
          </cell>
          <cell r="B976">
            <v>400028</v>
          </cell>
          <cell r="C976" t="str">
            <v>DESPESA - 13° SALÁRIO</v>
          </cell>
          <cell r="D976">
            <v>300405</v>
          </cell>
          <cell r="E976" t="str">
            <v>MANUTENÇÃO PREDIAL</v>
          </cell>
          <cell r="F976" t="str">
            <v>9.2.2</v>
          </cell>
          <cell r="G976" t="str">
            <v>Pessoal - área fim</v>
          </cell>
        </row>
        <row r="977">
          <cell r="A977" t="str">
            <v>300405.400029</v>
          </cell>
          <cell r="B977">
            <v>400029</v>
          </cell>
          <cell r="C977" t="str">
            <v>DESPESA - INSS S/ 13°</v>
          </cell>
          <cell r="D977">
            <v>300405</v>
          </cell>
          <cell r="E977" t="str">
            <v>MANUTENÇÃO PREDIAL</v>
          </cell>
          <cell r="F977" t="str">
            <v>9.2.2</v>
          </cell>
          <cell r="G977" t="str">
            <v>Pessoal - área fim</v>
          </cell>
        </row>
        <row r="978">
          <cell r="A978" t="str">
            <v>300405.400030</v>
          </cell>
          <cell r="B978">
            <v>400030</v>
          </cell>
          <cell r="C978" t="str">
            <v>DESPESA - FGTS S/ 13°</v>
          </cell>
          <cell r="D978">
            <v>300405</v>
          </cell>
          <cell r="E978" t="str">
            <v>MANUTENÇÃO PREDIAL</v>
          </cell>
          <cell r="F978" t="str">
            <v>9.2.2</v>
          </cell>
          <cell r="G978" t="str">
            <v>Pessoal - área fim</v>
          </cell>
        </row>
        <row r="979">
          <cell r="A979" t="str">
            <v>300405.400178</v>
          </cell>
          <cell r="B979">
            <v>400178</v>
          </cell>
          <cell r="C979" t="str">
            <v>UNIFORMES</v>
          </cell>
          <cell r="D979">
            <v>300405</v>
          </cell>
          <cell r="E979" t="str">
            <v>MANUTENÇÃO PREDIAL</v>
          </cell>
          <cell r="F979" t="str">
            <v>9.2.2</v>
          </cell>
          <cell r="G979" t="str">
            <v>Pessoal - área fim</v>
          </cell>
        </row>
        <row r="980">
          <cell r="A980" t="str">
            <v>300405.400179</v>
          </cell>
          <cell r="B980">
            <v>400179</v>
          </cell>
          <cell r="C980" t="str">
            <v>ESTAGIARIOS E APRENDIZES</v>
          </cell>
          <cell r="D980">
            <v>300405</v>
          </cell>
          <cell r="E980" t="str">
            <v>MANUTENÇÃO PREDIAL</v>
          </cell>
          <cell r="F980" t="str">
            <v>9.2.2</v>
          </cell>
          <cell r="G980" t="str">
            <v>Pessoal - área fim</v>
          </cell>
        </row>
        <row r="981">
          <cell r="A981" t="str">
            <v>300405.400180</v>
          </cell>
          <cell r="B981">
            <v>400180</v>
          </cell>
          <cell r="C981" t="str">
            <v>OUTRAS DESPESAS COM PESSOAL</v>
          </cell>
          <cell r="D981">
            <v>300405</v>
          </cell>
          <cell r="E981" t="str">
            <v>MANUTENÇÃO PREDIAL</v>
          </cell>
          <cell r="F981" t="str">
            <v>9.2.2</v>
          </cell>
          <cell r="G981" t="str">
            <v>Pessoal - área fim</v>
          </cell>
        </row>
        <row r="982">
          <cell r="A982" t="str">
            <v>180301.400003</v>
          </cell>
          <cell r="B982">
            <v>400003</v>
          </cell>
          <cell r="C982" t="str">
            <v>SALÁRIOS E ORDENADOS</v>
          </cell>
          <cell r="D982">
            <v>180301</v>
          </cell>
          <cell r="E982" t="str">
            <v>DIRETORIA TÉCNICA</v>
          </cell>
          <cell r="F982" t="str">
            <v>9.2.2</v>
          </cell>
          <cell r="G982" t="str">
            <v>Pessoal - área fim</v>
          </cell>
        </row>
        <row r="983">
          <cell r="A983" t="str">
            <v>180301.400004</v>
          </cell>
          <cell r="B983">
            <v>400004</v>
          </cell>
          <cell r="C983" t="str">
            <v>HORAS EXTRAS</v>
          </cell>
          <cell r="D983">
            <v>180301</v>
          </cell>
          <cell r="E983" t="str">
            <v>DIRETORIA TÉCNICA</v>
          </cell>
          <cell r="F983" t="str">
            <v>9.2.2</v>
          </cell>
          <cell r="G983" t="str">
            <v>Pessoal - área fim</v>
          </cell>
        </row>
        <row r="984">
          <cell r="A984" t="str">
            <v>180301.400005</v>
          </cell>
          <cell r="B984">
            <v>400005</v>
          </cell>
          <cell r="C984" t="str">
            <v>DÉCIMO TERCEIRO SALÁRIO</v>
          </cell>
          <cell r="D984">
            <v>180301</v>
          </cell>
          <cell r="E984" t="str">
            <v>DIRETORIA TÉCNICA</v>
          </cell>
          <cell r="F984" t="str">
            <v>9.2.2</v>
          </cell>
          <cell r="G984" t="str">
            <v>Pessoal - área fim</v>
          </cell>
        </row>
        <row r="985">
          <cell r="A985" t="str">
            <v>180301.400006</v>
          </cell>
          <cell r="B985">
            <v>400006</v>
          </cell>
          <cell r="C985" t="str">
            <v>FÉRIAS</v>
          </cell>
          <cell r="D985">
            <v>180301</v>
          </cell>
          <cell r="E985" t="str">
            <v>DIRETORIA TÉCNICA</v>
          </cell>
          <cell r="F985" t="str">
            <v>9.2.2</v>
          </cell>
          <cell r="G985" t="str">
            <v>Pessoal - área fim</v>
          </cell>
        </row>
        <row r="986">
          <cell r="A986" t="str">
            <v>180301.400007</v>
          </cell>
          <cell r="B986">
            <v>400007</v>
          </cell>
          <cell r="C986" t="str">
            <v>DESCANSO SEMANAL REMUNERADO</v>
          </cell>
          <cell r="D986">
            <v>180301</v>
          </cell>
          <cell r="E986" t="str">
            <v>DIRETORIA TÉCNICA</v>
          </cell>
          <cell r="F986" t="str">
            <v>9.2.2</v>
          </cell>
          <cell r="G986" t="str">
            <v>Pessoal - área fim</v>
          </cell>
        </row>
        <row r="987">
          <cell r="A987" t="str">
            <v>180301.400010</v>
          </cell>
          <cell r="B987">
            <v>400010</v>
          </cell>
          <cell r="C987" t="str">
            <v>AJUDA DE CUSTO</v>
          </cell>
          <cell r="D987">
            <v>180301</v>
          </cell>
          <cell r="E987" t="str">
            <v>DIRETORIA TÉCNICA</v>
          </cell>
          <cell r="F987" t="str">
            <v>9.2.2</v>
          </cell>
          <cell r="G987" t="str">
            <v>Pessoal - área fim</v>
          </cell>
        </row>
        <row r="988">
          <cell r="A988" t="str">
            <v>180301.400011</v>
          </cell>
          <cell r="B988">
            <v>400011</v>
          </cell>
          <cell r="C988" t="str">
            <v>BOLSA AUXÍLIO</v>
          </cell>
          <cell r="D988">
            <v>180301</v>
          </cell>
          <cell r="E988" t="str">
            <v>DIRETORIA TÉCNICA</v>
          </cell>
          <cell r="F988" t="str">
            <v>9.2.2</v>
          </cell>
          <cell r="G988" t="str">
            <v>Pessoal - área fim</v>
          </cell>
        </row>
        <row r="989">
          <cell r="A989" t="str">
            <v>180301.400012</v>
          </cell>
          <cell r="B989">
            <v>400012</v>
          </cell>
          <cell r="C989" t="str">
            <v>INDENIZAÇÕES</v>
          </cell>
          <cell r="D989">
            <v>180301</v>
          </cell>
          <cell r="E989" t="str">
            <v>DIRETORIA TÉCNICA</v>
          </cell>
          <cell r="F989" t="str">
            <v>9.2.2</v>
          </cell>
          <cell r="G989" t="str">
            <v>Pessoal - área fim</v>
          </cell>
        </row>
        <row r="990">
          <cell r="A990" t="str">
            <v>180301.400013</v>
          </cell>
          <cell r="B990">
            <v>400013</v>
          </cell>
          <cell r="C990" t="str">
            <v>SALÁRIOS - AJUSTES ENTRE CONTRATO DE GESTÃO</v>
          </cell>
          <cell r="D990">
            <v>180301</v>
          </cell>
          <cell r="E990" t="str">
            <v>DIRETORIA TÉCNICA</v>
          </cell>
          <cell r="F990" t="str">
            <v>9.2.2</v>
          </cell>
          <cell r="G990" t="str">
            <v>Pessoal - área fim</v>
          </cell>
        </row>
        <row r="991">
          <cell r="A991" t="str">
            <v>180301.400202</v>
          </cell>
          <cell r="B991">
            <v>400202</v>
          </cell>
          <cell r="C991" t="str">
            <v>ADICIONAL NOTURNO</v>
          </cell>
          <cell r="D991">
            <v>180301</v>
          </cell>
          <cell r="E991" t="str">
            <v>DIRETORIA TÉCNICA</v>
          </cell>
          <cell r="F991" t="str">
            <v>9.2.2</v>
          </cell>
          <cell r="G991" t="str">
            <v>Pessoal - área fim</v>
          </cell>
        </row>
        <row r="992">
          <cell r="A992" t="str">
            <v>180301.400203</v>
          </cell>
          <cell r="B992">
            <v>400203</v>
          </cell>
          <cell r="C992" t="str">
            <v>GRATIFICAÇOES</v>
          </cell>
          <cell r="D992">
            <v>180301</v>
          </cell>
          <cell r="E992" t="str">
            <v>DIRETORIA TÉCNICA</v>
          </cell>
          <cell r="F992" t="str">
            <v>9.2.2</v>
          </cell>
          <cell r="G992" t="str">
            <v>Pessoal - área fim</v>
          </cell>
        </row>
        <row r="993">
          <cell r="A993" t="str">
            <v>180301.400219</v>
          </cell>
          <cell r="B993">
            <v>400219</v>
          </cell>
          <cell r="C993" t="str">
            <v>SALARIO MATERNIDADE</v>
          </cell>
          <cell r="D993">
            <v>180301</v>
          </cell>
          <cell r="E993" t="str">
            <v>DIRETORIA TÉCNICA</v>
          </cell>
          <cell r="F993" t="str">
            <v>9.2.2</v>
          </cell>
          <cell r="G993" t="str">
            <v>Pessoal - área fim</v>
          </cell>
        </row>
        <row r="994">
          <cell r="A994" t="str">
            <v>180301.400220</v>
          </cell>
          <cell r="B994">
            <v>400220</v>
          </cell>
          <cell r="C994" t="str">
            <v>SALARIO FAMILIA</v>
          </cell>
          <cell r="D994">
            <v>180301</v>
          </cell>
          <cell r="E994" t="str">
            <v>DIRETORIA TÉCNICA</v>
          </cell>
          <cell r="F994" t="str">
            <v>9.2.2</v>
          </cell>
          <cell r="G994" t="str">
            <v>Pessoal - área fim</v>
          </cell>
        </row>
        <row r="995">
          <cell r="A995" t="str">
            <v>180301.400221</v>
          </cell>
          <cell r="B995">
            <v>400221</v>
          </cell>
          <cell r="C995" t="str">
            <v>PENSAO ALIMENTICIA</v>
          </cell>
          <cell r="D995">
            <v>180301</v>
          </cell>
          <cell r="E995" t="str">
            <v>DIRETORIA TÉCNICA</v>
          </cell>
          <cell r="F995" t="str">
            <v>9.2.2</v>
          </cell>
          <cell r="G995" t="str">
            <v>Pessoal - área fim</v>
          </cell>
        </row>
        <row r="996">
          <cell r="A996" t="str">
            <v>180301.400014</v>
          </cell>
          <cell r="B996">
            <v>400014</v>
          </cell>
          <cell r="C996" t="str">
            <v>ASSISTÊNCIA MÉDICA</v>
          </cell>
          <cell r="D996">
            <v>180301</v>
          </cell>
          <cell r="E996" t="str">
            <v>DIRETORIA TÉCNICA</v>
          </cell>
          <cell r="F996" t="str">
            <v>9.2.2</v>
          </cell>
          <cell r="G996" t="str">
            <v>Pessoal - área fim</v>
          </cell>
        </row>
        <row r="997">
          <cell r="A997" t="str">
            <v>180301.400015</v>
          </cell>
          <cell r="B997">
            <v>400015</v>
          </cell>
          <cell r="C997" t="str">
            <v>ASSISTÊNCIA ODONTOLÓGICA</v>
          </cell>
          <cell r="D997">
            <v>180301</v>
          </cell>
          <cell r="E997" t="str">
            <v>DIRETORIA TÉCNICA</v>
          </cell>
          <cell r="F997" t="str">
            <v>9.2.2</v>
          </cell>
          <cell r="G997" t="str">
            <v>Pessoal - área fim</v>
          </cell>
        </row>
        <row r="998">
          <cell r="A998" t="str">
            <v>180301.400016</v>
          </cell>
          <cell r="B998">
            <v>400016</v>
          </cell>
          <cell r="C998" t="str">
            <v>VALE REFEICAO</v>
          </cell>
          <cell r="D998">
            <v>180301</v>
          </cell>
          <cell r="E998" t="str">
            <v>DIRETORIA TÉCNICA</v>
          </cell>
          <cell r="F998" t="str">
            <v>9.2.2</v>
          </cell>
          <cell r="G998" t="str">
            <v>Pessoal - área fim</v>
          </cell>
        </row>
        <row r="999">
          <cell r="A999" t="str">
            <v>180301.400017</v>
          </cell>
          <cell r="B999">
            <v>400017</v>
          </cell>
          <cell r="C999" t="str">
            <v>VALE TRANSPORTE</v>
          </cell>
          <cell r="D999">
            <v>180301</v>
          </cell>
          <cell r="E999" t="str">
            <v>DIRETORIA TÉCNICA</v>
          </cell>
          <cell r="F999" t="str">
            <v>9.2.2</v>
          </cell>
          <cell r="G999" t="str">
            <v>Pessoal - área fim</v>
          </cell>
        </row>
        <row r="1000">
          <cell r="A1000" t="str">
            <v>180301.400175</v>
          </cell>
          <cell r="B1000">
            <v>400175</v>
          </cell>
          <cell r="C1000" t="str">
            <v>CURSOS E TREINAMENTOS</v>
          </cell>
          <cell r="D1000">
            <v>180301</v>
          </cell>
          <cell r="E1000" t="str">
            <v>DIRETORIA TÉCNICA</v>
          </cell>
          <cell r="F1000" t="str">
            <v>9.2.2</v>
          </cell>
          <cell r="G1000" t="str">
            <v>Pessoal - área fim</v>
          </cell>
        </row>
        <row r="1001">
          <cell r="A1001" t="str">
            <v>180301.400176</v>
          </cell>
          <cell r="B1001">
            <v>400176</v>
          </cell>
          <cell r="C1001" t="str">
            <v>AUXILIO EDUCACAO</v>
          </cell>
          <cell r="D1001">
            <v>180301</v>
          </cell>
          <cell r="E1001" t="str">
            <v>DIRETORIA TÉCNICA</v>
          </cell>
          <cell r="F1001" t="str">
            <v>9.2.2</v>
          </cell>
          <cell r="G1001" t="str">
            <v>Pessoal - área fim</v>
          </cell>
        </row>
        <row r="1002">
          <cell r="A1002" t="str">
            <v>180301.400020</v>
          </cell>
          <cell r="B1002">
            <v>400020</v>
          </cell>
          <cell r="C1002" t="str">
            <v>INSS</v>
          </cell>
          <cell r="D1002">
            <v>180301</v>
          </cell>
          <cell r="E1002" t="str">
            <v>DIRETORIA TÉCNICA</v>
          </cell>
          <cell r="F1002" t="str">
            <v>9.2.2</v>
          </cell>
          <cell r="G1002" t="str">
            <v>Pessoal - área fim</v>
          </cell>
        </row>
        <row r="1003">
          <cell r="A1003" t="str">
            <v>180301.400021</v>
          </cell>
          <cell r="B1003">
            <v>400021</v>
          </cell>
          <cell r="C1003" t="str">
            <v>FGTS</v>
          </cell>
          <cell r="D1003">
            <v>180301</v>
          </cell>
          <cell r="E1003" t="str">
            <v>DIRETORIA TÉCNICA</v>
          </cell>
          <cell r="F1003" t="str">
            <v>9.2.2</v>
          </cell>
          <cell r="G1003" t="str">
            <v>Pessoal - área fim</v>
          </cell>
        </row>
        <row r="1004">
          <cell r="A1004" t="str">
            <v>180301.400022</v>
          </cell>
          <cell r="B1004">
            <v>400022</v>
          </cell>
          <cell r="C1004" t="str">
            <v>PIS SOBRE FOLHA DE PAGAMENTO</v>
          </cell>
          <cell r="D1004">
            <v>180301</v>
          </cell>
          <cell r="E1004" t="str">
            <v>DIRETORIA TÉCNICA</v>
          </cell>
          <cell r="F1004" t="str">
            <v>9.2.2</v>
          </cell>
          <cell r="G1004" t="str">
            <v>Pessoal - área fim</v>
          </cell>
        </row>
        <row r="1005">
          <cell r="A1005" t="str">
            <v>180301.400024</v>
          </cell>
          <cell r="B1005">
            <v>400024</v>
          </cell>
          <cell r="C1005" t="str">
            <v>CONTRIBUIÇÃO SOCIAL RESCISÓRIA</v>
          </cell>
          <cell r="D1005">
            <v>180301</v>
          </cell>
          <cell r="E1005" t="str">
            <v>DIRETORIA TÉCNICA</v>
          </cell>
          <cell r="F1005" t="str">
            <v>9.2.2</v>
          </cell>
          <cell r="G1005" t="str">
            <v>Pessoal - área fim</v>
          </cell>
        </row>
        <row r="1006">
          <cell r="A1006" t="str">
            <v>180301.400177</v>
          </cell>
          <cell r="B1006">
            <v>400177</v>
          </cell>
          <cell r="C1006" t="str">
            <v>INSS SOBRE AUTONOMOS</v>
          </cell>
          <cell r="D1006">
            <v>180301</v>
          </cell>
          <cell r="E1006" t="str">
            <v>DIRETORIA TÉCNICA</v>
          </cell>
          <cell r="F1006" t="str">
            <v>9.2.2</v>
          </cell>
          <cell r="G1006" t="str">
            <v>Pessoal - área fim</v>
          </cell>
        </row>
        <row r="1007">
          <cell r="A1007" t="str">
            <v>180301.400214</v>
          </cell>
          <cell r="B1007">
            <v>400214</v>
          </cell>
          <cell r="C1007" t="str">
            <v>CONTRIBUICAO SINDICAL/ ASSISTENCIAL/ CONFEDERATIVA</v>
          </cell>
          <cell r="D1007">
            <v>180301</v>
          </cell>
          <cell r="E1007" t="str">
            <v>DIRETORIA TÉCNICA</v>
          </cell>
          <cell r="F1007" t="str">
            <v>9.2.2</v>
          </cell>
          <cell r="G1007" t="str">
            <v>Pessoal - área fim</v>
          </cell>
        </row>
        <row r="1008">
          <cell r="A1008" t="str">
            <v>180301.400025</v>
          </cell>
          <cell r="B1008">
            <v>400025</v>
          </cell>
          <cell r="C1008" t="str">
            <v>DESPESA - FÉRIAS</v>
          </cell>
          <cell r="D1008">
            <v>180301</v>
          </cell>
          <cell r="E1008" t="str">
            <v>DIRETORIA TÉCNICA</v>
          </cell>
          <cell r="F1008" t="str">
            <v>9.2.2</v>
          </cell>
          <cell r="G1008" t="str">
            <v>Pessoal - área fim</v>
          </cell>
        </row>
        <row r="1009">
          <cell r="A1009" t="str">
            <v>180301.400026</v>
          </cell>
          <cell r="B1009">
            <v>400026</v>
          </cell>
          <cell r="C1009" t="str">
            <v>DESPESA - INSS S/ FÉRIAS</v>
          </cell>
          <cell r="D1009">
            <v>180301</v>
          </cell>
          <cell r="E1009" t="str">
            <v>DIRETORIA TÉCNICA</v>
          </cell>
          <cell r="F1009" t="str">
            <v>9.2.2</v>
          </cell>
          <cell r="G1009" t="str">
            <v>Pessoal - área fim</v>
          </cell>
        </row>
        <row r="1010">
          <cell r="A1010" t="str">
            <v>180301.400027</v>
          </cell>
          <cell r="B1010">
            <v>400027</v>
          </cell>
          <cell r="C1010" t="str">
            <v>DESPESA - FGTS S/ FÉRIAS</v>
          </cell>
          <cell r="D1010">
            <v>180301</v>
          </cell>
          <cell r="E1010" t="str">
            <v>DIRETORIA TÉCNICA</v>
          </cell>
          <cell r="F1010" t="str">
            <v>9.2.2</v>
          </cell>
          <cell r="G1010" t="str">
            <v>Pessoal - área fim</v>
          </cell>
        </row>
        <row r="1011">
          <cell r="A1011" t="str">
            <v>180301.400028</v>
          </cell>
          <cell r="B1011">
            <v>400028</v>
          </cell>
          <cell r="C1011" t="str">
            <v>DESPESA - 13° SALÁRIO</v>
          </cell>
          <cell r="D1011">
            <v>180301</v>
          </cell>
          <cell r="E1011" t="str">
            <v>DIRETORIA TÉCNICA</v>
          </cell>
          <cell r="F1011" t="str">
            <v>9.2.2</v>
          </cell>
          <cell r="G1011" t="str">
            <v>Pessoal - área fim</v>
          </cell>
        </row>
        <row r="1012">
          <cell r="A1012" t="str">
            <v>180301.400029</v>
          </cell>
          <cell r="B1012">
            <v>400029</v>
          </cell>
          <cell r="C1012" t="str">
            <v>DESPESA - INSS S/ 13°</v>
          </cell>
          <cell r="D1012">
            <v>180301</v>
          </cell>
          <cell r="E1012" t="str">
            <v>DIRETORIA TÉCNICA</v>
          </cell>
          <cell r="F1012" t="str">
            <v>9.2.2</v>
          </cell>
          <cell r="G1012" t="str">
            <v>Pessoal - área fim</v>
          </cell>
        </row>
        <row r="1013">
          <cell r="A1013" t="str">
            <v>180301.400030</v>
          </cell>
          <cell r="B1013">
            <v>400030</v>
          </cell>
          <cell r="C1013" t="str">
            <v>DESPESA - FGTS S/ 13°</v>
          </cell>
          <cell r="D1013">
            <v>180301</v>
          </cell>
          <cell r="E1013" t="str">
            <v>DIRETORIA TÉCNICA</v>
          </cell>
          <cell r="F1013" t="str">
            <v>9.2.2</v>
          </cell>
          <cell r="G1013" t="str">
            <v>Pessoal - área fim</v>
          </cell>
        </row>
        <row r="1014">
          <cell r="A1014" t="str">
            <v>180301.400178</v>
          </cell>
          <cell r="B1014">
            <v>400178</v>
          </cell>
          <cell r="C1014" t="str">
            <v>UNIFORMES</v>
          </cell>
          <cell r="D1014">
            <v>180301</v>
          </cell>
          <cell r="E1014" t="str">
            <v>DIRETORIA TÉCNICA</v>
          </cell>
          <cell r="F1014" t="str">
            <v>9.2.2</v>
          </cell>
          <cell r="G1014" t="str">
            <v>Pessoal - área fim</v>
          </cell>
        </row>
        <row r="1015">
          <cell r="A1015" t="str">
            <v>180301.400179</v>
          </cell>
          <cell r="B1015">
            <v>400179</v>
          </cell>
          <cell r="C1015" t="str">
            <v>ESTAGIARIOS E APRENDIZES</v>
          </cell>
          <cell r="D1015">
            <v>180301</v>
          </cell>
          <cell r="E1015" t="str">
            <v>DIRETORIA TÉCNICA</v>
          </cell>
          <cell r="F1015" t="str">
            <v>9.2.2</v>
          </cell>
          <cell r="G1015" t="str">
            <v>Pessoal - área fim</v>
          </cell>
        </row>
        <row r="1016">
          <cell r="A1016" t="str">
            <v>180301.400180</v>
          </cell>
          <cell r="B1016">
            <v>400180</v>
          </cell>
          <cell r="C1016" t="str">
            <v>OUTRAS DESPESAS COM PESSOAL</v>
          </cell>
          <cell r="D1016">
            <v>180301</v>
          </cell>
          <cell r="E1016" t="str">
            <v>DIRETORIA TÉCNICA</v>
          </cell>
          <cell r="F1016" t="str">
            <v>9.2.2</v>
          </cell>
          <cell r="G1016" t="str">
            <v>Pessoal - área fim</v>
          </cell>
        </row>
        <row r="1017">
          <cell r="A1017" t="str">
            <v>180302.400003</v>
          </cell>
          <cell r="B1017">
            <v>400003</v>
          </cell>
          <cell r="C1017" t="str">
            <v>SALÁRIOS E ORDENADOS</v>
          </cell>
          <cell r="D1017">
            <v>180302</v>
          </cell>
          <cell r="E1017" t="str">
            <v>COORDENAÇÃO CULTURAL DE ATIVIDADES E EVENTOS</v>
          </cell>
          <cell r="F1017" t="str">
            <v>9.2.2</v>
          </cell>
          <cell r="G1017" t="str">
            <v>Pessoal - área fim</v>
          </cell>
        </row>
        <row r="1018">
          <cell r="A1018" t="str">
            <v>180302.400004</v>
          </cell>
          <cell r="B1018">
            <v>400004</v>
          </cell>
          <cell r="C1018" t="str">
            <v>HORAS EXTRAS</v>
          </cell>
          <cell r="D1018">
            <v>180302</v>
          </cell>
          <cell r="E1018" t="str">
            <v>COORDENAÇÃO CULTURAL DE ATIVIDADES E EVENTOS</v>
          </cell>
          <cell r="F1018" t="str">
            <v>9.2.2</v>
          </cell>
          <cell r="G1018" t="str">
            <v>Pessoal - área fim</v>
          </cell>
        </row>
        <row r="1019">
          <cell r="A1019" t="str">
            <v>180302.400005</v>
          </cell>
          <cell r="B1019">
            <v>400005</v>
          </cell>
          <cell r="C1019" t="str">
            <v>DÉCIMO TERCEIRO SALÁRIO</v>
          </cell>
          <cell r="D1019">
            <v>180302</v>
          </cell>
          <cell r="E1019" t="str">
            <v>COORDENAÇÃO CULTURAL DE ATIVIDADES E EVENTOS</v>
          </cell>
          <cell r="F1019" t="str">
            <v>9.2.2</v>
          </cell>
          <cell r="G1019" t="str">
            <v>Pessoal - área fim</v>
          </cell>
        </row>
        <row r="1020">
          <cell r="A1020" t="str">
            <v>180302.400006</v>
          </cell>
          <cell r="B1020">
            <v>400006</v>
          </cell>
          <cell r="C1020" t="str">
            <v>FÉRIAS</v>
          </cell>
          <cell r="D1020">
            <v>180302</v>
          </cell>
          <cell r="E1020" t="str">
            <v>COORDENAÇÃO CULTURAL DE ATIVIDADES E EVENTOS</v>
          </cell>
          <cell r="F1020" t="str">
            <v>9.2.2</v>
          </cell>
          <cell r="G1020" t="str">
            <v>Pessoal - área fim</v>
          </cell>
        </row>
        <row r="1021">
          <cell r="A1021" t="str">
            <v>180302.400007</v>
          </cell>
          <cell r="B1021">
            <v>400007</v>
          </cell>
          <cell r="C1021" t="str">
            <v>DESCANSO SEMANAL REMUNERADO</v>
          </cell>
          <cell r="D1021">
            <v>180302</v>
          </cell>
          <cell r="E1021" t="str">
            <v>COORDENAÇÃO CULTURAL DE ATIVIDADES E EVENTOS</v>
          </cell>
          <cell r="F1021" t="str">
            <v>9.2.2</v>
          </cell>
          <cell r="G1021" t="str">
            <v>Pessoal - área fim</v>
          </cell>
        </row>
        <row r="1022">
          <cell r="A1022" t="str">
            <v>180302.400010</v>
          </cell>
          <cell r="B1022">
            <v>400010</v>
          </cell>
          <cell r="C1022" t="str">
            <v>AJUDA DE CUSTO</v>
          </cell>
          <cell r="D1022">
            <v>180302</v>
          </cell>
          <cell r="E1022" t="str">
            <v>COORDENAÇÃO CULTURAL DE ATIVIDADES E EVENTOS</v>
          </cell>
          <cell r="F1022" t="str">
            <v>9.2.2</v>
          </cell>
          <cell r="G1022" t="str">
            <v>Pessoal - área fim</v>
          </cell>
        </row>
        <row r="1023">
          <cell r="A1023" t="str">
            <v>180302.400011</v>
          </cell>
          <cell r="B1023">
            <v>400011</v>
          </cell>
          <cell r="C1023" t="str">
            <v>BOLSA AUXÍLIO</v>
          </cell>
          <cell r="D1023">
            <v>180302</v>
          </cell>
          <cell r="E1023" t="str">
            <v>COORDENAÇÃO CULTURAL DE ATIVIDADES E EVENTOS</v>
          </cell>
          <cell r="F1023" t="str">
            <v>9.2.2</v>
          </cell>
          <cell r="G1023" t="str">
            <v>Pessoal - área fim</v>
          </cell>
        </row>
        <row r="1024">
          <cell r="A1024" t="str">
            <v>180302.400012</v>
          </cell>
          <cell r="B1024">
            <v>400012</v>
          </cell>
          <cell r="C1024" t="str">
            <v>INDENIZAÇÕES</v>
          </cell>
          <cell r="D1024">
            <v>180302</v>
          </cell>
          <cell r="E1024" t="str">
            <v>COORDENAÇÃO CULTURAL DE ATIVIDADES E EVENTOS</v>
          </cell>
          <cell r="F1024" t="str">
            <v>9.2.2</v>
          </cell>
          <cell r="G1024" t="str">
            <v>Pessoal - área fim</v>
          </cell>
        </row>
        <row r="1025">
          <cell r="A1025" t="str">
            <v>180302.400013</v>
          </cell>
          <cell r="B1025">
            <v>400013</v>
          </cell>
          <cell r="C1025" t="str">
            <v>SALÁRIOS - AJUSTES ENTRE CONTRATO DE GESTÃO</v>
          </cell>
          <cell r="D1025">
            <v>180302</v>
          </cell>
          <cell r="E1025" t="str">
            <v>COORDENAÇÃO CULTURAL DE ATIVIDADES E EVENTOS</v>
          </cell>
          <cell r="F1025" t="str">
            <v>9.2.2</v>
          </cell>
          <cell r="G1025" t="str">
            <v>Pessoal - área fim</v>
          </cell>
        </row>
        <row r="1026">
          <cell r="A1026" t="str">
            <v>180302.400202</v>
          </cell>
          <cell r="B1026">
            <v>400202</v>
          </cell>
          <cell r="C1026" t="str">
            <v>ADICIONAL NOTURNO</v>
          </cell>
          <cell r="D1026">
            <v>180302</v>
          </cell>
          <cell r="E1026" t="str">
            <v>COORDENAÇÃO CULTURAL DE ATIVIDADES E EVENTOS</v>
          </cell>
          <cell r="F1026" t="str">
            <v>9.2.2</v>
          </cell>
          <cell r="G1026" t="str">
            <v>Pessoal - área fim</v>
          </cell>
        </row>
        <row r="1027">
          <cell r="A1027" t="str">
            <v>180302.400203</v>
          </cell>
          <cell r="B1027">
            <v>400203</v>
          </cell>
          <cell r="C1027" t="str">
            <v>GRATIFICAÇOES</v>
          </cell>
          <cell r="D1027">
            <v>180302</v>
          </cell>
          <cell r="E1027" t="str">
            <v>COORDENAÇÃO CULTURAL DE ATIVIDADES E EVENTOS</v>
          </cell>
          <cell r="F1027" t="str">
            <v>9.2.2</v>
          </cell>
          <cell r="G1027" t="str">
            <v>Pessoal - área fim</v>
          </cell>
        </row>
        <row r="1028">
          <cell r="A1028" t="str">
            <v>180302.400219</v>
          </cell>
          <cell r="B1028">
            <v>400219</v>
          </cell>
          <cell r="C1028" t="str">
            <v>SALARIO MATERNIDADE</v>
          </cell>
          <cell r="D1028">
            <v>180302</v>
          </cell>
          <cell r="E1028" t="str">
            <v>COORDENAÇÃO CULTURAL DE ATIVIDADES E EVENTOS</v>
          </cell>
          <cell r="F1028" t="str">
            <v>9.2.2</v>
          </cell>
          <cell r="G1028" t="str">
            <v>Pessoal - área fim</v>
          </cell>
        </row>
        <row r="1029">
          <cell r="A1029" t="str">
            <v>180302.400220</v>
          </cell>
          <cell r="B1029">
            <v>400220</v>
          </cell>
          <cell r="C1029" t="str">
            <v>SALARIO FAMILIA</v>
          </cell>
          <cell r="D1029">
            <v>180302</v>
          </cell>
          <cell r="E1029" t="str">
            <v>COORDENAÇÃO CULTURAL DE ATIVIDADES E EVENTOS</v>
          </cell>
          <cell r="F1029" t="str">
            <v>9.2.2</v>
          </cell>
          <cell r="G1029" t="str">
            <v>Pessoal - área fim</v>
          </cell>
        </row>
        <row r="1030">
          <cell r="A1030" t="str">
            <v>180302.400221</v>
          </cell>
          <cell r="B1030">
            <v>400221</v>
          </cell>
          <cell r="C1030" t="str">
            <v>PENSAO ALIMENTICIA</v>
          </cell>
          <cell r="D1030">
            <v>180302</v>
          </cell>
          <cell r="E1030" t="str">
            <v>COORDENAÇÃO CULTURAL DE ATIVIDADES E EVENTOS</v>
          </cell>
          <cell r="F1030" t="str">
            <v>9.2.2</v>
          </cell>
          <cell r="G1030" t="str">
            <v>Pessoal - área fim</v>
          </cell>
        </row>
        <row r="1031">
          <cell r="A1031" t="str">
            <v>180302.400014</v>
          </cell>
          <cell r="B1031">
            <v>400014</v>
          </cell>
          <cell r="C1031" t="str">
            <v>ASSISTÊNCIA MÉDICA</v>
          </cell>
          <cell r="D1031">
            <v>180302</v>
          </cell>
          <cell r="E1031" t="str">
            <v>COORDENAÇÃO CULTURAL DE ATIVIDADES E EVENTOS</v>
          </cell>
          <cell r="F1031" t="str">
            <v>9.2.2</v>
          </cell>
          <cell r="G1031" t="str">
            <v>Pessoal - área fim</v>
          </cell>
        </row>
        <row r="1032">
          <cell r="A1032" t="str">
            <v>180302.400015</v>
          </cell>
          <cell r="B1032">
            <v>400015</v>
          </cell>
          <cell r="C1032" t="str">
            <v>ASSISTÊNCIA ODONTOLÓGICA</v>
          </cell>
          <cell r="D1032">
            <v>180302</v>
          </cell>
          <cell r="E1032" t="str">
            <v>COORDENAÇÃO CULTURAL DE ATIVIDADES E EVENTOS</v>
          </cell>
          <cell r="F1032" t="str">
            <v>9.2.2</v>
          </cell>
          <cell r="G1032" t="str">
            <v>Pessoal - área fim</v>
          </cell>
        </row>
        <row r="1033">
          <cell r="A1033" t="str">
            <v>180302.400016</v>
          </cell>
          <cell r="B1033">
            <v>400016</v>
          </cell>
          <cell r="C1033" t="str">
            <v>VALE REFEICAO</v>
          </cell>
          <cell r="D1033">
            <v>180302</v>
          </cell>
          <cell r="E1033" t="str">
            <v>COORDENAÇÃO CULTURAL DE ATIVIDADES E EVENTOS</v>
          </cell>
          <cell r="F1033" t="str">
            <v>9.2.2</v>
          </cell>
          <cell r="G1033" t="str">
            <v>Pessoal - área fim</v>
          </cell>
        </row>
        <row r="1034">
          <cell r="A1034" t="str">
            <v>180302.400017</v>
          </cell>
          <cell r="B1034">
            <v>400017</v>
          </cell>
          <cell r="C1034" t="str">
            <v>VALE TRANSPORTE</v>
          </cell>
          <cell r="D1034">
            <v>180302</v>
          </cell>
          <cell r="E1034" t="str">
            <v>COORDENAÇÃO CULTURAL DE ATIVIDADES E EVENTOS</v>
          </cell>
          <cell r="F1034" t="str">
            <v>9.2.2</v>
          </cell>
          <cell r="G1034" t="str">
            <v>Pessoal - área fim</v>
          </cell>
        </row>
        <row r="1035">
          <cell r="A1035" t="str">
            <v>180302.400175</v>
          </cell>
          <cell r="B1035">
            <v>400175</v>
          </cell>
          <cell r="C1035" t="str">
            <v>CURSOS E TREINAMENTOS</v>
          </cell>
          <cell r="D1035">
            <v>180302</v>
          </cell>
          <cell r="E1035" t="str">
            <v>COORDENAÇÃO CULTURAL DE ATIVIDADES E EVENTOS</v>
          </cell>
          <cell r="F1035" t="str">
            <v>9.2.2</v>
          </cell>
          <cell r="G1035" t="str">
            <v>Pessoal - área fim</v>
          </cell>
        </row>
        <row r="1036">
          <cell r="A1036" t="str">
            <v>180302.400176</v>
          </cell>
          <cell r="B1036">
            <v>400176</v>
          </cell>
          <cell r="C1036" t="str">
            <v>AUXILIO EDUCACAO</v>
          </cell>
          <cell r="D1036">
            <v>180302</v>
          </cell>
          <cell r="E1036" t="str">
            <v>COORDENAÇÃO CULTURAL DE ATIVIDADES E EVENTOS</v>
          </cell>
          <cell r="F1036" t="str">
            <v>9.2.2</v>
          </cell>
          <cell r="G1036" t="str">
            <v>Pessoal - área fim</v>
          </cell>
        </row>
        <row r="1037">
          <cell r="A1037" t="str">
            <v>180302.400020</v>
          </cell>
          <cell r="B1037">
            <v>400020</v>
          </cell>
          <cell r="C1037" t="str">
            <v>INSS</v>
          </cell>
          <cell r="D1037">
            <v>180302</v>
          </cell>
          <cell r="E1037" t="str">
            <v>COORDENAÇÃO CULTURAL DE ATIVIDADES E EVENTOS</v>
          </cell>
          <cell r="F1037" t="str">
            <v>9.2.2</v>
          </cell>
          <cell r="G1037" t="str">
            <v>Pessoal - área fim</v>
          </cell>
        </row>
        <row r="1038">
          <cell r="A1038" t="str">
            <v>180302.400021</v>
          </cell>
          <cell r="B1038">
            <v>400021</v>
          </cell>
          <cell r="C1038" t="str">
            <v>FGTS</v>
          </cell>
          <cell r="D1038">
            <v>180302</v>
          </cell>
          <cell r="E1038" t="str">
            <v>COORDENAÇÃO CULTURAL DE ATIVIDADES E EVENTOS</v>
          </cell>
          <cell r="F1038" t="str">
            <v>9.2.2</v>
          </cell>
          <cell r="G1038" t="str">
            <v>Pessoal - área fim</v>
          </cell>
        </row>
        <row r="1039">
          <cell r="A1039" t="str">
            <v>180302.400022</v>
          </cell>
          <cell r="B1039">
            <v>400022</v>
          </cell>
          <cell r="C1039" t="str">
            <v>PIS SOBRE FOLHA DE PAGAMENTO</v>
          </cell>
          <cell r="D1039">
            <v>180302</v>
          </cell>
          <cell r="E1039" t="str">
            <v>COORDENAÇÃO CULTURAL DE ATIVIDADES E EVENTOS</v>
          </cell>
          <cell r="F1039" t="str">
            <v>9.2.2</v>
          </cell>
          <cell r="G1039" t="str">
            <v>Pessoal - área fim</v>
          </cell>
        </row>
        <row r="1040">
          <cell r="A1040" t="str">
            <v>180302.400024</v>
          </cell>
          <cell r="B1040">
            <v>400024</v>
          </cell>
          <cell r="C1040" t="str">
            <v>CONTRIBUIÇÃO SOCIAL RESCISÓRIA</v>
          </cell>
          <cell r="D1040">
            <v>180302</v>
          </cell>
          <cell r="E1040" t="str">
            <v>COORDENAÇÃO CULTURAL DE ATIVIDADES E EVENTOS</v>
          </cell>
          <cell r="F1040" t="str">
            <v>9.2.2</v>
          </cell>
          <cell r="G1040" t="str">
            <v>Pessoal - área fim</v>
          </cell>
        </row>
        <row r="1041">
          <cell r="A1041" t="str">
            <v>180302.400177</v>
          </cell>
          <cell r="B1041">
            <v>400177</v>
          </cell>
          <cell r="C1041" t="str">
            <v>INSS SOBRE AUTONOMOS</v>
          </cell>
          <cell r="D1041">
            <v>180302</v>
          </cell>
          <cell r="E1041" t="str">
            <v>COORDENAÇÃO CULTURAL DE ATIVIDADES E EVENTOS</v>
          </cell>
          <cell r="F1041" t="str">
            <v>9.2.2</v>
          </cell>
          <cell r="G1041" t="str">
            <v>Pessoal - área fim</v>
          </cell>
        </row>
        <row r="1042">
          <cell r="A1042" t="str">
            <v>180302.400214</v>
          </cell>
          <cell r="B1042">
            <v>400214</v>
          </cell>
          <cell r="C1042" t="str">
            <v>CONTRIBUICAO SINDICAL/ ASSISTENCIAL/ CONFEDERATIVA</v>
          </cell>
          <cell r="D1042">
            <v>180302</v>
          </cell>
          <cell r="E1042" t="str">
            <v>COORDENAÇÃO CULTURAL DE ATIVIDADES E EVENTOS</v>
          </cell>
          <cell r="F1042" t="str">
            <v>9.2.2</v>
          </cell>
          <cell r="G1042" t="str">
            <v>Pessoal - área fim</v>
          </cell>
        </row>
        <row r="1043">
          <cell r="A1043" t="str">
            <v>180302.400025</v>
          </cell>
          <cell r="B1043">
            <v>400025</v>
          </cell>
          <cell r="C1043" t="str">
            <v>DESPESA - FÉRIAS</v>
          </cell>
          <cell r="D1043">
            <v>180302</v>
          </cell>
          <cell r="E1043" t="str">
            <v>COORDENAÇÃO CULTURAL DE ATIVIDADES E EVENTOS</v>
          </cell>
          <cell r="F1043" t="str">
            <v>9.2.2</v>
          </cell>
          <cell r="G1043" t="str">
            <v>Pessoal - área fim</v>
          </cell>
        </row>
        <row r="1044">
          <cell r="A1044" t="str">
            <v>180302.400026</v>
          </cell>
          <cell r="B1044">
            <v>400026</v>
          </cell>
          <cell r="C1044" t="str">
            <v>DESPESA - INSS S/ FÉRIAS</v>
          </cell>
          <cell r="D1044">
            <v>180302</v>
          </cell>
          <cell r="E1044" t="str">
            <v>COORDENAÇÃO CULTURAL DE ATIVIDADES E EVENTOS</v>
          </cell>
          <cell r="F1044" t="str">
            <v>9.2.2</v>
          </cell>
          <cell r="G1044" t="str">
            <v>Pessoal - área fim</v>
          </cell>
        </row>
        <row r="1045">
          <cell r="A1045" t="str">
            <v>180302.400027</v>
          </cell>
          <cell r="B1045">
            <v>400027</v>
          </cell>
          <cell r="C1045" t="str">
            <v>DESPESA - FGTS S/ FÉRIAS</v>
          </cell>
          <cell r="D1045">
            <v>180302</v>
          </cell>
          <cell r="E1045" t="str">
            <v>COORDENAÇÃO CULTURAL DE ATIVIDADES E EVENTOS</v>
          </cell>
          <cell r="F1045" t="str">
            <v>9.2.2</v>
          </cell>
          <cell r="G1045" t="str">
            <v>Pessoal - área fim</v>
          </cell>
        </row>
        <row r="1046">
          <cell r="A1046" t="str">
            <v>180302.400028</v>
          </cell>
          <cell r="B1046">
            <v>400028</v>
          </cell>
          <cell r="C1046" t="str">
            <v>DESPESA - 13° SALÁRIO</v>
          </cell>
          <cell r="D1046">
            <v>180302</v>
          </cell>
          <cell r="E1046" t="str">
            <v>COORDENAÇÃO CULTURAL DE ATIVIDADES E EVENTOS</v>
          </cell>
          <cell r="F1046" t="str">
            <v>9.2.2</v>
          </cell>
          <cell r="G1046" t="str">
            <v>Pessoal - área fim</v>
          </cell>
        </row>
        <row r="1047">
          <cell r="A1047" t="str">
            <v>180302.400029</v>
          </cell>
          <cell r="B1047">
            <v>400029</v>
          </cell>
          <cell r="C1047" t="str">
            <v>DESPESA - INSS S/ 13°</v>
          </cell>
          <cell r="D1047">
            <v>180302</v>
          </cell>
          <cell r="E1047" t="str">
            <v>COORDENAÇÃO CULTURAL DE ATIVIDADES E EVENTOS</v>
          </cell>
          <cell r="F1047" t="str">
            <v>9.2.2</v>
          </cell>
          <cell r="G1047" t="str">
            <v>Pessoal - área fim</v>
          </cell>
        </row>
        <row r="1048">
          <cell r="A1048" t="str">
            <v>180302.400030</v>
          </cell>
          <cell r="B1048">
            <v>400030</v>
          </cell>
          <cell r="C1048" t="str">
            <v>DESPESA - FGTS S/ 13°</v>
          </cell>
          <cell r="D1048">
            <v>180302</v>
          </cell>
          <cell r="E1048" t="str">
            <v>COORDENAÇÃO CULTURAL DE ATIVIDADES E EVENTOS</v>
          </cell>
          <cell r="F1048" t="str">
            <v>9.2.2</v>
          </cell>
          <cell r="G1048" t="str">
            <v>Pessoal - área fim</v>
          </cell>
        </row>
        <row r="1049">
          <cell r="A1049" t="str">
            <v>180302.400178</v>
          </cell>
          <cell r="B1049">
            <v>400178</v>
          </cell>
          <cell r="C1049" t="str">
            <v>UNIFORMES</v>
          </cell>
          <cell r="D1049">
            <v>180302</v>
          </cell>
          <cell r="E1049" t="str">
            <v>COORDENAÇÃO CULTURAL DE ATIVIDADES E EVENTOS</v>
          </cell>
          <cell r="F1049" t="str">
            <v>9.2.2</v>
          </cell>
          <cell r="G1049" t="str">
            <v>Pessoal - área fim</v>
          </cell>
        </row>
        <row r="1050">
          <cell r="A1050" t="str">
            <v>180302.400179</v>
          </cell>
          <cell r="B1050">
            <v>400179</v>
          </cell>
          <cell r="C1050" t="str">
            <v>ESTAGIARIOS E APRENDIZES</v>
          </cell>
          <cell r="D1050">
            <v>180302</v>
          </cell>
          <cell r="E1050" t="str">
            <v>COORDENAÇÃO CULTURAL DE ATIVIDADES E EVENTOS</v>
          </cell>
          <cell r="F1050" t="str">
            <v>9.2.2</v>
          </cell>
          <cell r="G1050" t="str">
            <v>Pessoal - área fim</v>
          </cell>
        </row>
        <row r="1051">
          <cell r="A1051" t="str">
            <v>180302.400180</v>
          </cell>
          <cell r="B1051">
            <v>400180</v>
          </cell>
          <cell r="C1051" t="str">
            <v>OUTRAS DESPESAS COM PESSOAL</v>
          </cell>
          <cell r="D1051">
            <v>180302</v>
          </cell>
          <cell r="E1051" t="str">
            <v>COORDENAÇÃO CULTURAL DE ATIVIDADES E EVENTOS</v>
          </cell>
          <cell r="F1051" t="str">
            <v>9.2.2</v>
          </cell>
          <cell r="G1051" t="str">
            <v>Pessoal - área fim</v>
          </cell>
        </row>
        <row r="1052">
          <cell r="A1052" t="str">
            <v>180303.400003</v>
          </cell>
          <cell r="B1052">
            <v>400003</v>
          </cell>
          <cell r="C1052" t="str">
            <v>SALÁRIOS E ORDENADOS</v>
          </cell>
          <cell r="D1052">
            <v>180303</v>
          </cell>
          <cell r="E1052" t="str">
            <v>COORDENAÇÃO PEDAGÓGICA (EDUCACIONAL)</v>
          </cell>
          <cell r="F1052" t="str">
            <v>9.2.2</v>
          </cell>
          <cell r="G1052" t="str">
            <v>Pessoal - área fim</v>
          </cell>
        </row>
        <row r="1053">
          <cell r="A1053" t="str">
            <v>180303.400004</v>
          </cell>
          <cell r="B1053">
            <v>400004</v>
          </cell>
          <cell r="C1053" t="str">
            <v>HORAS EXTRAS</v>
          </cell>
          <cell r="D1053">
            <v>180303</v>
          </cell>
          <cell r="E1053" t="str">
            <v>COORDENAÇÃO PEDAGÓGICA (EDUCACIONAL)</v>
          </cell>
          <cell r="F1053" t="str">
            <v>9.2.2</v>
          </cell>
          <cell r="G1053" t="str">
            <v>Pessoal - área fim</v>
          </cell>
        </row>
        <row r="1054">
          <cell r="A1054" t="str">
            <v>180303.400005</v>
          </cell>
          <cell r="B1054">
            <v>400005</v>
          </cell>
          <cell r="C1054" t="str">
            <v>DÉCIMO TERCEIRO SALÁRIO</v>
          </cell>
          <cell r="D1054">
            <v>180303</v>
          </cell>
          <cell r="E1054" t="str">
            <v>COORDENAÇÃO PEDAGÓGICA (EDUCACIONAL)</v>
          </cell>
          <cell r="F1054" t="str">
            <v>9.2.2</v>
          </cell>
          <cell r="G1054" t="str">
            <v>Pessoal - área fim</v>
          </cell>
        </row>
        <row r="1055">
          <cell r="A1055" t="str">
            <v>180303.400006</v>
          </cell>
          <cell r="B1055">
            <v>400006</v>
          </cell>
          <cell r="C1055" t="str">
            <v>FÉRIAS</v>
          </cell>
          <cell r="D1055">
            <v>180303</v>
          </cell>
          <cell r="E1055" t="str">
            <v>COORDENAÇÃO PEDAGÓGICA (EDUCACIONAL)</v>
          </cell>
          <cell r="F1055" t="str">
            <v>9.2.2</v>
          </cell>
          <cell r="G1055" t="str">
            <v>Pessoal - área fim</v>
          </cell>
        </row>
        <row r="1056">
          <cell r="A1056" t="str">
            <v>180303.400007</v>
          </cell>
          <cell r="B1056">
            <v>400007</v>
          </cell>
          <cell r="C1056" t="str">
            <v>DESCANSO SEMANAL REMUNERADO</v>
          </cell>
          <cell r="D1056">
            <v>180303</v>
          </cell>
          <cell r="E1056" t="str">
            <v>COORDENAÇÃO PEDAGÓGICA (EDUCACIONAL)</v>
          </cell>
          <cell r="F1056" t="str">
            <v>9.2.2</v>
          </cell>
          <cell r="G1056" t="str">
            <v>Pessoal - área fim</v>
          </cell>
        </row>
        <row r="1057">
          <cell r="A1057" t="str">
            <v>180303.400010</v>
          </cell>
          <cell r="B1057">
            <v>400010</v>
          </cell>
          <cell r="C1057" t="str">
            <v>AJUDA DE CUSTO</v>
          </cell>
          <cell r="D1057">
            <v>180303</v>
          </cell>
          <cell r="E1057" t="str">
            <v>COORDENAÇÃO PEDAGÓGICA (EDUCACIONAL)</v>
          </cell>
          <cell r="F1057" t="str">
            <v>9.2.2</v>
          </cell>
          <cell r="G1057" t="str">
            <v>Pessoal - área fim</v>
          </cell>
        </row>
        <row r="1058">
          <cell r="A1058" t="str">
            <v>180303.400011</v>
          </cell>
          <cell r="B1058">
            <v>400011</v>
          </cell>
          <cell r="C1058" t="str">
            <v>BOLSA AUXÍLIO</v>
          </cell>
          <cell r="D1058">
            <v>180303</v>
          </cell>
          <cell r="E1058" t="str">
            <v>COORDENAÇÃO PEDAGÓGICA (EDUCACIONAL)</v>
          </cell>
          <cell r="F1058" t="str">
            <v>9.2.2</v>
          </cell>
          <cell r="G1058" t="str">
            <v>Pessoal - área fim</v>
          </cell>
        </row>
        <row r="1059">
          <cell r="A1059" t="str">
            <v>180303.400012</v>
          </cell>
          <cell r="B1059">
            <v>400012</v>
          </cell>
          <cell r="C1059" t="str">
            <v>INDENIZAÇÕES</v>
          </cell>
          <cell r="D1059">
            <v>180303</v>
          </cell>
          <cell r="E1059" t="str">
            <v>COORDENAÇÃO PEDAGÓGICA (EDUCACIONAL)</v>
          </cell>
          <cell r="F1059" t="str">
            <v>9.2.2</v>
          </cell>
          <cell r="G1059" t="str">
            <v>Pessoal - área fim</v>
          </cell>
        </row>
        <row r="1060">
          <cell r="A1060" t="str">
            <v>180303.400013</v>
          </cell>
          <cell r="B1060">
            <v>400013</v>
          </cell>
          <cell r="C1060" t="str">
            <v>SALÁRIOS - AJUSTES ENTRE CONTRATO DE GESTÃO</v>
          </cell>
          <cell r="D1060">
            <v>180303</v>
          </cell>
          <cell r="E1060" t="str">
            <v>COORDENAÇÃO PEDAGÓGICA (EDUCACIONAL)</v>
          </cell>
          <cell r="F1060" t="str">
            <v>9.2.2</v>
          </cell>
          <cell r="G1060" t="str">
            <v>Pessoal - área fim</v>
          </cell>
        </row>
        <row r="1061">
          <cell r="A1061" t="str">
            <v>180303.400202</v>
          </cell>
          <cell r="B1061">
            <v>400202</v>
          </cell>
          <cell r="C1061" t="str">
            <v>ADICIONAL NOTURNO</v>
          </cell>
          <cell r="D1061">
            <v>180303</v>
          </cell>
          <cell r="E1061" t="str">
            <v>COORDENAÇÃO PEDAGÓGICA (EDUCACIONAL)</v>
          </cell>
          <cell r="F1061" t="str">
            <v>9.2.2</v>
          </cell>
          <cell r="G1061" t="str">
            <v>Pessoal - área fim</v>
          </cell>
        </row>
        <row r="1062">
          <cell r="A1062" t="str">
            <v>180303.400203</v>
          </cell>
          <cell r="B1062">
            <v>400203</v>
          </cell>
          <cell r="C1062" t="str">
            <v>GRATIFICAÇOES</v>
          </cell>
          <cell r="D1062">
            <v>180303</v>
          </cell>
          <cell r="E1062" t="str">
            <v>COORDENAÇÃO PEDAGÓGICA (EDUCACIONAL)</v>
          </cell>
          <cell r="F1062" t="str">
            <v>9.2.2</v>
          </cell>
          <cell r="G1062" t="str">
            <v>Pessoal - área fim</v>
          </cell>
        </row>
        <row r="1063">
          <cell r="A1063" t="str">
            <v>180303.400219</v>
          </cell>
          <cell r="B1063">
            <v>400219</v>
          </cell>
          <cell r="C1063" t="str">
            <v>SALARIO MATERNIDADE</v>
          </cell>
          <cell r="D1063">
            <v>180303</v>
          </cell>
          <cell r="E1063" t="str">
            <v>COORDENAÇÃO PEDAGÓGICA (EDUCACIONAL)</v>
          </cell>
          <cell r="F1063" t="str">
            <v>9.2.2</v>
          </cell>
          <cell r="G1063" t="str">
            <v>Pessoal - área fim</v>
          </cell>
        </row>
        <row r="1064">
          <cell r="A1064" t="str">
            <v>180303.400220</v>
          </cell>
          <cell r="B1064">
            <v>400220</v>
          </cell>
          <cell r="C1064" t="str">
            <v>SALARIO FAMILIA</v>
          </cell>
          <cell r="D1064">
            <v>180303</v>
          </cell>
          <cell r="E1064" t="str">
            <v>COORDENAÇÃO PEDAGÓGICA (EDUCACIONAL)</v>
          </cell>
          <cell r="F1064" t="str">
            <v>9.2.2</v>
          </cell>
          <cell r="G1064" t="str">
            <v>Pessoal - área fim</v>
          </cell>
        </row>
        <row r="1065">
          <cell r="A1065" t="str">
            <v>180303.400221</v>
          </cell>
          <cell r="B1065">
            <v>400221</v>
          </cell>
          <cell r="C1065" t="str">
            <v>PENSAO ALIMENTICIA</v>
          </cell>
          <cell r="D1065">
            <v>180303</v>
          </cell>
          <cell r="E1065" t="str">
            <v>COORDENAÇÃO PEDAGÓGICA (EDUCACIONAL)</v>
          </cell>
          <cell r="F1065" t="str">
            <v>9.2.2</v>
          </cell>
          <cell r="G1065" t="str">
            <v>Pessoal - área fim</v>
          </cell>
        </row>
        <row r="1066">
          <cell r="A1066" t="str">
            <v>180303.400014</v>
          </cell>
          <cell r="B1066">
            <v>400014</v>
          </cell>
          <cell r="C1066" t="str">
            <v>ASSISTÊNCIA MÉDICA</v>
          </cell>
          <cell r="D1066">
            <v>180303</v>
          </cell>
          <cell r="E1066" t="str">
            <v>COORDENAÇÃO PEDAGÓGICA (EDUCACIONAL)</v>
          </cell>
          <cell r="F1066" t="str">
            <v>9.2.2</v>
          </cell>
          <cell r="G1066" t="str">
            <v>Pessoal - área fim</v>
          </cell>
        </row>
        <row r="1067">
          <cell r="A1067" t="str">
            <v>180303.400015</v>
          </cell>
          <cell r="B1067">
            <v>400015</v>
          </cell>
          <cell r="C1067" t="str">
            <v>ASSISTÊNCIA ODONTOLÓGICA</v>
          </cell>
          <cell r="D1067">
            <v>180303</v>
          </cell>
          <cell r="E1067" t="str">
            <v>COORDENAÇÃO PEDAGÓGICA (EDUCACIONAL)</v>
          </cell>
          <cell r="F1067" t="str">
            <v>9.2.2</v>
          </cell>
          <cell r="G1067" t="str">
            <v>Pessoal - área fim</v>
          </cell>
        </row>
        <row r="1068">
          <cell r="A1068" t="str">
            <v>180303.400016</v>
          </cell>
          <cell r="B1068">
            <v>400016</v>
          </cell>
          <cell r="C1068" t="str">
            <v>VALE REFEICAO</v>
          </cell>
          <cell r="D1068">
            <v>180303</v>
          </cell>
          <cell r="E1068" t="str">
            <v>COORDENAÇÃO PEDAGÓGICA (EDUCACIONAL)</v>
          </cell>
          <cell r="F1068" t="str">
            <v>9.2.2</v>
          </cell>
          <cell r="G1068" t="str">
            <v>Pessoal - área fim</v>
          </cell>
        </row>
        <row r="1069">
          <cell r="A1069" t="str">
            <v>180303.400017</v>
          </cell>
          <cell r="B1069">
            <v>400017</v>
          </cell>
          <cell r="C1069" t="str">
            <v>VALE TRANSPORTE</v>
          </cell>
          <cell r="D1069">
            <v>180303</v>
          </cell>
          <cell r="E1069" t="str">
            <v>COORDENAÇÃO PEDAGÓGICA (EDUCACIONAL)</v>
          </cell>
          <cell r="F1069" t="str">
            <v>9.2.2</v>
          </cell>
          <cell r="G1069" t="str">
            <v>Pessoal - área fim</v>
          </cell>
        </row>
        <row r="1070">
          <cell r="A1070" t="str">
            <v>180303.400175</v>
          </cell>
          <cell r="B1070">
            <v>400175</v>
          </cell>
          <cell r="C1070" t="str">
            <v>CURSOS E TREINAMENTOS</v>
          </cell>
          <cell r="D1070">
            <v>180303</v>
          </cell>
          <cell r="E1070" t="str">
            <v>COORDENAÇÃO PEDAGÓGICA (EDUCACIONAL)</v>
          </cell>
          <cell r="F1070" t="str">
            <v>9.2.2</v>
          </cell>
          <cell r="G1070" t="str">
            <v>Pessoal - área fim</v>
          </cell>
        </row>
        <row r="1071">
          <cell r="A1071" t="str">
            <v>180303.400176</v>
          </cell>
          <cell r="B1071">
            <v>400176</v>
          </cell>
          <cell r="C1071" t="str">
            <v>AUXILIO EDUCACAO</v>
          </cell>
          <cell r="D1071">
            <v>180303</v>
          </cell>
          <cell r="E1071" t="str">
            <v>COORDENAÇÃO PEDAGÓGICA (EDUCACIONAL)</v>
          </cell>
          <cell r="F1071" t="str">
            <v>9.2.2</v>
          </cell>
          <cell r="G1071" t="str">
            <v>Pessoal - área fim</v>
          </cell>
        </row>
        <row r="1072">
          <cell r="A1072" t="str">
            <v>180303.400020</v>
          </cell>
          <cell r="B1072">
            <v>400020</v>
          </cell>
          <cell r="C1072" t="str">
            <v>INSS</v>
          </cell>
          <cell r="D1072">
            <v>180303</v>
          </cell>
          <cell r="E1072" t="str">
            <v>COORDENAÇÃO PEDAGÓGICA (EDUCACIONAL)</v>
          </cell>
          <cell r="F1072" t="str">
            <v>9.2.2</v>
          </cell>
          <cell r="G1072" t="str">
            <v>Pessoal - área fim</v>
          </cell>
        </row>
        <row r="1073">
          <cell r="A1073" t="str">
            <v>180303.400021</v>
          </cell>
          <cell r="B1073">
            <v>400021</v>
          </cell>
          <cell r="C1073" t="str">
            <v>FGTS</v>
          </cell>
          <cell r="D1073">
            <v>180303</v>
          </cell>
          <cell r="E1073" t="str">
            <v>COORDENAÇÃO PEDAGÓGICA (EDUCACIONAL)</v>
          </cell>
          <cell r="F1073" t="str">
            <v>9.2.2</v>
          </cell>
          <cell r="G1073" t="str">
            <v>Pessoal - área fim</v>
          </cell>
        </row>
        <row r="1074">
          <cell r="A1074" t="str">
            <v>180303.400022</v>
          </cell>
          <cell r="B1074">
            <v>400022</v>
          </cell>
          <cell r="C1074" t="str">
            <v>PIS SOBRE FOLHA DE PAGAMENTO</v>
          </cell>
          <cell r="D1074">
            <v>180303</v>
          </cell>
          <cell r="E1074" t="str">
            <v>COORDENAÇÃO PEDAGÓGICA (EDUCACIONAL)</v>
          </cell>
          <cell r="F1074" t="str">
            <v>9.2.2</v>
          </cell>
          <cell r="G1074" t="str">
            <v>Pessoal - área fim</v>
          </cell>
        </row>
        <row r="1075">
          <cell r="A1075" t="str">
            <v>180303.400024</v>
          </cell>
          <cell r="B1075">
            <v>400024</v>
          </cell>
          <cell r="C1075" t="str">
            <v>CONTRIBUIÇÃO SOCIAL RESCISÓRIA</v>
          </cell>
          <cell r="D1075">
            <v>180303</v>
          </cell>
          <cell r="E1075" t="str">
            <v>COORDENAÇÃO PEDAGÓGICA (EDUCACIONAL)</v>
          </cell>
          <cell r="F1075" t="str">
            <v>9.2.2</v>
          </cell>
          <cell r="G1075" t="str">
            <v>Pessoal - área fim</v>
          </cell>
        </row>
        <row r="1076">
          <cell r="A1076" t="str">
            <v>180303.400177</v>
          </cell>
          <cell r="B1076">
            <v>400177</v>
          </cell>
          <cell r="C1076" t="str">
            <v>INSS SOBRE AUTONOMOS</v>
          </cell>
          <cell r="D1076">
            <v>180303</v>
          </cell>
          <cell r="E1076" t="str">
            <v>COORDENAÇÃO PEDAGÓGICA (EDUCACIONAL)</v>
          </cell>
          <cell r="F1076" t="str">
            <v>9.2.2</v>
          </cell>
          <cell r="G1076" t="str">
            <v>Pessoal - área fim</v>
          </cell>
        </row>
        <row r="1077">
          <cell r="A1077" t="str">
            <v>180303.400214</v>
          </cell>
          <cell r="B1077">
            <v>400214</v>
          </cell>
          <cell r="C1077" t="str">
            <v>CONTRIBUICAO SINDICAL/ ASSISTENCIAL/ CONFEDERATIVA</v>
          </cell>
          <cell r="D1077">
            <v>180303</v>
          </cell>
          <cell r="E1077" t="str">
            <v>COORDENAÇÃO PEDAGÓGICA (EDUCACIONAL)</v>
          </cell>
          <cell r="F1077" t="str">
            <v>9.2.2</v>
          </cell>
          <cell r="G1077" t="str">
            <v>Pessoal - área fim</v>
          </cell>
        </row>
        <row r="1078">
          <cell r="A1078" t="str">
            <v>180303.400025</v>
          </cell>
          <cell r="B1078">
            <v>400025</v>
          </cell>
          <cell r="C1078" t="str">
            <v>DESPESA - FÉRIAS</v>
          </cell>
          <cell r="D1078">
            <v>180303</v>
          </cell>
          <cell r="E1078" t="str">
            <v>COORDENAÇÃO PEDAGÓGICA (EDUCACIONAL)</v>
          </cell>
          <cell r="F1078" t="str">
            <v>9.2.2</v>
          </cell>
          <cell r="G1078" t="str">
            <v>Pessoal - área fim</v>
          </cell>
        </row>
        <row r="1079">
          <cell r="A1079" t="str">
            <v>180303.400026</v>
          </cell>
          <cell r="B1079">
            <v>400026</v>
          </cell>
          <cell r="C1079" t="str">
            <v>DESPESA - INSS S/ FÉRIAS</v>
          </cell>
          <cell r="D1079">
            <v>180303</v>
          </cell>
          <cell r="E1079" t="str">
            <v>COORDENAÇÃO PEDAGÓGICA (EDUCACIONAL)</v>
          </cell>
          <cell r="F1079" t="str">
            <v>9.2.2</v>
          </cell>
          <cell r="G1079" t="str">
            <v>Pessoal - área fim</v>
          </cell>
        </row>
        <row r="1080">
          <cell r="A1080" t="str">
            <v>180303.400027</v>
          </cell>
          <cell r="B1080">
            <v>400027</v>
          </cell>
          <cell r="C1080" t="str">
            <v>DESPESA - FGTS S/ FÉRIAS</v>
          </cell>
          <cell r="D1080">
            <v>180303</v>
          </cell>
          <cell r="E1080" t="str">
            <v>COORDENAÇÃO PEDAGÓGICA (EDUCACIONAL)</v>
          </cell>
          <cell r="F1080" t="str">
            <v>9.2.2</v>
          </cell>
          <cell r="G1080" t="str">
            <v>Pessoal - área fim</v>
          </cell>
        </row>
        <row r="1081">
          <cell r="A1081" t="str">
            <v>180303.400028</v>
          </cell>
          <cell r="B1081">
            <v>400028</v>
          </cell>
          <cell r="C1081" t="str">
            <v>DESPESA - 13° SALÁRIO</v>
          </cell>
          <cell r="D1081">
            <v>180303</v>
          </cell>
          <cell r="E1081" t="str">
            <v>COORDENAÇÃO PEDAGÓGICA (EDUCACIONAL)</v>
          </cell>
          <cell r="F1081" t="str">
            <v>9.2.2</v>
          </cell>
          <cell r="G1081" t="str">
            <v>Pessoal - área fim</v>
          </cell>
        </row>
        <row r="1082">
          <cell r="A1082" t="str">
            <v>180303.400029</v>
          </cell>
          <cell r="B1082">
            <v>400029</v>
          </cell>
          <cell r="C1082" t="str">
            <v>DESPESA - INSS S/ 13°</v>
          </cell>
          <cell r="D1082">
            <v>180303</v>
          </cell>
          <cell r="E1082" t="str">
            <v>COORDENAÇÃO PEDAGÓGICA (EDUCACIONAL)</v>
          </cell>
          <cell r="F1082" t="str">
            <v>9.2.2</v>
          </cell>
          <cell r="G1082" t="str">
            <v>Pessoal - área fim</v>
          </cell>
        </row>
        <row r="1083">
          <cell r="A1083" t="str">
            <v>180303.400030</v>
          </cell>
          <cell r="B1083">
            <v>400030</v>
          </cell>
          <cell r="C1083" t="str">
            <v>DESPESA - FGTS S/ 13°</v>
          </cell>
          <cell r="D1083">
            <v>180303</v>
          </cell>
          <cell r="E1083" t="str">
            <v>COORDENAÇÃO PEDAGÓGICA (EDUCACIONAL)</v>
          </cell>
          <cell r="F1083" t="str">
            <v>9.2.2</v>
          </cell>
          <cell r="G1083" t="str">
            <v>Pessoal - área fim</v>
          </cell>
        </row>
        <row r="1084">
          <cell r="A1084" t="str">
            <v>180303.400178</v>
          </cell>
          <cell r="B1084">
            <v>400178</v>
          </cell>
          <cell r="C1084" t="str">
            <v>UNIFORMES</v>
          </cell>
          <cell r="D1084">
            <v>180303</v>
          </cell>
          <cell r="E1084" t="str">
            <v>COORDENAÇÃO PEDAGÓGICA (EDUCACIONAL)</v>
          </cell>
          <cell r="F1084" t="str">
            <v>9.2.2</v>
          </cell>
          <cell r="G1084" t="str">
            <v>Pessoal - área fim</v>
          </cell>
        </row>
        <row r="1085">
          <cell r="A1085" t="str">
            <v>180303.400179</v>
          </cell>
          <cell r="B1085">
            <v>400179</v>
          </cell>
          <cell r="C1085" t="str">
            <v>ESTAGIARIOS E APRENDIZES</v>
          </cell>
          <cell r="D1085">
            <v>180303</v>
          </cell>
          <cell r="E1085" t="str">
            <v>COORDENAÇÃO PEDAGÓGICA (EDUCACIONAL)</v>
          </cell>
          <cell r="F1085" t="str">
            <v>9.2.2</v>
          </cell>
          <cell r="G1085" t="str">
            <v>Pessoal - área fim</v>
          </cell>
        </row>
        <row r="1086">
          <cell r="A1086" t="str">
            <v>180303.400180</v>
          </cell>
          <cell r="B1086">
            <v>400180</v>
          </cell>
          <cell r="C1086" t="str">
            <v>OUTRAS DESPESAS COM PESSOAL</v>
          </cell>
          <cell r="D1086">
            <v>180303</v>
          </cell>
          <cell r="E1086" t="str">
            <v>COORDENAÇÃO PEDAGÓGICA (EDUCACIONAL)</v>
          </cell>
          <cell r="F1086" t="str">
            <v>9.2.2</v>
          </cell>
          <cell r="G1086" t="str">
            <v>Pessoal - área fim</v>
          </cell>
        </row>
        <row r="1087">
          <cell r="A1087" t="str">
            <v>180304.400003</v>
          </cell>
          <cell r="B1087">
            <v>400003</v>
          </cell>
          <cell r="C1087" t="str">
            <v>SALÁRIOS E ORDENADOS</v>
          </cell>
          <cell r="D1087">
            <v>180304</v>
          </cell>
          <cell r="E1087" t="str">
            <v>ADMINISTRAÇÃO E APOIO À EQUIPAMENTOS</v>
          </cell>
          <cell r="F1087" t="str">
            <v>9.2.1</v>
          </cell>
          <cell r="G1087" t="str">
            <v>Pessoal - área meio</v>
          </cell>
        </row>
        <row r="1088">
          <cell r="A1088" t="str">
            <v>180304.400004</v>
          </cell>
          <cell r="B1088">
            <v>400004</v>
          </cell>
          <cell r="C1088" t="str">
            <v>HORAS EXTRAS</v>
          </cell>
          <cell r="D1088">
            <v>180304</v>
          </cell>
          <cell r="E1088" t="str">
            <v>ADMINISTRAÇÃO E APOIO À EQUIPAMENTOS</v>
          </cell>
          <cell r="F1088" t="str">
            <v>9.2.1</v>
          </cell>
          <cell r="G1088" t="str">
            <v>Pessoal - área meio</v>
          </cell>
        </row>
        <row r="1089">
          <cell r="A1089" t="str">
            <v>180304.400005</v>
          </cell>
          <cell r="B1089">
            <v>400005</v>
          </cell>
          <cell r="C1089" t="str">
            <v>DÉCIMO TERCEIRO SALÁRIO</v>
          </cell>
          <cell r="D1089">
            <v>180304</v>
          </cell>
          <cell r="E1089" t="str">
            <v>ADMINISTRAÇÃO E APOIO À EQUIPAMENTOS</v>
          </cell>
          <cell r="F1089" t="str">
            <v>9.2.1</v>
          </cell>
          <cell r="G1089" t="str">
            <v>Pessoal - área meio</v>
          </cell>
        </row>
        <row r="1090">
          <cell r="A1090" t="str">
            <v>180304.400006</v>
          </cell>
          <cell r="B1090">
            <v>400006</v>
          </cell>
          <cell r="C1090" t="str">
            <v>FÉRIAS</v>
          </cell>
          <cell r="D1090">
            <v>180304</v>
          </cell>
          <cell r="E1090" t="str">
            <v>ADMINISTRAÇÃO E APOIO À EQUIPAMENTOS</v>
          </cell>
          <cell r="F1090" t="str">
            <v>9.2.1</v>
          </cell>
          <cell r="G1090" t="str">
            <v>Pessoal - área meio</v>
          </cell>
        </row>
        <row r="1091">
          <cell r="A1091" t="str">
            <v>180304.400007</v>
          </cell>
          <cell r="B1091">
            <v>400007</v>
          </cell>
          <cell r="C1091" t="str">
            <v>DESCANSO SEMANAL REMUNERADO</v>
          </cell>
          <cell r="D1091">
            <v>180304</v>
          </cell>
          <cell r="E1091" t="str">
            <v>ADMINISTRAÇÃO E APOIO À EQUIPAMENTOS</v>
          </cell>
          <cell r="F1091" t="str">
            <v>9.2.1</v>
          </cell>
          <cell r="G1091" t="str">
            <v>Pessoal - área meio</v>
          </cell>
        </row>
        <row r="1092">
          <cell r="A1092" t="str">
            <v>180304.400010</v>
          </cell>
          <cell r="B1092">
            <v>400010</v>
          </cell>
          <cell r="C1092" t="str">
            <v>AJUDA DE CUSTO</v>
          </cell>
          <cell r="D1092">
            <v>180304</v>
          </cell>
          <cell r="E1092" t="str">
            <v>ADMINISTRAÇÃO E APOIO À EQUIPAMENTOS</v>
          </cell>
          <cell r="F1092" t="str">
            <v>9.2.1</v>
          </cell>
          <cell r="G1092" t="str">
            <v>Pessoal - área meio</v>
          </cell>
        </row>
        <row r="1093">
          <cell r="A1093" t="str">
            <v>180304.400011</v>
          </cell>
          <cell r="B1093">
            <v>400011</v>
          </cell>
          <cell r="C1093" t="str">
            <v>BOLSA AUXÍLIO</v>
          </cell>
          <cell r="D1093">
            <v>180304</v>
          </cell>
          <cell r="E1093" t="str">
            <v>ADMINISTRAÇÃO E APOIO À EQUIPAMENTOS</v>
          </cell>
          <cell r="F1093" t="str">
            <v>9.2.1</v>
          </cell>
          <cell r="G1093" t="str">
            <v>Pessoal - área meio</v>
          </cell>
        </row>
        <row r="1094">
          <cell r="A1094" t="str">
            <v>180304.400012</v>
          </cell>
          <cell r="B1094">
            <v>400012</v>
          </cell>
          <cell r="C1094" t="str">
            <v>INDENIZAÇÕES</v>
          </cell>
          <cell r="D1094">
            <v>180304</v>
          </cell>
          <cell r="E1094" t="str">
            <v>ADMINISTRAÇÃO E APOIO À EQUIPAMENTOS</v>
          </cell>
          <cell r="F1094" t="str">
            <v>9.2.1</v>
          </cell>
          <cell r="G1094" t="str">
            <v>Pessoal - área meio</v>
          </cell>
        </row>
        <row r="1095">
          <cell r="A1095" t="str">
            <v>180304.400013</v>
          </cell>
          <cell r="B1095">
            <v>400013</v>
          </cell>
          <cell r="C1095" t="str">
            <v>SALÁRIOS - AJUSTES ENTRE CONTRATO DE GESTÃO</v>
          </cell>
          <cell r="D1095">
            <v>180304</v>
          </cell>
          <cell r="E1095" t="str">
            <v>ADMINISTRAÇÃO E APOIO À EQUIPAMENTOS</v>
          </cell>
          <cell r="F1095" t="str">
            <v>9.2.1</v>
          </cell>
          <cell r="G1095" t="str">
            <v>Pessoal - área meio</v>
          </cell>
        </row>
        <row r="1096">
          <cell r="A1096" t="str">
            <v>180304.400202</v>
          </cell>
          <cell r="B1096">
            <v>400202</v>
          </cell>
          <cell r="C1096" t="str">
            <v>ADICIONAL NOTURNO</v>
          </cell>
          <cell r="D1096">
            <v>180304</v>
          </cell>
          <cell r="E1096" t="str">
            <v>ADMINISTRAÇÃO E APOIO À EQUIPAMENTOS</v>
          </cell>
          <cell r="F1096" t="str">
            <v>9.2.1</v>
          </cell>
          <cell r="G1096" t="str">
            <v>Pessoal - área meio</v>
          </cell>
        </row>
        <row r="1097">
          <cell r="A1097" t="str">
            <v>180304.400203</v>
          </cell>
          <cell r="B1097">
            <v>400203</v>
          </cell>
          <cell r="C1097" t="str">
            <v>GRATIFICAÇOES</v>
          </cell>
          <cell r="D1097">
            <v>180304</v>
          </cell>
          <cell r="E1097" t="str">
            <v>ADMINISTRAÇÃO E APOIO À EQUIPAMENTOS</v>
          </cell>
          <cell r="F1097" t="str">
            <v>9.2.1</v>
          </cell>
          <cell r="G1097" t="str">
            <v>Pessoal - área meio</v>
          </cell>
        </row>
        <row r="1098">
          <cell r="A1098" t="str">
            <v>180304.400219</v>
          </cell>
          <cell r="B1098">
            <v>400219</v>
          </cell>
          <cell r="C1098" t="str">
            <v>SALARIO MATERNIDADE</v>
          </cell>
          <cell r="D1098">
            <v>180304</v>
          </cell>
          <cell r="E1098" t="str">
            <v>ADMINISTRAÇÃO E APOIO À EQUIPAMENTOS</v>
          </cell>
          <cell r="F1098" t="str">
            <v>9.2.1</v>
          </cell>
          <cell r="G1098" t="str">
            <v>Pessoal - área meio</v>
          </cell>
        </row>
        <row r="1099">
          <cell r="A1099" t="str">
            <v>180304.400220</v>
          </cell>
          <cell r="B1099">
            <v>400220</v>
          </cell>
          <cell r="C1099" t="str">
            <v>SALARIO FAMILIA</v>
          </cell>
          <cell r="D1099">
            <v>180304</v>
          </cell>
          <cell r="E1099" t="str">
            <v>ADMINISTRAÇÃO E APOIO À EQUIPAMENTOS</v>
          </cell>
          <cell r="F1099" t="str">
            <v>9.2.1</v>
          </cell>
          <cell r="G1099" t="str">
            <v>Pessoal - área meio</v>
          </cell>
        </row>
        <row r="1100">
          <cell r="A1100" t="str">
            <v>180304.400221</v>
          </cell>
          <cell r="B1100">
            <v>400221</v>
          </cell>
          <cell r="C1100" t="str">
            <v>PENSAO ALIMENTICIA</v>
          </cell>
          <cell r="D1100">
            <v>180304</v>
          </cell>
          <cell r="E1100" t="str">
            <v>ADMINISTRAÇÃO E APOIO À EQUIPAMENTOS</v>
          </cell>
          <cell r="F1100" t="str">
            <v>9.2.1</v>
          </cell>
          <cell r="G1100" t="str">
            <v>Pessoal - área meio</v>
          </cell>
        </row>
        <row r="1101">
          <cell r="A1101" t="str">
            <v>180304.400014</v>
          </cell>
          <cell r="B1101">
            <v>400014</v>
          </cell>
          <cell r="C1101" t="str">
            <v>ASSISTÊNCIA MÉDICA</v>
          </cell>
          <cell r="D1101">
            <v>180304</v>
          </cell>
          <cell r="E1101" t="str">
            <v>ADMINISTRAÇÃO E APOIO À EQUIPAMENTOS</v>
          </cell>
          <cell r="F1101" t="str">
            <v>9.2.1</v>
          </cell>
          <cell r="G1101" t="str">
            <v>Pessoal - área meio</v>
          </cell>
        </row>
        <row r="1102">
          <cell r="A1102" t="str">
            <v>180304.400015</v>
          </cell>
          <cell r="B1102">
            <v>400015</v>
          </cell>
          <cell r="C1102" t="str">
            <v>ASSISTÊNCIA ODONTOLÓGICA</v>
          </cell>
          <cell r="D1102">
            <v>180304</v>
          </cell>
          <cell r="E1102" t="str">
            <v>ADMINISTRAÇÃO E APOIO À EQUIPAMENTOS</v>
          </cell>
          <cell r="F1102" t="str">
            <v>9.2.1</v>
          </cell>
          <cell r="G1102" t="str">
            <v>Pessoal - área meio</v>
          </cell>
        </row>
        <row r="1103">
          <cell r="A1103" t="str">
            <v>180304.400016</v>
          </cell>
          <cell r="B1103">
            <v>400016</v>
          </cell>
          <cell r="C1103" t="str">
            <v>VALE REFEICAO</v>
          </cell>
          <cell r="D1103">
            <v>180304</v>
          </cell>
          <cell r="E1103" t="str">
            <v>ADMINISTRAÇÃO E APOIO À EQUIPAMENTOS</v>
          </cell>
          <cell r="F1103" t="str">
            <v>9.2.1</v>
          </cell>
          <cell r="G1103" t="str">
            <v>Pessoal - área meio</v>
          </cell>
        </row>
        <row r="1104">
          <cell r="A1104" t="str">
            <v>180304.400017</v>
          </cell>
          <cell r="B1104">
            <v>400017</v>
          </cell>
          <cell r="C1104" t="str">
            <v>VALE TRANSPORTE</v>
          </cell>
          <cell r="D1104">
            <v>180304</v>
          </cell>
          <cell r="E1104" t="str">
            <v>ADMINISTRAÇÃO E APOIO À EQUIPAMENTOS</v>
          </cell>
          <cell r="F1104" t="str">
            <v>9.2.1</v>
          </cell>
          <cell r="G1104" t="str">
            <v>Pessoal - área meio</v>
          </cell>
        </row>
        <row r="1105">
          <cell r="A1105" t="str">
            <v>180304.400175</v>
          </cell>
          <cell r="B1105">
            <v>400175</v>
          </cell>
          <cell r="C1105" t="str">
            <v>CURSOS E TREINAMENTOS</v>
          </cell>
          <cell r="D1105">
            <v>180304</v>
          </cell>
          <cell r="E1105" t="str">
            <v>ADMINISTRAÇÃO E APOIO À EQUIPAMENTOS</v>
          </cell>
          <cell r="F1105" t="str">
            <v>9.2.1</v>
          </cell>
          <cell r="G1105" t="str">
            <v>Pessoal - área meio</v>
          </cell>
        </row>
        <row r="1106">
          <cell r="A1106" t="str">
            <v>180304.400176</v>
          </cell>
          <cell r="B1106">
            <v>400176</v>
          </cell>
          <cell r="C1106" t="str">
            <v>AUXILIO EDUCACAO</v>
          </cell>
          <cell r="D1106">
            <v>180304</v>
          </cell>
          <cell r="E1106" t="str">
            <v>ADMINISTRAÇÃO E APOIO À EQUIPAMENTOS</v>
          </cell>
          <cell r="F1106" t="str">
            <v>9.2.1</v>
          </cell>
          <cell r="G1106" t="str">
            <v>Pessoal - área meio</v>
          </cell>
        </row>
        <row r="1107">
          <cell r="A1107" t="str">
            <v>180304.400020</v>
          </cell>
          <cell r="B1107">
            <v>400020</v>
          </cell>
          <cell r="C1107" t="str">
            <v>INSS</v>
          </cell>
          <cell r="D1107">
            <v>180304</v>
          </cell>
          <cell r="E1107" t="str">
            <v>ADMINISTRAÇÃO E APOIO À EQUIPAMENTOS</v>
          </cell>
          <cell r="F1107" t="str">
            <v>9.2.1</v>
          </cell>
          <cell r="G1107" t="str">
            <v>Pessoal - área meio</v>
          </cell>
        </row>
        <row r="1108">
          <cell r="A1108" t="str">
            <v>180304.400021</v>
          </cell>
          <cell r="B1108">
            <v>400021</v>
          </cell>
          <cell r="C1108" t="str">
            <v>FGTS</v>
          </cell>
          <cell r="D1108">
            <v>180304</v>
          </cell>
          <cell r="E1108" t="str">
            <v>ADMINISTRAÇÃO E APOIO À EQUIPAMENTOS</v>
          </cell>
          <cell r="F1108" t="str">
            <v>9.2.1</v>
          </cell>
          <cell r="G1108" t="str">
            <v>Pessoal - área meio</v>
          </cell>
        </row>
        <row r="1109">
          <cell r="A1109" t="str">
            <v>180304.400022</v>
          </cell>
          <cell r="B1109">
            <v>400022</v>
          </cell>
          <cell r="C1109" t="str">
            <v>PIS SOBRE FOLHA DE PAGAMENTO</v>
          </cell>
          <cell r="D1109">
            <v>180304</v>
          </cell>
          <cell r="E1109" t="str">
            <v>ADMINISTRAÇÃO E APOIO À EQUIPAMENTOS</v>
          </cell>
          <cell r="F1109" t="str">
            <v>9.2.1</v>
          </cell>
          <cell r="G1109" t="str">
            <v>Pessoal - área meio</v>
          </cell>
        </row>
        <row r="1110">
          <cell r="A1110" t="str">
            <v>180304.400024</v>
          </cell>
          <cell r="B1110">
            <v>400024</v>
          </cell>
          <cell r="C1110" t="str">
            <v>CONTRIBUIÇÃO SOCIAL RESCISÓRIA</v>
          </cell>
          <cell r="D1110">
            <v>180304</v>
          </cell>
          <cell r="E1110" t="str">
            <v>ADMINISTRAÇÃO E APOIO À EQUIPAMENTOS</v>
          </cell>
          <cell r="F1110" t="str">
            <v>9.2.1</v>
          </cell>
          <cell r="G1110" t="str">
            <v>Pessoal - área meio</v>
          </cell>
        </row>
        <row r="1111">
          <cell r="A1111" t="str">
            <v>180304.400177</v>
          </cell>
          <cell r="B1111">
            <v>400177</v>
          </cell>
          <cell r="C1111" t="str">
            <v>INSS SOBRE AUTONOMOS</v>
          </cell>
          <cell r="D1111">
            <v>180304</v>
          </cell>
          <cell r="E1111" t="str">
            <v>ADMINISTRAÇÃO E APOIO À EQUIPAMENTOS</v>
          </cell>
          <cell r="F1111" t="str">
            <v>9.2.1</v>
          </cell>
          <cell r="G1111" t="str">
            <v>Pessoal - área meio</v>
          </cell>
        </row>
        <row r="1112">
          <cell r="A1112" t="str">
            <v>180304.400214</v>
          </cell>
          <cell r="B1112">
            <v>400214</v>
          </cell>
          <cell r="C1112" t="str">
            <v>CONTRIBUICAO SINDICAL/ ASSISTENCIAL/ CONFEDERATIVA</v>
          </cell>
          <cell r="D1112">
            <v>180304</v>
          </cell>
          <cell r="E1112" t="str">
            <v>ADMINISTRAÇÃO E APOIO À EQUIPAMENTOS</v>
          </cell>
          <cell r="F1112" t="str">
            <v>9.2.1</v>
          </cell>
          <cell r="G1112" t="str">
            <v>Pessoal - área meio</v>
          </cell>
        </row>
        <row r="1113">
          <cell r="A1113" t="str">
            <v>180304.400025</v>
          </cell>
          <cell r="B1113">
            <v>400025</v>
          </cell>
          <cell r="C1113" t="str">
            <v>DESPESA - FÉRIAS</v>
          </cell>
          <cell r="D1113">
            <v>180304</v>
          </cell>
          <cell r="E1113" t="str">
            <v>ADMINISTRAÇÃO E APOIO À EQUIPAMENTOS</v>
          </cell>
          <cell r="F1113" t="str">
            <v>9.2.1</v>
          </cell>
          <cell r="G1113" t="str">
            <v>Pessoal - área meio</v>
          </cell>
        </row>
        <row r="1114">
          <cell r="A1114" t="str">
            <v>180304.400026</v>
          </cell>
          <cell r="B1114">
            <v>400026</v>
          </cell>
          <cell r="C1114" t="str">
            <v>DESPESA - INSS S/ FÉRIAS</v>
          </cell>
          <cell r="D1114">
            <v>180304</v>
          </cell>
          <cell r="E1114" t="str">
            <v>ADMINISTRAÇÃO E APOIO À EQUIPAMENTOS</v>
          </cell>
          <cell r="F1114" t="str">
            <v>9.2.1</v>
          </cell>
          <cell r="G1114" t="str">
            <v>Pessoal - área meio</v>
          </cell>
        </row>
        <row r="1115">
          <cell r="A1115" t="str">
            <v>180304.400027</v>
          </cell>
          <cell r="B1115">
            <v>400027</v>
          </cell>
          <cell r="C1115" t="str">
            <v>DESPESA - FGTS S/ FÉRIAS</v>
          </cell>
          <cell r="D1115">
            <v>180304</v>
          </cell>
          <cell r="E1115" t="str">
            <v>ADMINISTRAÇÃO E APOIO À EQUIPAMENTOS</v>
          </cell>
          <cell r="F1115" t="str">
            <v>9.2.1</v>
          </cell>
          <cell r="G1115" t="str">
            <v>Pessoal - área meio</v>
          </cell>
        </row>
        <row r="1116">
          <cell r="A1116" t="str">
            <v>180304.400028</v>
          </cell>
          <cell r="B1116">
            <v>400028</v>
          </cell>
          <cell r="C1116" t="str">
            <v>DESPESA - 13° SALÁRIO</v>
          </cell>
          <cell r="D1116">
            <v>180304</v>
          </cell>
          <cell r="E1116" t="str">
            <v>ADMINISTRAÇÃO E APOIO À EQUIPAMENTOS</v>
          </cell>
          <cell r="F1116" t="str">
            <v>9.2.1</v>
          </cell>
          <cell r="G1116" t="str">
            <v>Pessoal - área meio</v>
          </cell>
        </row>
        <row r="1117">
          <cell r="A1117" t="str">
            <v>180304.400029</v>
          </cell>
          <cell r="B1117">
            <v>400029</v>
          </cell>
          <cell r="C1117" t="str">
            <v>DESPESA - INSS S/ 13°</v>
          </cell>
          <cell r="D1117">
            <v>180304</v>
          </cell>
          <cell r="E1117" t="str">
            <v>ADMINISTRAÇÃO E APOIO À EQUIPAMENTOS</v>
          </cell>
          <cell r="F1117" t="str">
            <v>9.2.1</v>
          </cell>
          <cell r="G1117" t="str">
            <v>Pessoal - área meio</v>
          </cell>
        </row>
        <row r="1118">
          <cell r="A1118" t="str">
            <v>180304.400030</v>
          </cell>
          <cell r="B1118">
            <v>400030</v>
          </cell>
          <cell r="C1118" t="str">
            <v>DESPESA - FGTS S/ 13°</v>
          </cell>
          <cell r="D1118">
            <v>180304</v>
          </cell>
          <cell r="E1118" t="str">
            <v>ADMINISTRAÇÃO E APOIO À EQUIPAMENTOS</v>
          </cell>
          <cell r="F1118" t="str">
            <v>9.2.1</v>
          </cell>
          <cell r="G1118" t="str">
            <v>Pessoal - área meio</v>
          </cell>
        </row>
        <row r="1119">
          <cell r="A1119" t="str">
            <v>180304.400178</v>
          </cell>
          <cell r="B1119">
            <v>400178</v>
          </cell>
          <cell r="C1119" t="str">
            <v>UNIFORMES</v>
          </cell>
          <cell r="D1119">
            <v>180304</v>
          </cell>
          <cell r="E1119" t="str">
            <v>ADMINISTRAÇÃO E APOIO À EQUIPAMENTOS</v>
          </cell>
          <cell r="F1119" t="str">
            <v>9.2.1</v>
          </cell>
          <cell r="G1119" t="str">
            <v>Pessoal - área meio</v>
          </cell>
        </row>
        <row r="1120">
          <cell r="A1120" t="str">
            <v>180304.400179</v>
          </cell>
          <cell r="B1120">
            <v>400179</v>
          </cell>
          <cell r="C1120" t="str">
            <v>ESTAGIARIOS E APRENDIZES</v>
          </cell>
          <cell r="D1120">
            <v>180304</v>
          </cell>
          <cell r="E1120" t="str">
            <v>ADMINISTRAÇÃO E APOIO À EQUIPAMENTOS</v>
          </cell>
          <cell r="F1120" t="str">
            <v>9.2.1</v>
          </cell>
          <cell r="G1120" t="str">
            <v>Pessoal - área meio</v>
          </cell>
        </row>
        <row r="1121">
          <cell r="A1121" t="str">
            <v>180304.400180</v>
          </cell>
          <cell r="B1121">
            <v>400180</v>
          </cell>
          <cell r="C1121" t="str">
            <v>OUTRAS DESPESAS COM PESSOAL</v>
          </cell>
          <cell r="D1121">
            <v>180304</v>
          </cell>
          <cell r="E1121" t="str">
            <v>ADMINISTRAÇÃO E APOIO À EQUIPAMENTOS</v>
          </cell>
          <cell r="F1121" t="str">
            <v>9.2.1</v>
          </cell>
          <cell r="G1121" t="str">
            <v>Pessoal - área meio</v>
          </cell>
        </row>
        <row r="1122">
          <cell r="A1122" t="str">
            <v>190101.400003</v>
          </cell>
          <cell r="B1122">
            <v>400003</v>
          </cell>
          <cell r="C1122" t="str">
            <v>SALÁRIOS E ORDENADOS</v>
          </cell>
          <cell r="D1122">
            <v>190101</v>
          </cell>
          <cell r="E1122" t="str">
            <v>ATIVIDADES CULTURAIS</v>
          </cell>
          <cell r="F1122" t="str">
            <v>9.2.2</v>
          </cell>
          <cell r="G1122" t="str">
            <v>Pessoal - área fim</v>
          </cell>
        </row>
        <row r="1123">
          <cell r="A1123" t="str">
            <v>190101.400004</v>
          </cell>
          <cell r="B1123">
            <v>400004</v>
          </cell>
          <cell r="C1123" t="str">
            <v>HORAS EXTRAS</v>
          </cell>
          <cell r="D1123">
            <v>190101</v>
          </cell>
          <cell r="E1123" t="str">
            <v>ATIVIDADES CULTURAIS</v>
          </cell>
          <cell r="F1123" t="str">
            <v>9.2.2</v>
          </cell>
          <cell r="G1123" t="str">
            <v>Pessoal - área fim</v>
          </cell>
        </row>
        <row r="1124">
          <cell r="A1124" t="str">
            <v>190101.400005</v>
          </cell>
          <cell r="B1124">
            <v>400005</v>
          </cell>
          <cell r="C1124" t="str">
            <v>DÉCIMO TERCEIRO SALÁRIO</v>
          </cell>
          <cell r="D1124">
            <v>190101</v>
          </cell>
          <cell r="E1124" t="str">
            <v>ATIVIDADES CULTURAIS</v>
          </cell>
          <cell r="F1124" t="str">
            <v>9.2.2</v>
          </cell>
          <cell r="G1124" t="str">
            <v>Pessoal - área fim</v>
          </cell>
        </row>
        <row r="1125">
          <cell r="A1125" t="str">
            <v>190101.400006</v>
          </cell>
          <cell r="B1125">
            <v>400006</v>
          </cell>
          <cell r="C1125" t="str">
            <v>FÉRIAS</v>
          </cell>
          <cell r="D1125">
            <v>190101</v>
          </cell>
          <cell r="E1125" t="str">
            <v>ATIVIDADES CULTURAIS</v>
          </cell>
          <cell r="F1125" t="str">
            <v>9.2.2</v>
          </cell>
          <cell r="G1125" t="str">
            <v>Pessoal - área fim</v>
          </cell>
        </row>
        <row r="1126">
          <cell r="A1126" t="str">
            <v>190101.400007</v>
          </cell>
          <cell r="B1126">
            <v>400007</v>
          </cell>
          <cell r="C1126" t="str">
            <v>DESCANSO SEMANAL REMUNERADO</v>
          </cell>
          <cell r="D1126">
            <v>190101</v>
          </cell>
          <cell r="E1126" t="str">
            <v>ATIVIDADES CULTURAIS</v>
          </cell>
          <cell r="F1126" t="str">
            <v>9.2.2</v>
          </cell>
          <cell r="G1126" t="str">
            <v>Pessoal - área fim</v>
          </cell>
        </row>
        <row r="1127">
          <cell r="A1127" t="str">
            <v>190101.400010</v>
          </cell>
          <cell r="B1127">
            <v>400010</v>
          </cell>
          <cell r="C1127" t="str">
            <v>AJUDA DE CUSTO</v>
          </cell>
          <cell r="D1127">
            <v>190101</v>
          </cell>
          <cell r="E1127" t="str">
            <v>ATIVIDADES CULTURAIS</v>
          </cell>
          <cell r="F1127" t="str">
            <v>9.2.2</v>
          </cell>
          <cell r="G1127" t="str">
            <v>Pessoal - área fim</v>
          </cell>
        </row>
        <row r="1128">
          <cell r="A1128" t="str">
            <v>190101.400011</v>
          </cell>
          <cell r="B1128">
            <v>400011</v>
          </cell>
          <cell r="C1128" t="str">
            <v>BOLSA AUXÍLIO</v>
          </cell>
          <cell r="D1128">
            <v>190101</v>
          </cell>
          <cell r="E1128" t="str">
            <v>ATIVIDADES CULTURAIS</v>
          </cell>
          <cell r="F1128" t="str">
            <v>9.2.2</v>
          </cell>
          <cell r="G1128" t="str">
            <v>Pessoal - área fim</v>
          </cell>
        </row>
        <row r="1129">
          <cell r="A1129" t="str">
            <v>190101.400012</v>
          </cell>
          <cell r="B1129">
            <v>400012</v>
          </cell>
          <cell r="C1129" t="str">
            <v>INDENIZAÇÕES</v>
          </cell>
          <cell r="D1129">
            <v>190101</v>
          </cell>
          <cell r="E1129" t="str">
            <v>ATIVIDADES CULTURAIS</v>
          </cell>
          <cell r="F1129" t="str">
            <v>9.2.2</v>
          </cell>
          <cell r="G1129" t="str">
            <v>Pessoal - área fim</v>
          </cell>
        </row>
        <row r="1130">
          <cell r="A1130" t="str">
            <v>190101.400013</v>
          </cell>
          <cell r="B1130">
            <v>400013</v>
          </cell>
          <cell r="C1130" t="str">
            <v>SALÁRIOS - AJUSTES ENTRE CONTRATO DE GESTÃO</v>
          </cell>
          <cell r="D1130">
            <v>190101</v>
          </cell>
          <cell r="E1130" t="str">
            <v>ATIVIDADES CULTURAIS</v>
          </cell>
          <cell r="F1130" t="str">
            <v>9.2.2</v>
          </cell>
          <cell r="G1130" t="str">
            <v>Pessoal - área fim</v>
          </cell>
        </row>
        <row r="1131">
          <cell r="A1131" t="str">
            <v>190101.400202</v>
          </cell>
          <cell r="B1131">
            <v>400202</v>
          </cell>
          <cell r="C1131" t="str">
            <v>ADICIONAL NOTURNO</v>
          </cell>
          <cell r="D1131">
            <v>190101</v>
          </cell>
          <cell r="E1131" t="str">
            <v>ATIVIDADES CULTURAIS</v>
          </cell>
          <cell r="F1131" t="str">
            <v>9.2.2</v>
          </cell>
          <cell r="G1131" t="str">
            <v>Pessoal - área fim</v>
          </cell>
        </row>
        <row r="1132">
          <cell r="A1132" t="str">
            <v>190101.400203</v>
          </cell>
          <cell r="B1132">
            <v>400203</v>
          </cell>
          <cell r="C1132" t="str">
            <v>GRATIFICAÇOES</v>
          </cell>
          <cell r="D1132">
            <v>190101</v>
          </cell>
          <cell r="E1132" t="str">
            <v>ATIVIDADES CULTURAIS</v>
          </cell>
          <cell r="F1132" t="str">
            <v>9.2.2</v>
          </cell>
          <cell r="G1132" t="str">
            <v>Pessoal - área fim</v>
          </cell>
        </row>
        <row r="1133">
          <cell r="A1133" t="str">
            <v>190101.400219</v>
          </cell>
          <cell r="B1133">
            <v>400219</v>
          </cell>
          <cell r="C1133" t="str">
            <v>SALARIO MATERNIDADE</v>
          </cell>
          <cell r="D1133">
            <v>190101</v>
          </cell>
          <cell r="E1133" t="str">
            <v>ATIVIDADES CULTURAIS</v>
          </cell>
          <cell r="F1133" t="str">
            <v>9.2.2</v>
          </cell>
          <cell r="G1133" t="str">
            <v>Pessoal - área fim</v>
          </cell>
        </row>
        <row r="1134">
          <cell r="A1134" t="str">
            <v>190101.400220</v>
          </cell>
          <cell r="B1134">
            <v>400220</v>
          </cell>
          <cell r="C1134" t="str">
            <v>SALARIO FAMILIA</v>
          </cell>
          <cell r="D1134">
            <v>190101</v>
          </cell>
          <cell r="E1134" t="str">
            <v>ATIVIDADES CULTURAIS</v>
          </cell>
          <cell r="F1134" t="str">
            <v>9.2.2</v>
          </cell>
          <cell r="G1134" t="str">
            <v>Pessoal - área fim</v>
          </cell>
        </row>
        <row r="1135">
          <cell r="A1135" t="str">
            <v>190101.400221</v>
          </cell>
          <cell r="B1135">
            <v>400221</v>
          </cell>
          <cell r="C1135" t="str">
            <v>PENSAO ALIMENTICIA</v>
          </cell>
          <cell r="D1135">
            <v>190101</v>
          </cell>
          <cell r="E1135" t="str">
            <v>ATIVIDADES CULTURAIS</v>
          </cell>
          <cell r="F1135" t="str">
            <v>9.2.2</v>
          </cell>
          <cell r="G1135" t="str">
            <v>Pessoal - área fim</v>
          </cell>
        </row>
        <row r="1136">
          <cell r="A1136" t="str">
            <v>190101.400014</v>
          </cell>
          <cell r="B1136">
            <v>400014</v>
          </cell>
          <cell r="C1136" t="str">
            <v>ASSISTÊNCIA MÉDICA</v>
          </cell>
          <cell r="D1136">
            <v>190101</v>
          </cell>
          <cell r="E1136" t="str">
            <v>ATIVIDADES CULTURAIS</v>
          </cell>
          <cell r="F1136" t="str">
            <v>9.2.2</v>
          </cell>
          <cell r="G1136" t="str">
            <v>Pessoal - área fim</v>
          </cell>
        </row>
        <row r="1137">
          <cell r="A1137" t="str">
            <v>190101.400015</v>
          </cell>
          <cell r="B1137">
            <v>400015</v>
          </cell>
          <cell r="C1137" t="str">
            <v>ASSISTÊNCIA ODONTOLÓGICA</v>
          </cell>
          <cell r="D1137">
            <v>190101</v>
          </cell>
          <cell r="E1137" t="str">
            <v>ATIVIDADES CULTURAIS</v>
          </cell>
          <cell r="F1137" t="str">
            <v>9.2.2</v>
          </cell>
          <cell r="G1137" t="str">
            <v>Pessoal - área fim</v>
          </cell>
        </row>
        <row r="1138">
          <cell r="A1138" t="str">
            <v>190101.400016</v>
          </cell>
          <cell r="B1138">
            <v>400016</v>
          </cell>
          <cell r="C1138" t="str">
            <v>VALE REFEICAO</v>
          </cell>
          <cell r="D1138">
            <v>190101</v>
          </cell>
          <cell r="E1138" t="str">
            <v>ATIVIDADES CULTURAIS</v>
          </cell>
          <cell r="F1138" t="str">
            <v>9.2.2</v>
          </cell>
          <cell r="G1138" t="str">
            <v>Pessoal - área fim</v>
          </cell>
        </row>
        <row r="1139">
          <cell r="A1139" t="str">
            <v>190101.400017</v>
          </cell>
          <cell r="B1139">
            <v>400017</v>
          </cell>
          <cell r="C1139" t="str">
            <v>VALE TRANSPORTE</v>
          </cell>
          <cell r="D1139">
            <v>190101</v>
          </cell>
          <cell r="E1139" t="str">
            <v>ATIVIDADES CULTURAIS</v>
          </cell>
          <cell r="F1139" t="str">
            <v>9.2.2</v>
          </cell>
          <cell r="G1139" t="str">
            <v>Pessoal - área fim</v>
          </cell>
        </row>
        <row r="1140">
          <cell r="A1140" t="str">
            <v>190101.400175</v>
          </cell>
          <cell r="B1140">
            <v>400175</v>
          </cell>
          <cell r="C1140" t="str">
            <v>CURSOS E TREINAMENTOS</v>
          </cell>
          <cell r="D1140">
            <v>190101</v>
          </cell>
          <cell r="E1140" t="str">
            <v>ATIVIDADES CULTURAIS</v>
          </cell>
          <cell r="F1140" t="str">
            <v>9.2.2</v>
          </cell>
          <cell r="G1140" t="str">
            <v>Pessoal - área fim</v>
          </cell>
        </row>
        <row r="1141">
          <cell r="A1141" t="str">
            <v>190101.400176</v>
          </cell>
          <cell r="B1141">
            <v>400176</v>
          </cell>
          <cell r="C1141" t="str">
            <v>AUXILIO EDUCACAO</v>
          </cell>
          <cell r="D1141">
            <v>190101</v>
          </cell>
          <cell r="E1141" t="str">
            <v>ATIVIDADES CULTURAIS</v>
          </cell>
          <cell r="F1141" t="str">
            <v>9.2.2</v>
          </cell>
          <cell r="G1141" t="str">
            <v>Pessoal - área fim</v>
          </cell>
        </row>
        <row r="1142">
          <cell r="A1142" t="str">
            <v>190101.400020</v>
          </cell>
          <cell r="B1142">
            <v>400020</v>
          </cell>
          <cell r="C1142" t="str">
            <v>INSS</v>
          </cell>
          <cell r="D1142">
            <v>190101</v>
          </cell>
          <cell r="E1142" t="str">
            <v>ATIVIDADES CULTURAIS</v>
          </cell>
          <cell r="F1142" t="str">
            <v>9.2.2</v>
          </cell>
          <cell r="G1142" t="str">
            <v>Pessoal - área fim</v>
          </cell>
        </row>
        <row r="1143">
          <cell r="A1143" t="str">
            <v>190101.400021</v>
          </cell>
          <cell r="B1143">
            <v>400021</v>
          </cell>
          <cell r="C1143" t="str">
            <v>FGTS</v>
          </cell>
          <cell r="D1143">
            <v>190101</v>
          </cell>
          <cell r="E1143" t="str">
            <v>ATIVIDADES CULTURAIS</v>
          </cell>
          <cell r="F1143" t="str">
            <v>9.2.2</v>
          </cell>
          <cell r="G1143" t="str">
            <v>Pessoal - área fim</v>
          </cell>
        </row>
        <row r="1144">
          <cell r="A1144" t="str">
            <v>190101.400022</v>
          </cell>
          <cell r="B1144">
            <v>400022</v>
          </cell>
          <cell r="C1144" t="str">
            <v>PIS SOBRE FOLHA DE PAGAMENTO</v>
          </cell>
          <cell r="D1144">
            <v>190101</v>
          </cell>
          <cell r="E1144" t="str">
            <v>ATIVIDADES CULTURAIS</v>
          </cell>
          <cell r="F1144" t="str">
            <v>9.2.2</v>
          </cell>
          <cell r="G1144" t="str">
            <v>Pessoal - área fim</v>
          </cell>
        </row>
        <row r="1145">
          <cell r="A1145" t="str">
            <v>190101.400024</v>
          </cell>
          <cell r="B1145">
            <v>400024</v>
          </cell>
          <cell r="C1145" t="str">
            <v>CONTRIBUIÇÃO SOCIAL RESCISÓRIA</v>
          </cell>
          <cell r="D1145">
            <v>190101</v>
          </cell>
          <cell r="E1145" t="str">
            <v>ATIVIDADES CULTURAIS</v>
          </cell>
          <cell r="F1145" t="str">
            <v>9.2.2</v>
          </cell>
          <cell r="G1145" t="str">
            <v>Pessoal - área fim</v>
          </cell>
        </row>
        <row r="1146">
          <cell r="A1146" t="str">
            <v>190101.400177</v>
          </cell>
          <cell r="B1146">
            <v>400177</v>
          </cell>
          <cell r="C1146" t="str">
            <v>INSS SOBRE AUTONOMOS</v>
          </cell>
          <cell r="D1146">
            <v>190101</v>
          </cell>
          <cell r="E1146" t="str">
            <v>ATIVIDADES CULTURAIS</v>
          </cell>
          <cell r="F1146" t="str">
            <v>9.2.2</v>
          </cell>
          <cell r="G1146" t="str">
            <v>Pessoal - área fim</v>
          </cell>
        </row>
        <row r="1147">
          <cell r="A1147" t="str">
            <v>190101.400214</v>
          </cell>
          <cell r="B1147">
            <v>400214</v>
          </cell>
          <cell r="C1147" t="str">
            <v>CONTRIBUICAO SINDICAL/ ASSISTENCIAL/ CONFEDERATIVA</v>
          </cell>
          <cell r="D1147">
            <v>190101</v>
          </cell>
          <cell r="E1147" t="str">
            <v>ATIVIDADES CULTURAIS</v>
          </cell>
          <cell r="F1147" t="str">
            <v>9.2.2</v>
          </cell>
          <cell r="G1147" t="str">
            <v>Pessoal - área fim</v>
          </cell>
        </row>
        <row r="1148">
          <cell r="A1148" t="str">
            <v>190101.400025</v>
          </cell>
          <cell r="B1148">
            <v>400025</v>
          </cell>
          <cell r="C1148" t="str">
            <v>DESPESA - FÉRIAS</v>
          </cell>
          <cell r="D1148">
            <v>190101</v>
          </cell>
          <cell r="E1148" t="str">
            <v>ATIVIDADES CULTURAIS</v>
          </cell>
          <cell r="F1148" t="str">
            <v>9.2.2</v>
          </cell>
          <cell r="G1148" t="str">
            <v>Pessoal - área fim</v>
          </cell>
        </row>
        <row r="1149">
          <cell r="A1149" t="str">
            <v>190101.400026</v>
          </cell>
          <cell r="B1149">
            <v>400026</v>
          </cell>
          <cell r="C1149" t="str">
            <v>DESPESA - INSS S/ FÉRIAS</v>
          </cell>
          <cell r="D1149">
            <v>190101</v>
          </cell>
          <cell r="E1149" t="str">
            <v>ATIVIDADES CULTURAIS</v>
          </cell>
          <cell r="F1149" t="str">
            <v>9.2.2</v>
          </cell>
          <cell r="G1149" t="str">
            <v>Pessoal - área fim</v>
          </cell>
        </row>
        <row r="1150">
          <cell r="A1150" t="str">
            <v>190101.400027</v>
          </cell>
          <cell r="B1150">
            <v>400027</v>
          </cell>
          <cell r="C1150" t="str">
            <v>DESPESA - FGTS S/ FÉRIAS</v>
          </cell>
          <cell r="D1150">
            <v>190101</v>
          </cell>
          <cell r="E1150" t="str">
            <v>ATIVIDADES CULTURAIS</v>
          </cell>
          <cell r="F1150" t="str">
            <v>9.2.2</v>
          </cell>
          <cell r="G1150" t="str">
            <v>Pessoal - área fim</v>
          </cell>
        </row>
        <row r="1151">
          <cell r="A1151" t="str">
            <v>190101.400028</v>
          </cell>
          <cell r="B1151">
            <v>400028</v>
          </cell>
          <cell r="C1151" t="str">
            <v>DESPESA - 13° SALÁRIO</v>
          </cell>
          <cell r="D1151">
            <v>190101</v>
          </cell>
          <cell r="E1151" t="str">
            <v>ATIVIDADES CULTURAIS</v>
          </cell>
          <cell r="F1151" t="str">
            <v>9.2.2</v>
          </cell>
          <cell r="G1151" t="str">
            <v>Pessoal - área fim</v>
          </cell>
        </row>
        <row r="1152">
          <cell r="A1152" t="str">
            <v>190101.400029</v>
          </cell>
          <cell r="B1152">
            <v>400029</v>
          </cell>
          <cell r="C1152" t="str">
            <v>DESPESA - INSS S/ 13°</v>
          </cell>
          <cell r="D1152">
            <v>190101</v>
          </cell>
          <cell r="E1152" t="str">
            <v>ATIVIDADES CULTURAIS</v>
          </cell>
          <cell r="F1152" t="str">
            <v>9.2.2</v>
          </cell>
          <cell r="G1152" t="str">
            <v>Pessoal - área fim</v>
          </cell>
        </row>
        <row r="1153">
          <cell r="A1153" t="str">
            <v>190101.400030</v>
          </cell>
          <cell r="B1153">
            <v>400030</v>
          </cell>
          <cell r="C1153" t="str">
            <v>DESPESA - FGTS S/ 13°</v>
          </cell>
          <cell r="D1153">
            <v>190101</v>
          </cell>
          <cell r="E1153" t="str">
            <v>ATIVIDADES CULTURAIS</v>
          </cell>
          <cell r="F1153" t="str">
            <v>9.2.2</v>
          </cell>
          <cell r="G1153" t="str">
            <v>Pessoal - área fim</v>
          </cell>
        </row>
        <row r="1154">
          <cell r="A1154" t="str">
            <v>190101.400178</v>
          </cell>
          <cell r="B1154">
            <v>400178</v>
          </cell>
          <cell r="C1154" t="str">
            <v>UNIFORMES</v>
          </cell>
          <cell r="D1154">
            <v>190101</v>
          </cell>
          <cell r="E1154" t="str">
            <v>ATIVIDADES CULTURAIS</v>
          </cell>
          <cell r="F1154" t="str">
            <v>9.2.2</v>
          </cell>
          <cell r="G1154" t="str">
            <v>Pessoal - área fim</v>
          </cell>
        </row>
        <row r="1155">
          <cell r="A1155" t="str">
            <v>190101.400179</v>
          </cell>
          <cell r="B1155">
            <v>400179</v>
          </cell>
          <cell r="C1155" t="str">
            <v>ESTAGIARIOS E APRENDIZES</v>
          </cell>
          <cell r="D1155">
            <v>190101</v>
          </cell>
          <cell r="E1155" t="str">
            <v>ATIVIDADES CULTURAIS</v>
          </cell>
          <cell r="F1155" t="str">
            <v>9.2.2</v>
          </cell>
          <cell r="G1155" t="str">
            <v>Pessoal - área fim</v>
          </cell>
        </row>
        <row r="1156">
          <cell r="A1156" t="str">
            <v>190101.400180</v>
          </cell>
          <cell r="B1156">
            <v>400180</v>
          </cell>
          <cell r="C1156" t="str">
            <v>OUTRAS DESPESAS COM PESSOAL</v>
          </cell>
          <cell r="D1156">
            <v>190101</v>
          </cell>
          <cell r="E1156" t="str">
            <v>ATIVIDADES CULTURAIS</v>
          </cell>
          <cell r="F1156" t="str">
            <v>9.2.2</v>
          </cell>
          <cell r="G1156" t="str">
            <v>Pessoal - área fim</v>
          </cell>
        </row>
        <row r="1157">
          <cell r="A1157" t="str">
            <v>190102.400003</v>
          </cell>
          <cell r="B1157">
            <v>400003</v>
          </cell>
          <cell r="C1157" t="str">
            <v>SALÁRIOS E ORDENADOS</v>
          </cell>
          <cell r="D1157">
            <v>190102</v>
          </cell>
          <cell r="E1157" t="str">
            <v>EXPOSIÇÃO PERMANENTE</v>
          </cell>
          <cell r="F1157" t="str">
            <v>9.2.2</v>
          </cell>
          <cell r="G1157" t="str">
            <v>Pessoal - área fim</v>
          </cell>
        </row>
        <row r="1158">
          <cell r="A1158" t="str">
            <v>190102.400004</v>
          </cell>
          <cell r="B1158">
            <v>400004</v>
          </cell>
          <cell r="C1158" t="str">
            <v>HORAS EXTRAS</v>
          </cell>
          <cell r="D1158">
            <v>190102</v>
          </cell>
          <cell r="E1158" t="str">
            <v>EXPOSIÇÃO PERMANENTE</v>
          </cell>
          <cell r="F1158" t="str">
            <v>9.2.2</v>
          </cell>
          <cell r="G1158" t="str">
            <v>Pessoal - área fim</v>
          </cell>
        </row>
        <row r="1159">
          <cell r="A1159" t="str">
            <v>190102.400005</v>
          </cell>
          <cell r="B1159">
            <v>400005</v>
          </cell>
          <cell r="C1159" t="str">
            <v>DÉCIMO TERCEIRO SALÁRIO</v>
          </cell>
          <cell r="D1159">
            <v>190102</v>
          </cell>
          <cell r="E1159" t="str">
            <v>EXPOSIÇÃO PERMANENTE</v>
          </cell>
          <cell r="F1159" t="str">
            <v>9.2.2</v>
          </cell>
          <cell r="G1159" t="str">
            <v>Pessoal - área fim</v>
          </cell>
        </row>
        <row r="1160">
          <cell r="A1160" t="str">
            <v>190102.400006</v>
          </cell>
          <cell r="B1160">
            <v>400006</v>
          </cell>
          <cell r="C1160" t="str">
            <v>FÉRIAS</v>
          </cell>
          <cell r="D1160">
            <v>190102</v>
          </cell>
          <cell r="E1160" t="str">
            <v>EXPOSIÇÃO PERMANENTE</v>
          </cell>
          <cell r="F1160" t="str">
            <v>9.2.2</v>
          </cell>
          <cell r="G1160" t="str">
            <v>Pessoal - área fim</v>
          </cell>
        </row>
        <row r="1161">
          <cell r="A1161" t="str">
            <v>190102.400007</v>
          </cell>
          <cell r="B1161">
            <v>400007</v>
          </cell>
          <cell r="C1161" t="str">
            <v>DESCANSO SEMANAL REMUNERADO</v>
          </cell>
          <cell r="D1161">
            <v>190102</v>
          </cell>
          <cell r="E1161" t="str">
            <v>EXPOSIÇÃO PERMANENTE</v>
          </cell>
          <cell r="F1161" t="str">
            <v>9.2.2</v>
          </cell>
          <cell r="G1161" t="str">
            <v>Pessoal - área fim</v>
          </cell>
        </row>
        <row r="1162">
          <cell r="A1162" t="str">
            <v>190102.400010</v>
          </cell>
          <cell r="B1162">
            <v>400010</v>
          </cell>
          <cell r="C1162" t="str">
            <v>AJUDA DE CUSTO</v>
          </cell>
          <cell r="D1162">
            <v>190102</v>
          </cell>
          <cell r="E1162" t="str">
            <v>EXPOSIÇÃO PERMANENTE</v>
          </cell>
          <cell r="F1162" t="str">
            <v>9.2.2</v>
          </cell>
          <cell r="G1162" t="str">
            <v>Pessoal - área fim</v>
          </cell>
        </row>
        <row r="1163">
          <cell r="A1163" t="str">
            <v>190102.400011</v>
          </cell>
          <cell r="B1163">
            <v>400011</v>
          </cell>
          <cell r="C1163" t="str">
            <v>BOLSA AUXÍLIO</v>
          </cell>
          <cell r="D1163">
            <v>190102</v>
          </cell>
          <cell r="E1163" t="str">
            <v>EXPOSIÇÃO PERMANENTE</v>
          </cell>
          <cell r="F1163" t="str">
            <v>9.2.2</v>
          </cell>
          <cell r="G1163" t="str">
            <v>Pessoal - área fim</v>
          </cell>
        </row>
        <row r="1164">
          <cell r="A1164" t="str">
            <v>190102.400012</v>
          </cell>
          <cell r="B1164">
            <v>400012</v>
          </cell>
          <cell r="C1164" t="str">
            <v>INDENIZAÇÕES</v>
          </cell>
          <cell r="D1164">
            <v>190102</v>
          </cell>
          <cell r="E1164" t="str">
            <v>EXPOSIÇÃO PERMANENTE</v>
          </cell>
          <cell r="F1164" t="str">
            <v>9.2.2</v>
          </cell>
          <cell r="G1164" t="str">
            <v>Pessoal - área fim</v>
          </cell>
        </row>
        <row r="1165">
          <cell r="A1165" t="str">
            <v>190102.400013</v>
          </cell>
          <cell r="B1165">
            <v>400013</v>
          </cell>
          <cell r="C1165" t="str">
            <v>SALÁRIOS - AJUSTES ENTRE CONTRATO DE GESTÃO</v>
          </cell>
          <cell r="D1165">
            <v>190102</v>
          </cell>
          <cell r="E1165" t="str">
            <v>EXPOSIÇÃO PERMANENTE</v>
          </cell>
          <cell r="F1165" t="str">
            <v>9.2.2</v>
          </cell>
          <cell r="G1165" t="str">
            <v>Pessoal - área fim</v>
          </cell>
        </row>
        <row r="1166">
          <cell r="A1166" t="str">
            <v>190102.400202</v>
          </cell>
          <cell r="B1166">
            <v>400202</v>
          </cell>
          <cell r="C1166" t="str">
            <v>ADICIONAL NOTURNO</v>
          </cell>
          <cell r="D1166">
            <v>190102</v>
          </cell>
          <cell r="E1166" t="str">
            <v>EXPOSIÇÃO PERMANENTE</v>
          </cell>
          <cell r="F1166" t="str">
            <v>9.2.2</v>
          </cell>
          <cell r="G1166" t="str">
            <v>Pessoal - área fim</v>
          </cell>
        </row>
        <row r="1167">
          <cell r="A1167" t="str">
            <v>190102.400203</v>
          </cell>
          <cell r="B1167">
            <v>400203</v>
          </cell>
          <cell r="C1167" t="str">
            <v>GRATIFICAÇOES</v>
          </cell>
          <cell r="D1167">
            <v>190102</v>
          </cell>
          <cell r="E1167" t="str">
            <v>EXPOSIÇÃO PERMANENTE</v>
          </cell>
          <cell r="F1167" t="str">
            <v>9.2.2</v>
          </cell>
          <cell r="G1167" t="str">
            <v>Pessoal - área fim</v>
          </cell>
        </row>
        <row r="1168">
          <cell r="A1168" t="str">
            <v>190102.400219</v>
          </cell>
          <cell r="B1168">
            <v>400219</v>
          </cell>
          <cell r="C1168" t="str">
            <v>SALARIO MATERNIDADE</v>
          </cell>
          <cell r="D1168">
            <v>190102</v>
          </cell>
          <cell r="E1168" t="str">
            <v>EXPOSIÇÃO PERMANENTE</v>
          </cell>
          <cell r="F1168" t="str">
            <v>9.2.2</v>
          </cell>
          <cell r="G1168" t="str">
            <v>Pessoal - área fim</v>
          </cell>
        </row>
        <row r="1169">
          <cell r="A1169" t="str">
            <v>190102.400220</v>
          </cell>
          <cell r="B1169">
            <v>400220</v>
          </cell>
          <cell r="C1169" t="str">
            <v>SALARIO FAMILIA</v>
          </cell>
          <cell r="D1169">
            <v>190102</v>
          </cell>
          <cell r="E1169" t="str">
            <v>EXPOSIÇÃO PERMANENTE</v>
          </cell>
          <cell r="F1169" t="str">
            <v>9.2.2</v>
          </cell>
          <cell r="G1169" t="str">
            <v>Pessoal - área fim</v>
          </cell>
        </row>
        <row r="1170">
          <cell r="A1170" t="str">
            <v>190102.400221</v>
          </cell>
          <cell r="B1170">
            <v>400221</v>
          </cell>
          <cell r="C1170" t="str">
            <v>PENSAO ALIMENTICIA</v>
          </cell>
          <cell r="D1170">
            <v>190102</v>
          </cell>
          <cell r="E1170" t="str">
            <v>EXPOSIÇÃO PERMANENTE</v>
          </cell>
          <cell r="F1170" t="str">
            <v>9.2.2</v>
          </cell>
          <cell r="G1170" t="str">
            <v>Pessoal - área fim</v>
          </cell>
        </row>
        <row r="1171">
          <cell r="A1171" t="str">
            <v>190102.400014</v>
          </cell>
          <cell r="B1171">
            <v>400014</v>
          </cell>
          <cell r="C1171" t="str">
            <v>ASSISTÊNCIA MÉDICA</v>
          </cell>
          <cell r="D1171">
            <v>190102</v>
          </cell>
          <cell r="E1171" t="str">
            <v>EXPOSIÇÃO PERMANENTE</v>
          </cell>
          <cell r="F1171" t="str">
            <v>9.2.2</v>
          </cell>
          <cell r="G1171" t="str">
            <v>Pessoal - área fim</v>
          </cell>
        </row>
        <row r="1172">
          <cell r="A1172" t="str">
            <v>190102.400015</v>
          </cell>
          <cell r="B1172">
            <v>400015</v>
          </cell>
          <cell r="C1172" t="str">
            <v>ASSISTÊNCIA ODONTOLÓGICA</v>
          </cell>
          <cell r="D1172">
            <v>190102</v>
          </cell>
          <cell r="E1172" t="str">
            <v>EXPOSIÇÃO PERMANENTE</v>
          </cell>
          <cell r="F1172" t="str">
            <v>9.2.2</v>
          </cell>
          <cell r="G1172" t="str">
            <v>Pessoal - área fim</v>
          </cell>
        </row>
        <row r="1173">
          <cell r="A1173" t="str">
            <v>190102.400016</v>
          </cell>
          <cell r="B1173">
            <v>400016</v>
          </cell>
          <cell r="C1173" t="str">
            <v>VALE REFEICAO</v>
          </cell>
          <cell r="D1173">
            <v>190102</v>
          </cell>
          <cell r="E1173" t="str">
            <v>EXPOSIÇÃO PERMANENTE</v>
          </cell>
          <cell r="F1173" t="str">
            <v>9.2.2</v>
          </cell>
          <cell r="G1173" t="str">
            <v>Pessoal - área fim</v>
          </cell>
        </row>
        <row r="1174">
          <cell r="A1174" t="str">
            <v>190102.400017</v>
          </cell>
          <cell r="B1174">
            <v>400017</v>
          </cell>
          <cell r="C1174" t="str">
            <v>VALE TRANSPORTE</v>
          </cell>
          <cell r="D1174">
            <v>190102</v>
          </cell>
          <cell r="E1174" t="str">
            <v>EXPOSIÇÃO PERMANENTE</v>
          </cell>
          <cell r="F1174" t="str">
            <v>9.2.2</v>
          </cell>
          <cell r="G1174" t="str">
            <v>Pessoal - área fim</v>
          </cell>
        </row>
        <row r="1175">
          <cell r="A1175" t="str">
            <v>190102.400175</v>
          </cell>
          <cell r="B1175">
            <v>400175</v>
          </cell>
          <cell r="C1175" t="str">
            <v>CURSOS E TREINAMENTOS</v>
          </cell>
          <cell r="D1175">
            <v>190102</v>
          </cell>
          <cell r="E1175" t="str">
            <v>EXPOSIÇÃO PERMANENTE</v>
          </cell>
          <cell r="F1175" t="str">
            <v>9.2.2</v>
          </cell>
          <cell r="G1175" t="str">
            <v>Pessoal - área fim</v>
          </cell>
        </row>
        <row r="1176">
          <cell r="A1176" t="str">
            <v>190102.400176</v>
          </cell>
          <cell r="B1176">
            <v>400176</v>
          </cell>
          <cell r="C1176" t="str">
            <v>AUXILIO EDUCACAO</v>
          </cell>
          <cell r="D1176">
            <v>190102</v>
          </cell>
          <cell r="E1176" t="str">
            <v>EXPOSIÇÃO PERMANENTE</v>
          </cell>
          <cell r="F1176" t="str">
            <v>9.2.2</v>
          </cell>
          <cell r="G1176" t="str">
            <v>Pessoal - área fim</v>
          </cell>
        </row>
        <row r="1177">
          <cell r="A1177" t="str">
            <v>190102.400020</v>
          </cell>
          <cell r="B1177">
            <v>400020</v>
          </cell>
          <cell r="C1177" t="str">
            <v>INSS</v>
          </cell>
          <cell r="D1177">
            <v>190102</v>
          </cell>
          <cell r="E1177" t="str">
            <v>EXPOSIÇÃO PERMANENTE</v>
          </cell>
          <cell r="F1177" t="str">
            <v>9.2.2</v>
          </cell>
          <cell r="G1177" t="str">
            <v>Pessoal - área fim</v>
          </cell>
        </row>
        <row r="1178">
          <cell r="A1178" t="str">
            <v>190102.400021</v>
          </cell>
          <cell r="B1178">
            <v>400021</v>
          </cell>
          <cell r="C1178" t="str">
            <v>FGTS</v>
          </cell>
          <cell r="D1178">
            <v>190102</v>
          </cell>
          <cell r="E1178" t="str">
            <v>EXPOSIÇÃO PERMANENTE</v>
          </cell>
          <cell r="F1178" t="str">
            <v>9.2.2</v>
          </cell>
          <cell r="G1178" t="str">
            <v>Pessoal - área fim</v>
          </cell>
        </row>
        <row r="1179">
          <cell r="A1179" t="str">
            <v>190102.400022</v>
          </cell>
          <cell r="B1179">
            <v>400022</v>
          </cell>
          <cell r="C1179" t="str">
            <v>PIS SOBRE FOLHA DE PAGAMENTO</v>
          </cell>
          <cell r="D1179">
            <v>190102</v>
          </cell>
          <cell r="E1179" t="str">
            <v>EXPOSIÇÃO PERMANENTE</v>
          </cell>
          <cell r="F1179" t="str">
            <v>9.2.2</v>
          </cell>
          <cell r="G1179" t="str">
            <v>Pessoal - área fim</v>
          </cell>
        </row>
        <row r="1180">
          <cell r="A1180" t="str">
            <v>190102.400024</v>
          </cell>
          <cell r="B1180">
            <v>400024</v>
          </cell>
          <cell r="C1180" t="str">
            <v>CONTRIBUIÇÃO SOCIAL RESCISÓRIA</v>
          </cell>
          <cell r="D1180">
            <v>190102</v>
          </cell>
          <cell r="E1180" t="str">
            <v>EXPOSIÇÃO PERMANENTE</v>
          </cell>
          <cell r="F1180" t="str">
            <v>9.2.2</v>
          </cell>
          <cell r="G1180" t="str">
            <v>Pessoal - área fim</v>
          </cell>
        </row>
        <row r="1181">
          <cell r="A1181" t="str">
            <v>190102.400177</v>
          </cell>
          <cell r="B1181">
            <v>400177</v>
          </cell>
          <cell r="C1181" t="str">
            <v>INSS SOBRE AUTONOMOS</v>
          </cell>
          <cell r="D1181">
            <v>190102</v>
          </cell>
          <cell r="E1181" t="str">
            <v>EXPOSIÇÃO PERMANENTE</v>
          </cell>
          <cell r="F1181" t="str">
            <v>9.2.2</v>
          </cell>
          <cell r="G1181" t="str">
            <v>Pessoal - área fim</v>
          </cell>
        </row>
        <row r="1182">
          <cell r="A1182" t="str">
            <v>190102.400214</v>
          </cell>
          <cell r="B1182">
            <v>400214</v>
          </cell>
          <cell r="C1182" t="str">
            <v>CONTRIBUICAO SINDICAL/ ASSISTENCIAL/ CONFEDERATIVA</v>
          </cell>
          <cell r="D1182">
            <v>190102</v>
          </cell>
          <cell r="E1182" t="str">
            <v>EXPOSIÇÃO PERMANENTE</v>
          </cell>
          <cell r="F1182" t="str">
            <v>9.2.2</v>
          </cell>
          <cell r="G1182" t="str">
            <v>Pessoal - área fim</v>
          </cell>
        </row>
        <row r="1183">
          <cell r="A1183" t="str">
            <v>190102.400025</v>
          </cell>
          <cell r="B1183">
            <v>400025</v>
          </cell>
          <cell r="C1183" t="str">
            <v>DESPESA - FÉRIAS</v>
          </cell>
          <cell r="D1183">
            <v>190102</v>
          </cell>
          <cell r="E1183" t="str">
            <v>EXPOSIÇÃO PERMANENTE</v>
          </cell>
          <cell r="F1183" t="str">
            <v>9.2.2</v>
          </cell>
          <cell r="G1183" t="str">
            <v>Pessoal - área fim</v>
          </cell>
        </row>
        <row r="1184">
          <cell r="A1184" t="str">
            <v>190102.400026</v>
          </cell>
          <cell r="B1184">
            <v>400026</v>
          </cell>
          <cell r="C1184" t="str">
            <v>DESPESA - INSS S/ FÉRIAS</v>
          </cell>
          <cell r="D1184">
            <v>190102</v>
          </cell>
          <cell r="E1184" t="str">
            <v>EXPOSIÇÃO PERMANENTE</v>
          </cell>
          <cell r="F1184" t="str">
            <v>9.2.2</v>
          </cell>
          <cell r="G1184" t="str">
            <v>Pessoal - área fim</v>
          </cell>
        </row>
        <row r="1185">
          <cell r="A1185" t="str">
            <v>190102.400027</v>
          </cell>
          <cell r="B1185">
            <v>400027</v>
          </cell>
          <cell r="C1185" t="str">
            <v>DESPESA - FGTS S/ FÉRIAS</v>
          </cell>
          <cell r="D1185">
            <v>190102</v>
          </cell>
          <cell r="E1185" t="str">
            <v>EXPOSIÇÃO PERMANENTE</v>
          </cell>
          <cell r="F1185" t="str">
            <v>9.2.2</v>
          </cell>
          <cell r="G1185" t="str">
            <v>Pessoal - área fim</v>
          </cell>
        </row>
        <row r="1186">
          <cell r="A1186" t="str">
            <v>190102.400028</v>
          </cell>
          <cell r="B1186">
            <v>400028</v>
          </cell>
          <cell r="C1186" t="str">
            <v>DESPESA - 13° SALÁRIO</v>
          </cell>
          <cell r="D1186">
            <v>190102</v>
          </cell>
          <cell r="E1186" t="str">
            <v>EXPOSIÇÃO PERMANENTE</v>
          </cell>
          <cell r="F1186" t="str">
            <v>9.2.2</v>
          </cell>
          <cell r="G1186" t="str">
            <v>Pessoal - área fim</v>
          </cell>
        </row>
        <row r="1187">
          <cell r="A1187" t="str">
            <v>190102.400029</v>
          </cell>
          <cell r="B1187">
            <v>400029</v>
          </cell>
          <cell r="C1187" t="str">
            <v>DESPESA - INSS S/ 13°</v>
          </cell>
          <cell r="D1187">
            <v>190102</v>
          </cell>
          <cell r="E1187" t="str">
            <v>EXPOSIÇÃO PERMANENTE</v>
          </cell>
          <cell r="F1187" t="str">
            <v>9.2.2</v>
          </cell>
          <cell r="G1187" t="str">
            <v>Pessoal - área fim</v>
          </cell>
        </row>
        <row r="1188">
          <cell r="A1188" t="str">
            <v>190102.400030</v>
          </cell>
          <cell r="B1188">
            <v>400030</v>
          </cell>
          <cell r="C1188" t="str">
            <v>DESPESA - FGTS S/ 13°</v>
          </cell>
          <cell r="D1188">
            <v>190102</v>
          </cell>
          <cell r="E1188" t="str">
            <v>EXPOSIÇÃO PERMANENTE</v>
          </cell>
          <cell r="F1188" t="str">
            <v>9.2.2</v>
          </cell>
          <cell r="G1188" t="str">
            <v>Pessoal - área fim</v>
          </cell>
        </row>
        <row r="1189">
          <cell r="A1189" t="str">
            <v>190102.400178</v>
          </cell>
          <cell r="B1189">
            <v>400178</v>
          </cell>
          <cell r="C1189" t="str">
            <v>UNIFORMES</v>
          </cell>
          <cell r="D1189">
            <v>190102</v>
          </cell>
          <cell r="E1189" t="str">
            <v>EXPOSIÇÃO PERMANENTE</v>
          </cell>
          <cell r="F1189" t="str">
            <v>9.2.2</v>
          </cell>
          <cell r="G1189" t="str">
            <v>Pessoal - área fim</v>
          </cell>
        </row>
        <row r="1190">
          <cell r="A1190" t="str">
            <v>190102.400179</v>
          </cell>
          <cell r="B1190">
            <v>400179</v>
          </cell>
          <cell r="C1190" t="str">
            <v>ESTAGIARIOS E APRENDIZES</v>
          </cell>
          <cell r="D1190">
            <v>190102</v>
          </cell>
          <cell r="E1190" t="str">
            <v>EXPOSIÇÃO PERMANENTE</v>
          </cell>
          <cell r="F1190" t="str">
            <v>9.2.2</v>
          </cell>
          <cell r="G1190" t="str">
            <v>Pessoal - área fim</v>
          </cell>
        </row>
        <row r="1191">
          <cell r="A1191" t="str">
            <v>190102.400180</v>
          </cell>
          <cell r="B1191">
            <v>400180</v>
          </cell>
          <cell r="C1191" t="str">
            <v>OUTRAS DESPESAS COM PESSOAL</v>
          </cell>
          <cell r="D1191">
            <v>190102</v>
          </cell>
          <cell r="E1191" t="str">
            <v>EXPOSIÇÃO PERMANENTE</v>
          </cell>
          <cell r="F1191" t="str">
            <v>9.2.2</v>
          </cell>
          <cell r="G1191" t="str">
            <v>Pessoal - área fim</v>
          </cell>
        </row>
        <row r="1192">
          <cell r="A1192" t="str">
            <v>190103.400003</v>
          </cell>
          <cell r="B1192">
            <v>400003</v>
          </cell>
          <cell r="C1192" t="str">
            <v>SALÁRIOS E ORDENADOS</v>
          </cell>
          <cell r="D1192">
            <v>190103</v>
          </cell>
          <cell r="E1192" t="str">
            <v>ESPAÇO DA PALAVRA (BIBLIOTECA CIRCULANTE)</v>
          </cell>
          <cell r="F1192" t="str">
            <v>9.2.2</v>
          </cell>
          <cell r="G1192" t="str">
            <v>Pessoal - área fim</v>
          </cell>
        </row>
        <row r="1193">
          <cell r="A1193" t="str">
            <v>190103.400004</v>
          </cell>
          <cell r="B1193">
            <v>400004</v>
          </cell>
          <cell r="C1193" t="str">
            <v>HORAS EXTRAS</v>
          </cell>
          <cell r="D1193">
            <v>190103</v>
          </cell>
          <cell r="E1193" t="str">
            <v>ESPAÇO DA PALAVRA (BIBLIOTECA CIRCULANTE)</v>
          </cell>
          <cell r="F1193" t="str">
            <v>9.2.2</v>
          </cell>
          <cell r="G1193" t="str">
            <v>Pessoal - área fim</v>
          </cell>
        </row>
        <row r="1194">
          <cell r="A1194" t="str">
            <v>190103.400005</v>
          </cell>
          <cell r="B1194">
            <v>400005</v>
          </cell>
          <cell r="C1194" t="str">
            <v>DÉCIMO TERCEIRO SALÁRIO</v>
          </cell>
          <cell r="D1194">
            <v>190103</v>
          </cell>
          <cell r="E1194" t="str">
            <v>ESPAÇO DA PALAVRA (BIBLIOTECA CIRCULANTE)</v>
          </cell>
          <cell r="F1194" t="str">
            <v>9.2.2</v>
          </cell>
          <cell r="G1194" t="str">
            <v>Pessoal - área fim</v>
          </cell>
        </row>
        <row r="1195">
          <cell r="A1195" t="str">
            <v>190103.400006</v>
          </cell>
          <cell r="B1195">
            <v>400006</v>
          </cell>
          <cell r="C1195" t="str">
            <v>FÉRIAS</v>
          </cell>
          <cell r="D1195">
            <v>190103</v>
          </cell>
          <cell r="E1195" t="str">
            <v>ESPAÇO DA PALAVRA (BIBLIOTECA CIRCULANTE)</v>
          </cell>
          <cell r="F1195" t="str">
            <v>9.2.2</v>
          </cell>
          <cell r="G1195" t="str">
            <v>Pessoal - área fim</v>
          </cell>
        </row>
        <row r="1196">
          <cell r="A1196" t="str">
            <v>190103.400007</v>
          </cell>
          <cell r="B1196">
            <v>400007</v>
          </cell>
          <cell r="C1196" t="str">
            <v>DESCANSO SEMANAL REMUNERADO</v>
          </cell>
          <cell r="D1196">
            <v>190103</v>
          </cell>
          <cell r="E1196" t="str">
            <v>ESPAÇO DA PALAVRA (BIBLIOTECA CIRCULANTE)</v>
          </cell>
          <cell r="F1196" t="str">
            <v>9.2.2</v>
          </cell>
          <cell r="G1196" t="str">
            <v>Pessoal - área fim</v>
          </cell>
        </row>
        <row r="1197">
          <cell r="A1197" t="str">
            <v>190103.400010</v>
          </cell>
          <cell r="B1197">
            <v>400010</v>
          </cell>
          <cell r="C1197" t="str">
            <v>AJUDA DE CUSTO</v>
          </cell>
          <cell r="D1197">
            <v>190103</v>
          </cell>
          <cell r="E1197" t="str">
            <v>ESPAÇO DA PALAVRA (BIBLIOTECA CIRCULANTE)</v>
          </cell>
          <cell r="F1197" t="str">
            <v>9.2.2</v>
          </cell>
          <cell r="G1197" t="str">
            <v>Pessoal - área fim</v>
          </cell>
        </row>
        <row r="1198">
          <cell r="A1198" t="str">
            <v>190103.400011</v>
          </cell>
          <cell r="B1198">
            <v>400011</v>
          </cell>
          <cell r="C1198" t="str">
            <v>BOLSA AUXÍLIO</v>
          </cell>
          <cell r="D1198">
            <v>190103</v>
          </cell>
          <cell r="E1198" t="str">
            <v>ESPAÇO DA PALAVRA (BIBLIOTECA CIRCULANTE)</v>
          </cell>
          <cell r="F1198" t="str">
            <v>9.2.2</v>
          </cell>
          <cell r="G1198" t="str">
            <v>Pessoal - área fim</v>
          </cell>
        </row>
        <row r="1199">
          <cell r="A1199" t="str">
            <v>190103.400012</v>
          </cell>
          <cell r="B1199">
            <v>400012</v>
          </cell>
          <cell r="C1199" t="str">
            <v>INDENIZAÇÕES</v>
          </cell>
          <cell r="D1199">
            <v>190103</v>
          </cell>
          <cell r="E1199" t="str">
            <v>ESPAÇO DA PALAVRA (BIBLIOTECA CIRCULANTE)</v>
          </cell>
          <cell r="F1199" t="str">
            <v>9.2.2</v>
          </cell>
          <cell r="G1199" t="str">
            <v>Pessoal - área fim</v>
          </cell>
        </row>
        <row r="1200">
          <cell r="A1200" t="str">
            <v>190103.400013</v>
          </cell>
          <cell r="B1200">
            <v>400013</v>
          </cell>
          <cell r="C1200" t="str">
            <v>SALÁRIOS - AJUSTES ENTRE CONTRATO DE GESTÃO</v>
          </cell>
          <cell r="D1200">
            <v>190103</v>
          </cell>
          <cell r="E1200" t="str">
            <v>ESPAÇO DA PALAVRA (BIBLIOTECA CIRCULANTE)</v>
          </cell>
          <cell r="F1200" t="str">
            <v>9.2.2</v>
          </cell>
          <cell r="G1200" t="str">
            <v>Pessoal - área fim</v>
          </cell>
        </row>
        <row r="1201">
          <cell r="A1201" t="str">
            <v>190103.400202</v>
          </cell>
          <cell r="B1201">
            <v>400202</v>
          </cell>
          <cell r="C1201" t="str">
            <v>ADICIONAL NOTURNO</v>
          </cell>
          <cell r="D1201">
            <v>190103</v>
          </cell>
          <cell r="E1201" t="str">
            <v>ESPAÇO DA PALAVRA (BIBLIOTECA CIRCULANTE)</v>
          </cell>
          <cell r="F1201" t="str">
            <v>9.2.2</v>
          </cell>
          <cell r="G1201" t="str">
            <v>Pessoal - área fim</v>
          </cell>
        </row>
        <row r="1202">
          <cell r="A1202" t="str">
            <v>190103.400203</v>
          </cell>
          <cell r="B1202">
            <v>400203</v>
          </cell>
          <cell r="C1202" t="str">
            <v>GRATIFICAÇOES</v>
          </cell>
          <cell r="D1202">
            <v>190103</v>
          </cell>
          <cell r="E1202" t="str">
            <v>ESPAÇO DA PALAVRA (BIBLIOTECA CIRCULANTE)</v>
          </cell>
          <cell r="F1202" t="str">
            <v>9.2.2</v>
          </cell>
          <cell r="G1202" t="str">
            <v>Pessoal - área fim</v>
          </cell>
        </row>
        <row r="1203">
          <cell r="A1203" t="str">
            <v>190103.400219</v>
          </cell>
          <cell r="B1203">
            <v>400219</v>
          </cell>
          <cell r="C1203" t="str">
            <v>SALARIO MATERNIDADE</v>
          </cell>
          <cell r="D1203">
            <v>190103</v>
          </cell>
          <cell r="E1203" t="str">
            <v>ESPAÇO DA PALAVRA (BIBLIOTECA CIRCULANTE)</v>
          </cell>
          <cell r="F1203" t="str">
            <v>9.2.2</v>
          </cell>
          <cell r="G1203" t="str">
            <v>Pessoal - área fim</v>
          </cell>
        </row>
        <row r="1204">
          <cell r="A1204" t="str">
            <v>190103.400220</v>
          </cell>
          <cell r="B1204">
            <v>400220</v>
          </cell>
          <cell r="C1204" t="str">
            <v>SALARIO FAMILIA</v>
          </cell>
          <cell r="D1204">
            <v>190103</v>
          </cell>
          <cell r="E1204" t="str">
            <v>ESPAÇO DA PALAVRA (BIBLIOTECA CIRCULANTE)</v>
          </cell>
          <cell r="F1204" t="str">
            <v>9.2.2</v>
          </cell>
          <cell r="G1204" t="str">
            <v>Pessoal - área fim</v>
          </cell>
        </row>
        <row r="1205">
          <cell r="A1205" t="str">
            <v>190103.400221</v>
          </cell>
          <cell r="B1205">
            <v>400221</v>
          </cell>
          <cell r="C1205" t="str">
            <v>PENSAO ALIMENTICIA</v>
          </cell>
          <cell r="D1205">
            <v>190103</v>
          </cell>
          <cell r="E1205" t="str">
            <v>ESPAÇO DA PALAVRA (BIBLIOTECA CIRCULANTE)</v>
          </cell>
          <cell r="F1205" t="str">
            <v>9.2.2</v>
          </cell>
          <cell r="G1205" t="str">
            <v>Pessoal - área fim</v>
          </cell>
        </row>
        <row r="1206">
          <cell r="A1206" t="str">
            <v>190103.400014</v>
          </cell>
          <cell r="B1206">
            <v>400014</v>
          </cell>
          <cell r="C1206" t="str">
            <v>ASSISTÊNCIA MÉDICA</v>
          </cell>
          <cell r="D1206">
            <v>190103</v>
          </cell>
          <cell r="E1206" t="str">
            <v>ESPAÇO DA PALAVRA (BIBLIOTECA CIRCULANTE)</v>
          </cell>
          <cell r="F1206" t="str">
            <v>9.2.2</v>
          </cell>
          <cell r="G1206" t="str">
            <v>Pessoal - área fim</v>
          </cell>
        </row>
        <row r="1207">
          <cell r="A1207" t="str">
            <v>190103.400015</v>
          </cell>
          <cell r="B1207">
            <v>400015</v>
          </cell>
          <cell r="C1207" t="str">
            <v>ASSISTÊNCIA ODONTOLÓGICA</v>
          </cell>
          <cell r="D1207">
            <v>190103</v>
          </cell>
          <cell r="E1207" t="str">
            <v>ESPAÇO DA PALAVRA (BIBLIOTECA CIRCULANTE)</v>
          </cell>
          <cell r="F1207" t="str">
            <v>9.2.2</v>
          </cell>
          <cell r="G1207" t="str">
            <v>Pessoal - área fim</v>
          </cell>
        </row>
        <row r="1208">
          <cell r="A1208" t="str">
            <v>190103.400016</v>
          </cell>
          <cell r="B1208">
            <v>400016</v>
          </cell>
          <cell r="C1208" t="str">
            <v>VALE REFEICAO</v>
          </cell>
          <cell r="D1208">
            <v>190103</v>
          </cell>
          <cell r="E1208" t="str">
            <v>ESPAÇO DA PALAVRA (BIBLIOTECA CIRCULANTE)</v>
          </cell>
          <cell r="F1208" t="str">
            <v>9.2.2</v>
          </cell>
          <cell r="G1208" t="str">
            <v>Pessoal - área fim</v>
          </cell>
        </row>
        <row r="1209">
          <cell r="A1209" t="str">
            <v>190103.400017</v>
          </cell>
          <cell r="B1209">
            <v>400017</v>
          </cell>
          <cell r="C1209" t="str">
            <v>VALE TRANSPORTE</v>
          </cell>
          <cell r="D1209">
            <v>190103</v>
          </cell>
          <cell r="E1209" t="str">
            <v>ESPAÇO DA PALAVRA (BIBLIOTECA CIRCULANTE)</v>
          </cell>
          <cell r="F1209" t="str">
            <v>9.2.2</v>
          </cell>
          <cell r="G1209" t="str">
            <v>Pessoal - área fim</v>
          </cell>
        </row>
        <row r="1210">
          <cell r="A1210" t="str">
            <v>190103.400175</v>
          </cell>
          <cell r="B1210">
            <v>400175</v>
          </cell>
          <cell r="C1210" t="str">
            <v>CURSOS E TREINAMENTOS</v>
          </cell>
          <cell r="D1210">
            <v>190103</v>
          </cell>
          <cell r="E1210" t="str">
            <v>ESPAÇO DA PALAVRA (BIBLIOTECA CIRCULANTE)</v>
          </cell>
          <cell r="F1210" t="str">
            <v>9.2.2</v>
          </cell>
          <cell r="G1210" t="str">
            <v>Pessoal - área fim</v>
          </cell>
        </row>
        <row r="1211">
          <cell r="A1211" t="str">
            <v>190103.400176</v>
          </cell>
          <cell r="B1211">
            <v>400176</v>
          </cell>
          <cell r="C1211" t="str">
            <v>AUXILIO EDUCACAO</v>
          </cell>
          <cell r="D1211">
            <v>190103</v>
          </cell>
          <cell r="E1211" t="str">
            <v>ESPAÇO DA PALAVRA (BIBLIOTECA CIRCULANTE)</v>
          </cell>
          <cell r="F1211" t="str">
            <v>9.2.2</v>
          </cell>
          <cell r="G1211" t="str">
            <v>Pessoal - área fim</v>
          </cell>
        </row>
        <row r="1212">
          <cell r="A1212" t="str">
            <v>190103.400020</v>
          </cell>
          <cell r="B1212">
            <v>400020</v>
          </cell>
          <cell r="C1212" t="str">
            <v>INSS</v>
          </cell>
          <cell r="D1212">
            <v>190103</v>
          </cell>
          <cell r="E1212" t="str">
            <v>ESPAÇO DA PALAVRA (BIBLIOTECA CIRCULANTE)</v>
          </cell>
          <cell r="F1212" t="str">
            <v>9.2.2</v>
          </cell>
          <cell r="G1212" t="str">
            <v>Pessoal - área fim</v>
          </cell>
        </row>
        <row r="1213">
          <cell r="A1213" t="str">
            <v>190103.400021</v>
          </cell>
          <cell r="B1213">
            <v>400021</v>
          </cell>
          <cell r="C1213" t="str">
            <v>FGTS</v>
          </cell>
          <cell r="D1213">
            <v>190103</v>
          </cell>
          <cell r="E1213" t="str">
            <v>ESPAÇO DA PALAVRA (BIBLIOTECA CIRCULANTE)</v>
          </cell>
          <cell r="F1213" t="str">
            <v>9.2.2</v>
          </cell>
          <cell r="G1213" t="str">
            <v>Pessoal - área fim</v>
          </cell>
        </row>
        <row r="1214">
          <cell r="A1214" t="str">
            <v>190103.400022</v>
          </cell>
          <cell r="B1214">
            <v>400022</v>
          </cell>
          <cell r="C1214" t="str">
            <v>PIS SOBRE FOLHA DE PAGAMENTO</v>
          </cell>
          <cell r="D1214">
            <v>190103</v>
          </cell>
          <cell r="E1214" t="str">
            <v>ESPAÇO DA PALAVRA (BIBLIOTECA CIRCULANTE)</v>
          </cell>
          <cell r="F1214" t="str">
            <v>9.2.2</v>
          </cell>
          <cell r="G1214" t="str">
            <v>Pessoal - área fim</v>
          </cell>
        </row>
        <row r="1215">
          <cell r="A1215" t="str">
            <v>190103.400024</v>
          </cell>
          <cell r="B1215">
            <v>400024</v>
          </cell>
          <cell r="C1215" t="str">
            <v>CONTRIBUIÇÃO SOCIAL RESCISÓRIA</v>
          </cell>
          <cell r="D1215">
            <v>190103</v>
          </cell>
          <cell r="E1215" t="str">
            <v>ESPAÇO DA PALAVRA (BIBLIOTECA CIRCULANTE)</v>
          </cell>
          <cell r="F1215" t="str">
            <v>9.2.2</v>
          </cell>
          <cell r="G1215" t="str">
            <v>Pessoal - área fim</v>
          </cell>
        </row>
        <row r="1216">
          <cell r="A1216" t="str">
            <v>190103.400177</v>
          </cell>
          <cell r="B1216">
            <v>400177</v>
          </cell>
          <cell r="C1216" t="str">
            <v>INSS SOBRE AUTONOMOS</v>
          </cell>
          <cell r="D1216">
            <v>190103</v>
          </cell>
          <cell r="E1216" t="str">
            <v>ESPAÇO DA PALAVRA (BIBLIOTECA CIRCULANTE)</v>
          </cell>
          <cell r="F1216" t="str">
            <v>9.2.2</v>
          </cell>
          <cell r="G1216" t="str">
            <v>Pessoal - área fim</v>
          </cell>
        </row>
        <row r="1217">
          <cell r="A1217" t="str">
            <v>190103.400214</v>
          </cell>
          <cell r="B1217">
            <v>400214</v>
          </cell>
          <cell r="C1217" t="str">
            <v>CONTRIBUICAO SINDICAL/ ASSISTENCIAL/ CONFEDERATIVA</v>
          </cell>
          <cell r="D1217">
            <v>190103</v>
          </cell>
          <cell r="E1217" t="str">
            <v>ESPAÇO DA PALAVRA (BIBLIOTECA CIRCULANTE)</v>
          </cell>
          <cell r="F1217" t="str">
            <v>9.2.2</v>
          </cell>
          <cell r="G1217" t="str">
            <v>Pessoal - área fim</v>
          </cell>
        </row>
        <row r="1218">
          <cell r="A1218" t="str">
            <v>190103.400025</v>
          </cell>
          <cell r="B1218">
            <v>400025</v>
          </cell>
          <cell r="C1218" t="str">
            <v>DESPESA - FÉRIAS</v>
          </cell>
          <cell r="D1218">
            <v>190103</v>
          </cell>
          <cell r="E1218" t="str">
            <v>ESPAÇO DA PALAVRA (BIBLIOTECA CIRCULANTE)</v>
          </cell>
          <cell r="F1218" t="str">
            <v>9.2.2</v>
          </cell>
          <cell r="G1218" t="str">
            <v>Pessoal - área fim</v>
          </cell>
        </row>
        <row r="1219">
          <cell r="A1219" t="str">
            <v>190103.400026</v>
          </cell>
          <cell r="B1219">
            <v>400026</v>
          </cell>
          <cell r="C1219" t="str">
            <v>DESPESA - INSS S/ FÉRIAS</v>
          </cell>
          <cell r="D1219">
            <v>190103</v>
          </cell>
          <cell r="E1219" t="str">
            <v>ESPAÇO DA PALAVRA (BIBLIOTECA CIRCULANTE)</v>
          </cell>
          <cell r="F1219" t="str">
            <v>9.2.2</v>
          </cell>
          <cell r="G1219" t="str">
            <v>Pessoal - área fim</v>
          </cell>
        </row>
        <row r="1220">
          <cell r="A1220" t="str">
            <v>190103.400027</v>
          </cell>
          <cell r="B1220">
            <v>400027</v>
          </cell>
          <cell r="C1220" t="str">
            <v>DESPESA - FGTS S/ FÉRIAS</v>
          </cell>
          <cell r="D1220">
            <v>190103</v>
          </cell>
          <cell r="E1220" t="str">
            <v>ESPAÇO DA PALAVRA (BIBLIOTECA CIRCULANTE)</v>
          </cell>
          <cell r="F1220" t="str">
            <v>9.2.2</v>
          </cell>
          <cell r="G1220" t="str">
            <v>Pessoal - área fim</v>
          </cell>
        </row>
        <row r="1221">
          <cell r="A1221" t="str">
            <v>190103.400028</v>
          </cell>
          <cell r="B1221">
            <v>400028</v>
          </cell>
          <cell r="C1221" t="str">
            <v>DESPESA - 13° SALÁRIO</v>
          </cell>
          <cell r="D1221">
            <v>190103</v>
          </cell>
          <cell r="E1221" t="str">
            <v>ESPAÇO DA PALAVRA (BIBLIOTECA CIRCULANTE)</v>
          </cell>
          <cell r="F1221" t="str">
            <v>9.2.2</v>
          </cell>
          <cell r="G1221" t="str">
            <v>Pessoal - área fim</v>
          </cell>
        </row>
        <row r="1222">
          <cell r="A1222" t="str">
            <v>190103.400029</v>
          </cell>
          <cell r="B1222">
            <v>400029</v>
          </cell>
          <cell r="C1222" t="str">
            <v>DESPESA - INSS S/ 13°</v>
          </cell>
          <cell r="D1222">
            <v>190103</v>
          </cell>
          <cell r="E1222" t="str">
            <v>ESPAÇO DA PALAVRA (BIBLIOTECA CIRCULANTE)</v>
          </cell>
          <cell r="F1222" t="str">
            <v>9.2.2</v>
          </cell>
          <cell r="G1222" t="str">
            <v>Pessoal - área fim</v>
          </cell>
        </row>
        <row r="1223">
          <cell r="A1223" t="str">
            <v>190103.400030</v>
          </cell>
          <cell r="B1223">
            <v>400030</v>
          </cell>
          <cell r="C1223" t="str">
            <v>DESPESA - FGTS S/ 13°</v>
          </cell>
          <cell r="D1223">
            <v>190103</v>
          </cell>
          <cell r="E1223" t="str">
            <v>ESPAÇO DA PALAVRA (BIBLIOTECA CIRCULANTE)</v>
          </cell>
          <cell r="F1223" t="str">
            <v>9.2.2</v>
          </cell>
          <cell r="G1223" t="str">
            <v>Pessoal - área fim</v>
          </cell>
        </row>
        <row r="1224">
          <cell r="A1224" t="str">
            <v>190103.400178</v>
          </cell>
          <cell r="B1224">
            <v>400178</v>
          </cell>
          <cell r="C1224" t="str">
            <v>UNIFORMES</v>
          </cell>
          <cell r="D1224">
            <v>190103</v>
          </cell>
          <cell r="E1224" t="str">
            <v>ESPAÇO DA PALAVRA (BIBLIOTECA CIRCULANTE)</v>
          </cell>
          <cell r="F1224" t="str">
            <v>9.2.2</v>
          </cell>
          <cell r="G1224" t="str">
            <v>Pessoal - área fim</v>
          </cell>
        </row>
        <row r="1225">
          <cell r="A1225" t="str">
            <v>190103.400179</v>
          </cell>
          <cell r="B1225">
            <v>400179</v>
          </cell>
          <cell r="C1225" t="str">
            <v>ESTAGIARIOS E APRENDIZES</v>
          </cell>
          <cell r="D1225">
            <v>190103</v>
          </cell>
          <cell r="E1225" t="str">
            <v>ESPAÇO DA PALAVRA (BIBLIOTECA CIRCULANTE)</v>
          </cell>
          <cell r="F1225" t="str">
            <v>9.2.2</v>
          </cell>
          <cell r="G1225" t="str">
            <v>Pessoal - área fim</v>
          </cell>
        </row>
        <row r="1226">
          <cell r="A1226" t="str">
            <v>190103.400180</v>
          </cell>
          <cell r="B1226">
            <v>400180</v>
          </cell>
          <cell r="C1226" t="str">
            <v>OUTRAS DESPESAS COM PESSOAL</v>
          </cell>
          <cell r="D1226">
            <v>190103</v>
          </cell>
          <cell r="E1226" t="str">
            <v>ESPAÇO DA PALAVRA (BIBLIOTECA CIRCULANTE)</v>
          </cell>
          <cell r="F1226" t="str">
            <v>9.2.2</v>
          </cell>
          <cell r="G1226" t="str">
            <v>Pessoal - área fim</v>
          </cell>
        </row>
        <row r="1227">
          <cell r="A1227" t="str">
            <v>190104.400003</v>
          </cell>
          <cell r="B1227">
            <v>400003</v>
          </cell>
          <cell r="C1227" t="str">
            <v>SALÁRIOS E ORDENADOS</v>
          </cell>
          <cell r="D1227">
            <v>190104</v>
          </cell>
          <cell r="E1227" t="str">
            <v>ACERVO HAROLDO DE CAMPOS</v>
          </cell>
          <cell r="F1227" t="str">
            <v>9.2.2</v>
          </cell>
          <cell r="G1227" t="str">
            <v>Pessoal - área fim</v>
          </cell>
        </row>
        <row r="1228">
          <cell r="A1228" t="str">
            <v>190104.400004</v>
          </cell>
          <cell r="B1228">
            <v>400004</v>
          </cell>
          <cell r="C1228" t="str">
            <v>HORAS EXTRAS</v>
          </cell>
          <cell r="D1228">
            <v>190104</v>
          </cell>
          <cell r="E1228" t="str">
            <v>ACERVO HAROLDO DE CAMPOS</v>
          </cell>
          <cell r="F1228" t="str">
            <v>9.2.2</v>
          </cell>
          <cell r="G1228" t="str">
            <v>Pessoal - área fim</v>
          </cell>
        </row>
        <row r="1229">
          <cell r="A1229" t="str">
            <v>190104.400005</v>
          </cell>
          <cell r="B1229">
            <v>400005</v>
          </cell>
          <cell r="C1229" t="str">
            <v>DÉCIMO TERCEIRO SALÁRIO</v>
          </cell>
          <cell r="D1229">
            <v>190104</v>
          </cell>
          <cell r="E1229" t="str">
            <v>ACERVO HAROLDO DE CAMPOS</v>
          </cell>
          <cell r="F1229" t="str">
            <v>9.2.2</v>
          </cell>
          <cell r="G1229" t="str">
            <v>Pessoal - área fim</v>
          </cell>
        </row>
        <row r="1230">
          <cell r="A1230" t="str">
            <v>190104.400006</v>
          </cell>
          <cell r="B1230">
            <v>400006</v>
          </cell>
          <cell r="C1230" t="str">
            <v>FÉRIAS</v>
          </cell>
          <cell r="D1230">
            <v>190104</v>
          </cell>
          <cell r="E1230" t="str">
            <v>ACERVO HAROLDO DE CAMPOS</v>
          </cell>
          <cell r="F1230" t="str">
            <v>9.2.2</v>
          </cell>
          <cell r="G1230" t="str">
            <v>Pessoal - área fim</v>
          </cell>
        </row>
        <row r="1231">
          <cell r="A1231" t="str">
            <v>190104.400007</v>
          </cell>
          <cell r="B1231">
            <v>400007</v>
          </cell>
          <cell r="C1231" t="str">
            <v>DESCANSO SEMANAL REMUNERADO</v>
          </cell>
          <cell r="D1231">
            <v>190104</v>
          </cell>
          <cell r="E1231" t="str">
            <v>ACERVO HAROLDO DE CAMPOS</v>
          </cell>
          <cell r="F1231" t="str">
            <v>9.2.2</v>
          </cell>
          <cell r="G1231" t="str">
            <v>Pessoal - área fim</v>
          </cell>
        </row>
        <row r="1232">
          <cell r="A1232" t="str">
            <v>190104.400010</v>
          </cell>
          <cell r="B1232">
            <v>400010</v>
          </cell>
          <cell r="C1232" t="str">
            <v>AJUDA DE CUSTO</v>
          </cell>
          <cell r="D1232">
            <v>190104</v>
          </cell>
          <cell r="E1232" t="str">
            <v>ACERVO HAROLDO DE CAMPOS</v>
          </cell>
          <cell r="F1232" t="str">
            <v>9.2.2</v>
          </cell>
          <cell r="G1232" t="str">
            <v>Pessoal - área fim</v>
          </cell>
        </row>
        <row r="1233">
          <cell r="A1233" t="str">
            <v>190104.400011</v>
          </cell>
          <cell r="B1233">
            <v>400011</v>
          </cell>
          <cell r="C1233" t="str">
            <v>BOLSA AUXÍLIO</v>
          </cell>
          <cell r="D1233">
            <v>190104</v>
          </cell>
          <cell r="E1233" t="str">
            <v>ACERVO HAROLDO DE CAMPOS</v>
          </cell>
          <cell r="F1233" t="str">
            <v>9.2.2</v>
          </cell>
          <cell r="G1233" t="str">
            <v>Pessoal - área fim</v>
          </cell>
        </row>
        <row r="1234">
          <cell r="A1234" t="str">
            <v>190104.400012</v>
          </cell>
          <cell r="B1234">
            <v>400012</v>
          </cell>
          <cell r="C1234" t="str">
            <v>INDENIZAÇÕES</v>
          </cell>
          <cell r="D1234">
            <v>190104</v>
          </cell>
          <cell r="E1234" t="str">
            <v>ACERVO HAROLDO DE CAMPOS</v>
          </cell>
          <cell r="F1234" t="str">
            <v>9.2.2</v>
          </cell>
          <cell r="G1234" t="str">
            <v>Pessoal - área fim</v>
          </cell>
        </row>
        <row r="1235">
          <cell r="A1235" t="str">
            <v>190104.400013</v>
          </cell>
          <cell r="B1235">
            <v>400013</v>
          </cell>
          <cell r="C1235" t="str">
            <v>SALÁRIOS - AJUSTES ENTRE CONTRATO DE GESTÃO</v>
          </cell>
          <cell r="D1235">
            <v>190104</v>
          </cell>
          <cell r="E1235" t="str">
            <v>ACERVO HAROLDO DE CAMPOS</v>
          </cell>
          <cell r="F1235" t="str">
            <v>9.2.2</v>
          </cell>
          <cell r="G1235" t="str">
            <v>Pessoal - área fim</v>
          </cell>
        </row>
        <row r="1236">
          <cell r="A1236" t="str">
            <v>190104.400202</v>
          </cell>
          <cell r="B1236">
            <v>400202</v>
          </cell>
          <cell r="C1236" t="str">
            <v>ADICIONAL NOTURNO</v>
          </cell>
          <cell r="D1236">
            <v>190104</v>
          </cell>
          <cell r="E1236" t="str">
            <v>ACERVO HAROLDO DE CAMPOS</v>
          </cell>
          <cell r="F1236" t="str">
            <v>9.2.2</v>
          </cell>
          <cell r="G1236" t="str">
            <v>Pessoal - área fim</v>
          </cell>
        </row>
        <row r="1237">
          <cell r="A1237" t="str">
            <v>190104.400203</v>
          </cell>
          <cell r="B1237">
            <v>400203</v>
          </cell>
          <cell r="C1237" t="str">
            <v>GRATIFICAÇOES</v>
          </cell>
          <cell r="D1237">
            <v>190104</v>
          </cell>
          <cell r="E1237" t="str">
            <v>ACERVO HAROLDO DE CAMPOS</v>
          </cell>
          <cell r="F1237" t="str">
            <v>9.2.2</v>
          </cell>
          <cell r="G1237" t="str">
            <v>Pessoal - área fim</v>
          </cell>
        </row>
        <row r="1238">
          <cell r="A1238" t="str">
            <v>190104.400219</v>
          </cell>
          <cell r="B1238">
            <v>400219</v>
          </cell>
          <cell r="C1238" t="str">
            <v>SALARIO MATERNIDADE</v>
          </cell>
          <cell r="D1238">
            <v>190104</v>
          </cell>
          <cell r="E1238" t="str">
            <v>ACERVO HAROLDO DE CAMPOS</v>
          </cell>
          <cell r="F1238" t="str">
            <v>9.2.2</v>
          </cell>
          <cell r="G1238" t="str">
            <v>Pessoal - área fim</v>
          </cell>
        </row>
        <row r="1239">
          <cell r="A1239" t="str">
            <v>190104.400220</v>
          </cell>
          <cell r="B1239">
            <v>400220</v>
          </cell>
          <cell r="C1239" t="str">
            <v>SALARIO FAMILIA</v>
          </cell>
          <cell r="D1239">
            <v>190104</v>
          </cell>
          <cell r="E1239" t="str">
            <v>ACERVO HAROLDO DE CAMPOS</v>
          </cell>
          <cell r="F1239" t="str">
            <v>9.2.2</v>
          </cell>
          <cell r="G1239" t="str">
            <v>Pessoal - área fim</v>
          </cell>
        </row>
        <row r="1240">
          <cell r="A1240" t="str">
            <v>190104.400221</v>
          </cell>
          <cell r="B1240">
            <v>400221</v>
          </cell>
          <cell r="C1240" t="str">
            <v>PENSAO ALIMENTICIA</v>
          </cell>
          <cell r="D1240">
            <v>190104</v>
          </cell>
          <cell r="E1240" t="str">
            <v>ACERVO HAROLDO DE CAMPOS</v>
          </cell>
          <cell r="F1240" t="str">
            <v>9.2.2</v>
          </cell>
          <cell r="G1240" t="str">
            <v>Pessoal - área fim</v>
          </cell>
        </row>
        <row r="1241">
          <cell r="A1241" t="str">
            <v>190104.400014</v>
          </cell>
          <cell r="B1241">
            <v>400014</v>
          </cell>
          <cell r="C1241" t="str">
            <v>ASSISTÊNCIA MÉDICA</v>
          </cell>
          <cell r="D1241">
            <v>190104</v>
          </cell>
          <cell r="E1241" t="str">
            <v>ACERVO HAROLDO DE CAMPOS</v>
          </cell>
          <cell r="F1241" t="str">
            <v>9.2.2</v>
          </cell>
          <cell r="G1241" t="str">
            <v>Pessoal - área fim</v>
          </cell>
        </row>
        <row r="1242">
          <cell r="A1242" t="str">
            <v>190104.400015</v>
          </cell>
          <cell r="B1242">
            <v>400015</v>
          </cell>
          <cell r="C1242" t="str">
            <v>ASSISTÊNCIA ODONTOLÓGICA</v>
          </cell>
          <cell r="D1242">
            <v>190104</v>
          </cell>
          <cell r="E1242" t="str">
            <v>ACERVO HAROLDO DE CAMPOS</v>
          </cell>
          <cell r="F1242" t="str">
            <v>9.2.2</v>
          </cell>
          <cell r="G1242" t="str">
            <v>Pessoal - área fim</v>
          </cell>
        </row>
        <row r="1243">
          <cell r="A1243" t="str">
            <v>190104.400016</v>
          </cell>
          <cell r="B1243">
            <v>400016</v>
          </cell>
          <cell r="C1243" t="str">
            <v>VALE REFEICAO</v>
          </cell>
          <cell r="D1243">
            <v>190104</v>
          </cell>
          <cell r="E1243" t="str">
            <v>ACERVO HAROLDO DE CAMPOS</v>
          </cell>
          <cell r="F1243" t="str">
            <v>9.2.2</v>
          </cell>
          <cell r="G1243" t="str">
            <v>Pessoal - área fim</v>
          </cell>
        </row>
        <row r="1244">
          <cell r="A1244" t="str">
            <v>190104.400017</v>
          </cell>
          <cell r="B1244">
            <v>400017</v>
          </cell>
          <cell r="C1244" t="str">
            <v>VALE TRANSPORTE</v>
          </cell>
          <cell r="D1244">
            <v>190104</v>
          </cell>
          <cell r="E1244" t="str">
            <v>ACERVO HAROLDO DE CAMPOS</v>
          </cell>
          <cell r="F1244" t="str">
            <v>9.2.2</v>
          </cell>
          <cell r="G1244" t="str">
            <v>Pessoal - área fim</v>
          </cell>
        </row>
        <row r="1245">
          <cell r="A1245" t="str">
            <v>190104.400175</v>
          </cell>
          <cell r="B1245">
            <v>400175</v>
          </cell>
          <cell r="C1245" t="str">
            <v>CURSOS E TREINAMENTOS</v>
          </cell>
          <cell r="D1245">
            <v>190104</v>
          </cell>
          <cell r="E1245" t="str">
            <v>ACERVO HAROLDO DE CAMPOS</v>
          </cell>
          <cell r="F1245" t="str">
            <v>9.2.2</v>
          </cell>
          <cell r="G1245" t="str">
            <v>Pessoal - área fim</v>
          </cell>
        </row>
        <row r="1246">
          <cell r="A1246" t="str">
            <v>190104.400176</v>
          </cell>
          <cell r="B1246">
            <v>400176</v>
          </cell>
          <cell r="C1246" t="str">
            <v>AUXILIO EDUCACAO</v>
          </cell>
          <cell r="D1246">
            <v>190104</v>
          </cell>
          <cell r="E1246" t="str">
            <v>ACERVO HAROLDO DE CAMPOS</v>
          </cell>
          <cell r="F1246" t="str">
            <v>9.2.2</v>
          </cell>
          <cell r="G1246" t="str">
            <v>Pessoal - área fim</v>
          </cell>
        </row>
        <row r="1247">
          <cell r="A1247" t="str">
            <v>190104.400020</v>
          </cell>
          <cell r="B1247">
            <v>400020</v>
          </cell>
          <cell r="C1247" t="str">
            <v>INSS</v>
          </cell>
          <cell r="D1247">
            <v>190104</v>
          </cell>
          <cell r="E1247" t="str">
            <v>ACERVO HAROLDO DE CAMPOS</v>
          </cell>
          <cell r="F1247" t="str">
            <v>9.2.2</v>
          </cell>
          <cell r="G1247" t="str">
            <v>Pessoal - área fim</v>
          </cell>
        </row>
        <row r="1248">
          <cell r="A1248" t="str">
            <v>190104.400021</v>
          </cell>
          <cell r="B1248">
            <v>400021</v>
          </cell>
          <cell r="C1248" t="str">
            <v>FGTS</v>
          </cell>
          <cell r="D1248">
            <v>190104</v>
          </cell>
          <cell r="E1248" t="str">
            <v>ACERVO HAROLDO DE CAMPOS</v>
          </cell>
          <cell r="F1248" t="str">
            <v>9.2.2</v>
          </cell>
          <cell r="G1248" t="str">
            <v>Pessoal - área fim</v>
          </cell>
        </row>
        <row r="1249">
          <cell r="A1249" t="str">
            <v>190104.400022</v>
          </cell>
          <cell r="B1249">
            <v>400022</v>
          </cell>
          <cell r="C1249" t="str">
            <v>PIS SOBRE FOLHA DE PAGAMENTO</v>
          </cell>
          <cell r="D1249">
            <v>190104</v>
          </cell>
          <cell r="E1249" t="str">
            <v>ACERVO HAROLDO DE CAMPOS</v>
          </cell>
          <cell r="F1249" t="str">
            <v>9.2.2</v>
          </cell>
          <cell r="G1249" t="str">
            <v>Pessoal - área fim</v>
          </cell>
        </row>
        <row r="1250">
          <cell r="A1250" t="str">
            <v>190104.400024</v>
          </cell>
          <cell r="B1250">
            <v>400024</v>
          </cell>
          <cell r="C1250" t="str">
            <v>CONTRIBUIÇÃO SOCIAL RESCISÓRIA</v>
          </cell>
          <cell r="D1250">
            <v>190104</v>
          </cell>
          <cell r="E1250" t="str">
            <v>ACERVO HAROLDO DE CAMPOS</v>
          </cell>
          <cell r="F1250" t="str">
            <v>9.2.2</v>
          </cell>
          <cell r="G1250" t="str">
            <v>Pessoal - área fim</v>
          </cell>
        </row>
        <row r="1251">
          <cell r="A1251" t="str">
            <v>190104.400177</v>
          </cell>
          <cell r="B1251">
            <v>400177</v>
          </cell>
          <cell r="C1251" t="str">
            <v>INSS SOBRE AUTONOMOS</v>
          </cell>
          <cell r="D1251">
            <v>190104</v>
          </cell>
          <cell r="E1251" t="str">
            <v>ACERVO HAROLDO DE CAMPOS</v>
          </cell>
          <cell r="F1251" t="str">
            <v>9.2.2</v>
          </cell>
          <cell r="G1251" t="str">
            <v>Pessoal - área fim</v>
          </cell>
        </row>
        <row r="1252">
          <cell r="A1252" t="str">
            <v>190104.400214</v>
          </cell>
          <cell r="B1252">
            <v>400214</v>
          </cell>
          <cell r="C1252" t="str">
            <v>CONTRIBUICAO SINDICAL/ ASSISTENCIAL/ CONFEDERATIVA</v>
          </cell>
          <cell r="D1252">
            <v>190104</v>
          </cell>
          <cell r="E1252" t="str">
            <v>ACERVO HAROLDO DE CAMPOS</v>
          </cell>
          <cell r="F1252" t="str">
            <v>9.2.2</v>
          </cell>
          <cell r="G1252" t="str">
            <v>Pessoal - área fim</v>
          </cell>
        </row>
        <row r="1253">
          <cell r="A1253" t="str">
            <v>190104.400025</v>
          </cell>
          <cell r="B1253">
            <v>400025</v>
          </cell>
          <cell r="C1253" t="str">
            <v>DESPESA - FÉRIAS</v>
          </cell>
          <cell r="D1253">
            <v>190104</v>
          </cell>
          <cell r="E1253" t="str">
            <v>ACERVO HAROLDO DE CAMPOS</v>
          </cell>
          <cell r="F1253" t="str">
            <v>9.2.2</v>
          </cell>
          <cell r="G1253" t="str">
            <v>Pessoal - área fim</v>
          </cell>
        </row>
        <row r="1254">
          <cell r="A1254" t="str">
            <v>190104.400026</v>
          </cell>
          <cell r="B1254">
            <v>400026</v>
          </cell>
          <cell r="C1254" t="str">
            <v>DESPESA - INSS S/ FÉRIAS</v>
          </cell>
          <cell r="D1254">
            <v>190104</v>
          </cell>
          <cell r="E1254" t="str">
            <v>ACERVO HAROLDO DE CAMPOS</v>
          </cell>
          <cell r="F1254" t="str">
            <v>9.2.2</v>
          </cell>
          <cell r="G1254" t="str">
            <v>Pessoal - área fim</v>
          </cell>
        </row>
        <row r="1255">
          <cell r="A1255" t="str">
            <v>190104.400027</v>
          </cell>
          <cell r="B1255">
            <v>400027</v>
          </cell>
          <cell r="C1255" t="str">
            <v>DESPESA - FGTS S/ FÉRIAS</v>
          </cell>
          <cell r="D1255">
            <v>190104</v>
          </cell>
          <cell r="E1255" t="str">
            <v>ACERVO HAROLDO DE CAMPOS</v>
          </cell>
          <cell r="F1255" t="str">
            <v>9.2.2</v>
          </cell>
          <cell r="G1255" t="str">
            <v>Pessoal - área fim</v>
          </cell>
        </row>
        <row r="1256">
          <cell r="A1256" t="str">
            <v>190104.400028</v>
          </cell>
          <cell r="B1256">
            <v>400028</v>
          </cell>
          <cell r="C1256" t="str">
            <v>DESPESA - 13° SALÁRIO</v>
          </cell>
          <cell r="D1256">
            <v>190104</v>
          </cell>
          <cell r="E1256" t="str">
            <v>ACERVO HAROLDO DE CAMPOS</v>
          </cell>
          <cell r="F1256" t="str">
            <v>9.2.2</v>
          </cell>
          <cell r="G1256" t="str">
            <v>Pessoal - área fim</v>
          </cell>
        </row>
        <row r="1257">
          <cell r="A1257" t="str">
            <v>190104.400029</v>
          </cell>
          <cell r="B1257">
            <v>400029</v>
          </cell>
          <cell r="C1257" t="str">
            <v>DESPESA - INSS S/ 13°</v>
          </cell>
          <cell r="D1257">
            <v>190104</v>
          </cell>
          <cell r="E1257" t="str">
            <v>ACERVO HAROLDO DE CAMPOS</v>
          </cell>
          <cell r="F1257" t="str">
            <v>9.2.2</v>
          </cell>
          <cell r="G1257" t="str">
            <v>Pessoal - área fim</v>
          </cell>
        </row>
        <row r="1258">
          <cell r="A1258" t="str">
            <v>190104.400030</v>
          </cell>
          <cell r="B1258">
            <v>400030</v>
          </cell>
          <cell r="C1258" t="str">
            <v>DESPESA - FGTS S/ 13°</v>
          </cell>
          <cell r="D1258">
            <v>190104</v>
          </cell>
          <cell r="E1258" t="str">
            <v>ACERVO HAROLDO DE CAMPOS</v>
          </cell>
          <cell r="F1258" t="str">
            <v>9.2.2</v>
          </cell>
          <cell r="G1258" t="str">
            <v>Pessoal - área fim</v>
          </cell>
        </row>
        <row r="1259">
          <cell r="A1259" t="str">
            <v>190104.400178</v>
          </cell>
          <cell r="B1259">
            <v>400178</v>
          </cell>
          <cell r="C1259" t="str">
            <v>UNIFORMES</v>
          </cell>
          <cell r="D1259">
            <v>190104</v>
          </cell>
          <cell r="E1259" t="str">
            <v>ACERVO HAROLDO DE CAMPOS</v>
          </cell>
          <cell r="F1259" t="str">
            <v>9.2.2</v>
          </cell>
          <cell r="G1259" t="str">
            <v>Pessoal - área fim</v>
          </cell>
        </row>
        <row r="1260">
          <cell r="A1260" t="str">
            <v>190104.400179</v>
          </cell>
          <cell r="B1260">
            <v>400179</v>
          </cell>
          <cell r="C1260" t="str">
            <v>ESTAGIARIOS E APRENDIZES</v>
          </cell>
          <cell r="D1260">
            <v>190104</v>
          </cell>
          <cell r="E1260" t="str">
            <v>ACERVO HAROLDO DE CAMPOS</v>
          </cell>
          <cell r="F1260" t="str">
            <v>9.2.2</v>
          </cell>
          <cell r="G1260" t="str">
            <v>Pessoal - área fim</v>
          </cell>
        </row>
        <row r="1261">
          <cell r="A1261" t="str">
            <v>190104.400180</v>
          </cell>
          <cell r="B1261">
            <v>400180</v>
          </cell>
          <cell r="C1261" t="str">
            <v>OUTRAS DESPESAS COM PESSOAL</v>
          </cell>
          <cell r="D1261">
            <v>190104</v>
          </cell>
          <cell r="E1261" t="str">
            <v>ACERVO HAROLDO DE CAMPOS</v>
          </cell>
          <cell r="F1261" t="str">
            <v>9.2.2</v>
          </cell>
          <cell r="G1261" t="str">
            <v>Pessoal - área fim</v>
          </cell>
        </row>
        <row r="1262">
          <cell r="A1262" t="str">
            <v>190105.400003</v>
          </cell>
          <cell r="B1262">
            <v>400003</v>
          </cell>
          <cell r="C1262" t="str">
            <v>SALÁRIOS E ORDENADOS</v>
          </cell>
          <cell r="D1262">
            <v>190105</v>
          </cell>
          <cell r="E1262" t="str">
            <v>PRODUÇÃO</v>
          </cell>
          <cell r="F1262" t="str">
            <v>9.2.2</v>
          </cell>
          <cell r="G1262" t="str">
            <v>Pessoal - área fim</v>
          </cell>
        </row>
        <row r="1263">
          <cell r="A1263" t="str">
            <v>190105.400004</v>
          </cell>
          <cell r="B1263">
            <v>400004</v>
          </cell>
          <cell r="C1263" t="str">
            <v>HORAS EXTRAS</v>
          </cell>
          <cell r="D1263">
            <v>190105</v>
          </cell>
          <cell r="E1263" t="str">
            <v>PRODUÇÃO</v>
          </cell>
          <cell r="F1263" t="str">
            <v>9.2.2</v>
          </cell>
          <cell r="G1263" t="str">
            <v>Pessoal - área fim</v>
          </cell>
        </row>
        <row r="1264">
          <cell r="A1264" t="str">
            <v>190105.400005</v>
          </cell>
          <cell r="B1264">
            <v>400005</v>
          </cell>
          <cell r="C1264" t="str">
            <v>DÉCIMO TERCEIRO SALÁRIO</v>
          </cell>
          <cell r="D1264">
            <v>190105</v>
          </cell>
          <cell r="E1264" t="str">
            <v>PRODUÇÃO</v>
          </cell>
          <cell r="F1264" t="str">
            <v>9.2.2</v>
          </cell>
          <cell r="G1264" t="str">
            <v>Pessoal - área fim</v>
          </cell>
        </row>
        <row r="1265">
          <cell r="A1265" t="str">
            <v>190105.400006</v>
          </cell>
          <cell r="B1265">
            <v>400006</v>
          </cell>
          <cell r="C1265" t="str">
            <v>FÉRIAS</v>
          </cell>
          <cell r="D1265">
            <v>190105</v>
          </cell>
          <cell r="E1265" t="str">
            <v>PRODUÇÃO</v>
          </cell>
          <cell r="F1265" t="str">
            <v>9.2.2</v>
          </cell>
          <cell r="G1265" t="str">
            <v>Pessoal - área fim</v>
          </cell>
        </row>
        <row r="1266">
          <cell r="A1266" t="str">
            <v>190105.400007</v>
          </cell>
          <cell r="B1266">
            <v>400007</v>
          </cell>
          <cell r="C1266" t="str">
            <v>DESCANSO SEMANAL REMUNERADO</v>
          </cell>
          <cell r="D1266">
            <v>190105</v>
          </cell>
          <cell r="E1266" t="str">
            <v>PRODUÇÃO</v>
          </cell>
          <cell r="F1266" t="str">
            <v>9.2.2</v>
          </cell>
          <cell r="G1266" t="str">
            <v>Pessoal - área fim</v>
          </cell>
        </row>
        <row r="1267">
          <cell r="A1267" t="str">
            <v>190105.400010</v>
          </cell>
          <cell r="B1267">
            <v>400010</v>
          </cell>
          <cell r="C1267" t="str">
            <v>AJUDA DE CUSTO</v>
          </cell>
          <cell r="D1267">
            <v>190105</v>
          </cell>
          <cell r="E1267" t="str">
            <v>PRODUÇÃO</v>
          </cell>
          <cell r="F1267" t="str">
            <v>9.2.2</v>
          </cell>
          <cell r="G1267" t="str">
            <v>Pessoal - área fim</v>
          </cell>
        </row>
        <row r="1268">
          <cell r="A1268" t="str">
            <v>190105.400011</v>
          </cell>
          <cell r="B1268">
            <v>400011</v>
          </cell>
          <cell r="C1268" t="str">
            <v>BOLSA AUXÍLIO</v>
          </cell>
          <cell r="D1268">
            <v>190105</v>
          </cell>
          <cell r="E1268" t="str">
            <v>PRODUÇÃO</v>
          </cell>
          <cell r="F1268" t="str">
            <v>9.2.2</v>
          </cell>
          <cell r="G1268" t="str">
            <v>Pessoal - área fim</v>
          </cell>
        </row>
        <row r="1269">
          <cell r="A1269" t="str">
            <v>190105.400012</v>
          </cell>
          <cell r="B1269">
            <v>400012</v>
          </cell>
          <cell r="C1269" t="str">
            <v>INDENIZAÇÕES</v>
          </cell>
          <cell r="D1269">
            <v>190105</v>
          </cell>
          <cell r="E1269" t="str">
            <v>PRODUÇÃO</v>
          </cell>
          <cell r="F1269" t="str">
            <v>9.2.2</v>
          </cell>
          <cell r="G1269" t="str">
            <v>Pessoal - área fim</v>
          </cell>
        </row>
        <row r="1270">
          <cell r="A1270" t="str">
            <v>190105.400013</v>
          </cell>
          <cell r="B1270">
            <v>400013</v>
          </cell>
          <cell r="C1270" t="str">
            <v>SALÁRIOS - AJUSTES ENTRE CONTRATO DE GESTÃO</v>
          </cell>
          <cell r="D1270">
            <v>190105</v>
          </cell>
          <cell r="E1270" t="str">
            <v>PRODUÇÃO</v>
          </cell>
          <cell r="F1270" t="str">
            <v>9.2.2</v>
          </cell>
          <cell r="G1270" t="str">
            <v>Pessoal - área fim</v>
          </cell>
        </row>
        <row r="1271">
          <cell r="A1271" t="str">
            <v>190105.400202</v>
          </cell>
          <cell r="B1271">
            <v>400202</v>
          </cell>
          <cell r="C1271" t="str">
            <v>ADICIONAL NOTURNO</v>
          </cell>
          <cell r="D1271">
            <v>190105</v>
          </cell>
          <cell r="E1271" t="str">
            <v>PRODUÇÃO</v>
          </cell>
          <cell r="F1271" t="str">
            <v>9.2.2</v>
          </cell>
          <cell r="G1271" t="str">
            <v>Pessoal - área fim</v>
          </cell>
        </row>
        <row r="1272">
          <cell r="A1272" t="str">
            <v>190105.400203</v>
          </cell>
          <cell r="B1272">
            <v>400203</v>
          </cell>
          <cell r="C1272" t="str">
            <v>GRATIFICAÇOES</v>
          </cell>
          <cell r="D1272">
            <v>190105</v>
          </cell>
          <cell r="E1272" t="str">
            <v>PRODUÇÃO</v>
          </cell>
          <cell r="F1272" t="str">
            <v>9.2.2</v>
          </cell>
          <cell r="G1272" t="str">
            <v>Pessoal - área fim</v>
          </cell>
        </row>
        <row r="1273">
          <cell r="A1273" t="str">
            <v>190105.400219</v>
          </cell>
          <cell r="B1273">
            <v>400219</v>
          </cell>
          <cell r="C1273" t="str">
            <v>SALARIO MATERNIDADE</v>
          </cell>
          <cell r="D1273">
            <v>190105</v>
          </cell>
          <cell r="E1273" t="str">
            <v>PRODUÇÃO</v>
          </cell>
          <cell r="F1273" t="str">
            <v>9.2.2</v>
          </cell>
          <cell r="G1273" t="str">
            <v>Pessoal - área fim</v>
          </cell>
        </row>
        <row r="1274">
          <cell r="A1274" t="str">
            <v>190105.400220</v>
          </cell>
          <cell r="B1274">
            <v>400220</v>
          </cell>
          <cell r="C1274" t="str">
            <v>SALARIO FAMILIA</v>
          </cell>
          <cell r="D1274">
            <v>190105</v>
          </cell>
          <cell r="E1274" t="str">
            <v>PRODUÇÃO</v>
          </cell>
          <cell r="F1274" t="str">
            <v>9.2.2</v>
          </cell>
          <cell r="G1274" t="str">
            <v>Pessoal - área fim</v>
          </cell>
        </row>
        <row r="1275">
          <cell r="A1275" t="str">
            <v>190105.400221</v>
          </cell>
          <cell r="B1275">
            <v>400221</v>
          </cell>
          <cell r="C1275" t="str">
            <v>PENSAO ALIMENTICIA</v>
          </cell>
          <cell r="D1275">
            <v>190105</v>
          </cell>
          <cell r="E1275" t="str">
            <v>PRODUÇÃO</v>
          </cell>
          <cell r="F1275" t="str">
            <v>9.2.2</v>
          </cell>
          <cell r="G1275" t="str">
            <v>Pessoal - área fim</v>
          </cell>
        </row>
        <row r="1276">
          <cell r="A1276" t="str">
            <v>190105.400014</v>
          </cell>
          <cell r="B1276">
            <v>400014</v>
          </cell>
          <cell r="C1276" t="str">
            <v>ASSISTÊNCIA MÉDICA</v>
          </cell>
          <cell r="D1276">
            <v>190105</v>
          </cell>
          <cell r="E1276" t="str">
            <v>PRODUÇÃO</v>
          </cell>
          <cell r="F1276" t="str">
            <v>9.2.2</v>
          </cell>
          <cell r="G1276" t="str">
            <v>Pessoal - área fim</v>
          </cell>
        </row>
        <row r="1277">
          <cell r="A1277" t="str">
            <v>190105.400015</v>
          </cell>
          <cell r="B1277">
            <v>400015</v>
          </cell>
          <cell r="C1277" t="str">
            <v>ASSISTÊNCIA ODONTOLÓGICA</v>
          </cell>
          <cell r="D1277">
            <v>190105</v>
          </cell>
          <cell r="E1277" t="str">
            <v>PRODUÇÃO</v>
          </cell>
          <cell r="F1277" t="str">
            <v>9.2.2</v>
          </cell>
          <cell r="G1277" t="str">
            <v>Pessoal - área fim</v>
          </cell>
        </row>
        <row r="1278">
          <cell r="A1278" t="str">
            <v>190105.400016</v>
          </cell>
          <cell r="B1278">
            <v>400016</v>
          </cell>
          <cell r="C1278" t="str">
            <v>VALE REFEICAO</v>
          </cell>
          <cell r="D1278">
            <v>190105</v>
          </cell>
          <cell r="E1278" t="str">
            <v>PRODUÇÃO</v>
          </cell>
          <cell r="F1278" t="str">
            <v>9.2.2</v>
          </cell>
          <cell r="G1278" t="str">
            <v>Pessoal - área fim</v>
          </cell>
        </row>
        <row r="1279">
          <cell r="A1279" t="str">
            <v>190105.400017</v>
          </cell>
          <cell r="B1279">
            <v>400017</v>
          </cell>
          <cell r="C1279" t="str">
            <v>VALE TRANSPORTE</v>
          </cell>
          <cell r="D1279">
            <v>190105</v>
          </cell>
          <cell r="E1279" t="str">
            <v>PRODUÇÃO</v>
          </cell>
          <cell r="F1279" t="str">
            <v>9.2.2</v>
          </cell>
          <cell r="G1279" t="str">
            <v>Pessoal - área fim</v>
          </cell>
        </row>
        <row r="1280">
          <cell r="A1280" t="str">
            <v>190105.400175</v>
          </cell>
          <cell r="B1280">
            <v>400175</v>
          </cell>
          <cell r="C1280" t="str">
            <v>CURSOS E TREINAMENTOS</v>
          </cell>
          <cell r="D1280">
            <v>190105</v>
          </cell>
          <cell r="E1280" t="str">
            <v>PRODUÇÃO</v>
          </cell>
          <cell r="F1280" t="str">
            <v>9.2.2</v>
          </cell>
          <cell r="G1280" t="str">
            <v>Pessoal - área fim</v>
          </cell>
        </row>
        <row r="1281">
          <cell r="A1281" t="str">
            <v>190105.400176</v>
          </cell>
          <cell r="B1281">
            <v>400176</v>
          </cell>
          <cell r="C1281" t="str">
            <v>AUXILIO EDUCACAO</v>
          </cell>
          <cell r="D1281">
            <v>190105</v>
          </cell>
          <cell r="E1281" t="str">
            <v>PRODUÇÃO</v>
          </cell>
          <cell r="F1281" t="str">
            <v>9.2.2</v>
          </cell>
          <cell r="G1281" t="str">
            <v>Pessoal - área fim</v>
          </cell>
        </row>
        <row r="1282">
          <cell r="A1282" t="str">
            <v>190105.400020</v>
          </cell>
          <cell r="B1282">
            <v>400020</v>
          </cell>
          <cell r="C1282" t="str">
            <v>INSS</v>
          </cell>
          <cell r="D1282">
            <v>190105</v>
          </cell>
          <cell r="E1282" t="str">
            <v>PRODUÇÃO</v>
          </cell>
          <cell r="F1282" t="str">
            <v>9.2.2</v>
          </cell>
          <cell r="G1282" t="str">
            <v>Pessoal - área fim</v>
          </cell>
        </row>
        <row r="1283">
          <cell r="A1283" t="str">
            <v>190105.400021</v>
          </cell>
          <cell r="B1283">
            <v>400021</v>
          </cell>
          <cell r="C1283" t="str">
            <v>FGTS</v>
          </cell>
          <cell r="D1283">
            <v>190105</v>
          </cell>
          <cell r="E1283" t="str">
            <v>PRODUÇÃO</v>
          </cell>
          <cell r="F1283" t="str">
            <v>9.2.2</v>
          </cell>
          <cell r="G1283" t="str">
            <v>Pessoal - área fim</v>
          </cell>
        </row>
        <row r="1284">
          <cell r="A1284" t="str">
            <v>190105.400022</v>
          </cell>
          <cell r="B1284">
            <v>400022</v>
          </cell>
          <cell r="C1284" t="str">
            <v>PIS SOBRE FOLHA DE PAGAMENTO</v>
          </cell>
          <cell r="D1284">
            <v>190105</v>
          </cell>
          <cell r="E1284" t="str">
            <v>PRODUÇÃO</v>
          </cell>
          <cell r="F1284" t="str">
            <v>9.2.2</v>
          </cell>
          <cell r="G1284" t="str">
            <v>Pessoal - área fim</v>
          </cell>
        </row>
        <row r="1285">
          <cell r="A1285" t="str">
            <v>190105.400024</v>
          </cell>
          <cell r="B1285">
            <v>400024</v>
          </cell>
          <cell r="C1285" t="str">
            <v>CONTRIBUIÇÃO SOCIAL RESCISÓRIA</v>
          </cell>
          <cell r="D1285">
            <v>190105</v>
          </cell>
          <cell r="E1285" t="str">
            <v>PRODUÇÃO</v>
          </cell>
          <cell r="F1285" t="str">
            <v>9.2.2</v>
          </cell>
          <cell r="G1285" t="str">
            <v>Pessoal - área fim</v>
          </cell>
        </row>
        <row r="1286">
          <cell r="A1286" t="str">
            <v>190105.400177</v>
          </cell>
          <cell r="B1286">
            <v>400177</v>
          </cell>
          <cell r="C1286" t="str">
            <v>INSS SOBRE AUTONOMOS</v>
          </cell>
          <cell r="D1286">
            <v>190105</v>
          </cell>
          <cell r="E1286" t="str">
            <v>PRODUÇÃO</v>
          </cell>
          <cell r="F1286" t="str">
            <v>9.2.2</v>
          </cell>
          <cell r="G1286" t="str">
            <v>Pessoal - área fim</v>
          </cell>
        </row>
        <row r="1287">
          <cell r="A1287" t="str">
            <v>190105.400214</v>
          </cell>
          <cell r="B1287">
            <v>400214</v>
          </cell>
          <cell r="C1287" t="str">
            <v>CONTRIBUICAO SINDICAL/ ASSISTENCIAL/ CONFEDERATIVA</v>
          </cell>
          <cell r="D1287">
            <v>190105</v>
          </cell>
          <cell r="E1287" t="str">
            <v>PRODUÇÃO</v>
          </cell>
          <cell r="F1287" t="str">
            <v>9.2.2</v>
          </cell>
          <cell r="G1287" t="str">
            <v>Pessoal - área fim</v>
          </cell>
        </row>
        <row r="1288">
          <cell r="A1288" t="str">
            <v>190105.400025</v>
          </cell>
          <cell r="B1288">
            <v>400025</v>
          </cell>
          <cell r="C1288" t="str">
            <v>DESPESA - FÉRIAS</v>
          </cell>
          <cell r="D1288">
            <v>190105</v>
          </cell>
          <cell r="E1288" t="str">
            <v>PRODUÇÃO</v>
          </cell>
          <cell r="F1288" t="str">
            <v>9.2.2</v>
          </cell>
          <cell r="G1288" t="str">
            <v>Pessoal - área fim</v>
          </cell>
        </row>
        <row r="1289">
          <cell r="A1289" t="str">
            <v>190105.400026</v>
          </cell>
          <cell r="B1289">
            <v>400026</v>
          </cell>
          <cell r="C1289" t="str">
            <v>DESPESA - INSS S/ FÉRIAS</v>
          </cell>
          <cell r="D1289">
            <v>190105</v>
          </cell>
          <cell r="E1289" t="str">
            <v>PRODUÇÃO</v>
          </cell>
          <cell r="F1289" t="str">
            <v>9.2.2</v>
          </cell>
          <cell r="G1289" t="str">
            <v>Pessoal - área fim</v>
          </cell>
        </row>
        <row r="1290">
          <cell r="A1290" t="str">
            <v>190105.400027</v>
          </cell>
          <cell r="B1290">
            <v>400027</v>
          </cell>
          <cell r="C1290" t="str">
            <v>DESPESA - FGTS S/ FÉRIAS</v>
          </cell>
          <cell r="D1290">
            <v>190105</v>
          </cell>
          <cell r="E1290" t="str">
            <v>PRODUÇÃO</v>
          </cell>
          <cell r="F1290" t="str">
            <v>9.2.2</v>
          </cell>
          <cell r="G1290" t="str">
            <v>Pessoal - área fim</v>
          </cell>
        </row>
        <row r="1291">
          <cell r="A1291" t="str">
            <v>190105.400028</v>
          </cell>
          <cell r="B1291">
            <v>400028</v>
          </cell>
          <cell r="C1291" t="str">
            <v>DESPESA - 13° SALÁRIO</v>
          </cell>
          <cell r="D1291">
            <v>190105</v>
          </cell>
          <cell r="E1291" t="str">
            <v>PRODUÇÃO</v>
          </cell>
          <cell r="F1291" t="str">
            <v>9.2.2</v>
          </cell>
          <cell r="G1291" t="str">
            <v>Pessoal - área fim</v>
          </cell>
        </row>
        <row r="1292">
          <cell r="A1292" t="str">
            <v>190105.400029</v>
          </cell>
          <cell r="B1292">
            <v>400029</v>
          </cell>
          <cell r="C1292" t="str">
            <v>DESPESA - INSS S/ 13°</v>
          </cell>
          <cell r="D1292">
            <v>190105</v>
          </cell>
          <cell r="E1292" t="str">
            <v>PRODUÇÃO</v>
          </cell>
          <cell r="F1292" t="str">
            <v>9.2.2</v>
          </cell>
          <cell r="G1292" t="str">
            <v>Pessoal - área fim</v>
          </cell>
        </row>
        <row r="1293">
          <cell r="A1293" t="str">
            <v>190105.400030</v>
          </cell>
          <cell r="B1293">
            <v>400030</v>
          </cell>
          <cell r="C1293" t="str">
            <v>DESPESA - FGTS S/ 13°</v>
          </cell>
          <cell r="D1293">
            <v>190105</v>
          </cell>
          <cell r="E1293" t="str">
            <v>PRODUÇÃO</v>
          </cell>
          <cell r="F1293" t="str">
            <v>9.2.2</v>
          </cell>
          <cell r="G1293" t="str">
            <v>Pessoal - área fim</v>
          </cell>
        </row>
        <row r="1294">
          <cell r="A1294" t="str">
            <v>190105.400178</v>
          </cell>
          <cell r="B1294">
            <v>400178</v>
          </cell>
          <cell r="C1294" t="str">
            <v>UNIFORMES</v>
          </cell>
          <cell r="D1294">
            <v>190105</v>
          </cell>
          <cell r="E1294" t="str">
            <v>PRODUÇÃO</v>
          </cell>
          <cell r="F1294" t="str">
            <v>9.2.2</v>
          </cell>
          <cell r="G1294" t="str">
            <v>Pessoal - área fim</v>
          </cell>
        </row>
        <row r="1295">
          <cell r="A1295" t="str">
            <v>190105.400179</v>
          </cell>
          <cell r="B1295">
            <v>400179</v>
          </cell>
          <cell r="C1295" t="str">
            <v>ESTAGIARIOS E APRENDIZES</v>
          </cell>
          <cell r="D1295">
            <v>190105</v>
          </cell>
          <cell r="E1295" t="str">
            <v>PRODUÇÃO</v>
          </cell>
          <cell r="F1295" t="str">
            <v>9.2.2</v>
          </cell>
          <cell r="G1295" t="str">
            <v>Pessoal - área fim</v>
          </cell>
        </row>
        <row r="1296">
          <cell r="A1296" t="str">
            <v>190105.400180</v>
          </cell>
          <cell r="B1296">
            <v>400180</v>
          </cell>
          <cell r="C1296" t="str">
            <v>OUTRAS DESPESAS COM PESSOAL</v>
          </cell>
          <cell r="D1296">
            <v>190105</v>
          </cell>
          <cell r="E1296" t="str">
            <v>PRODUÇÃO</v>
          </cell>
          <cell r="F1296" t="str">
            <v>9.2.2</v>
          </cell>
          <cell r="G1296" t="str">
            <v>Pessoal - área fim</v>
          </cell>
        </row>
        <row r="1297">
          <cell r="A1297" t="str">
            <v>190106.400003</v>
          </cell>
          <cell r="B1297">
            <v>400003</v>
          </cell>
          <cell r="C1297" t="str">
            <v>SALÁRIOS E ORDENADOS</v>
          </cell>
          <cell r="D1297">
            <v>190106</v>
          </cell>
          <cell r="E1297" t="str">
            <v>EXPOSIÇÃO TEMPORÁRIA</v>
          </cell>
          <cell r="F1297" t="str">
            <v>9.2.2</v>
          </cell>
          <cell r="G1297" t="str">
            <v>Pessoal - área fim</v>
          </cell>
        </row>
        <row r="1298">
          <cell r="A1298" t="str">
            <v>190106.400004</v>
          </cell>
          <cell r="B1298">
            <v>400004</v>
          </cell>
          <cell r="C1298" t="str">
            <v>HORAS EXTRAS</v>
          </cell>
          <cell r="D1298">
            <v>190106</v>
          </cell>
          <cell r="E1298" t="str">
            <v>EXPOSIÇÃO TEMPORÁRIA</v>
          </cell>
          <cell r="F1298" t="str">
            <v>9.2.2</v>
          </cell>
          <cell r="G1298" t="str">
            <v>Pessoal - área fim</v>
          </cell>
        </row>
        <row r="1299">
          <cell r="A1299" t="str">
            <v>190106.400005</v>
          </cell>
          <cell r="B1299">
            <v>400005</v>
          </cell>
          <cell r="C1299" t="str">
            <v>DÉCIMO TERCEIRO SALÁRIO</v>
          </cell>
          <cell r="D1299">
            <v>190106</v>
          </cell>
          <cell r="E1299" t="str">
            <v>EXPOSIÇÃO TEMPORÁRIA</v>
          </cell>
          <cell r="F1299" t="str">
            <v>9.2.2</v>
          </cell>
          <cell r="G1299" t="str">
            <v>Pessoal - área fim</v>
          </cell>
        </row>
        <row r="1300">
          <cell r="A1300" t="str">
            <v>190106.400006</v>
          </cell>
          <cell r="B1300">
            <v>400006</v>
          </cell>
          <cell r="C1300" t="str">
            <v>FÉRIAS</v>
          </cell>
          <cell r="D1300">
            <v>190106</v>
          </cell>
          <cell r="E1300" t="str">
            <v>EXPOSIÇÃO TEMPORÁRIA</v>
          </cell>
          <cell r="F1300" t="str">
            <v>9.2.2</v>
          </cell>
          <cell r="G1300" t="str">
            <v>Pessoal - área fim</v>
          </cell>
        </row>
        <row r="1301">
          <cell r="A1301" t="str">
            <v>190106.400007</v>
          </cell>
          <cell r="B1301">
            <v>400007</v>
          </cell>
          <cell r="C1301" t="str">
            <v>DESCANSO SEMANAL REMUNERADO</v>
          </cell>
          <cell r="D1301">
            <v>190106</v>
          </cell>
          <cell r="E1301" t="str">
            <v>EXPOSIÇÃO TEMPORÁRIA</v>
          </cell>
          <cell r="F1301" t="str">
            <v>9.2.2</v>
          </cell>
          <cell r="G1301" t="str">
            <v>Pessoal - área fim</v>
          </cell>
        </row>
        <row r="1302">
          <cell r="A1302" t="str">
            <v>190106.400010</v>
          </cell>
          <cell r="B1302">
            <v>400010</v>
          </cell>
          <cell r="C1302" t="str">
            <v>AJUDA DE CUSTO</v>
          </cell>
          <cell r="D1302">
            <v>190106</v>
          </cell>
          <cell r="E1302" t="str">
            <v>EXPOSIÇÃO TEMPORÁRIA</v>
          </cell>
          <cell r="F1302" t="str">
            <v>9.2.2</v>
          </cell>
          <cell r="G1302" t="str">
            <v>Pessoal - área fim</v>
          </cell>
        </row>
        <row r="1303">
          <cell r="A1303" t="str">
            <v>190106.400011</v>
          </cell>
          <cell r="B1303">
            <v>400011</v>
          </cell>
          <cell r="C1303" t="str">
            <v>BOLSA AUXÍLIO</v>
          </cell>
          <cell r="D1303">
            <v>190106</v>
          </cell>
          <cell r="E1303" t="str">
            <v>EXPOSIÇÃO TEMPORÁRIA</v>
          </cell>
          <cell r="F1303" t="str">
            <v>9.2.2</v>
          </cell>
          <cell r="G1303" t="str">
            <v>Pessoal - área fim</v>
          </cell>
        </row>
        <row r="1304">
          <cell r="A1304" t="str">
            <v>190106.400012</v>
          </cell>
          <cell r="B1304">
            <v>400012</v>
          </cell>
          <cell r="C1304" t="str">
            <v>INDENIZAÇÕES</v>
          </cell>
          <cell r="D1304">
            <v>190106</v>
          </cell>
          <cell r="E1304" t="str">
            <v>EXPOSIÇÃO TEMPORÁRIA</v>
          </cell>
          <cell r="F1304" t="str">
            <v>9.2.2</v>
          </cell>
          <cell r="G1304" t="str">
            <v>Pessoal - área fim</v>
          </cell>
        </row>
        <row r="1305">
          <cell r="A1305" t="str">
            <v>190106.400013</v>
          </cell>
          <cell r="B1305">
            <v>400013</v>
          </cell>
          <cell r="C1305" t="str">
            <v>SALÁRIOS - AJUSTES ENTRE CONTRATO DE GESTÃO</v>
          </cell>
          <cell r="D1305">
            <v>190106</v>
          </cell>
          <cell r="E1305" t="str">
            <v>EXPOSIÇÃO TEMPORÁRIA</v>
          </cell>
          <cell r="F1305" t="str">
            <v>9.2.2</v>
          </cell>
          <cell r="G1305" t="str">
            <v>Pessoal - área fim</v>
          </cell>
        </row>
        <row r="1306">
          <cell r="A1306" t="str">
            <v>190106.400202</v>
          </cell>
          <cell r="B1306">
            <v>400202</v>
          </cell>
          <cell r="C1306" t="str">
            <v>ADICIONAL NOTURNO</v>
          </cell>
          <cell r="D1306">
            <v>190106</v>
          </cell>
          <cell r="E1306" t="str">
            <v>EXPOSIÇÃO TEMPORÁRIA</v>
          </cell>
          <cell r="F1306" t="str">
            <v>9.2.2</v>
          </cell>
          <cell r="G1306" t="str">
            <v>Pessoal - área fim</v>
          </cell>
        </row>
        <row r="1307">
          <cell r="A1307" t="str">
            <v>190106.400203</v>
          </cell>
          <cell r="B1307">
            <v>400203</v>
          </cell>
          <cell r="C1307" t="str">
            <v>GRATIFICAÇOES</v>
          </cell>
          <cell r="D1307">
            <v>190106</v>
          </cell>
          <cell r="E1307" t="str">
            <v>EXPOSIÇÃO TEMPORÁRIA</v>
          </cell>
          <cell r="F1307" t="str">
            <v>9.2.2</v>
          </cell>
          <cell r="G1307" t="str">
            <v>Pessoal - área fim</v>
          </cell>
        </row>
        <row r="1308">
          <cell r="A1308" t="str">
            <v>190106.400219</v>
          </cell>
          <cell r="B1308">
            <v>400219</v>
          </cell>
          <cell r="C1308" t="str">
            <v>SALARIO MATERNIDADE</v>
          </cell>
          <cell r="D1308">
            <v>190106</v>
          </cell>
          <cell r="E1308" t="str">
            <v>EXPOSIÇÃO TEMPORÁRIA</v>
          </cell>
          <cell r="F1308" t="str">
            <v>9.2.2</v>
          </cell>
          <cell r="G1308" t="str">
            <v>Pessoal - área fim</v>
          </cell>
        </row>
        <row r="1309">
          <cell r="A1309" t="str">
            <v>190106.400220</v>
          </cell>
          <cell r="B1309">
            <v>400220</v>
          </cell>
          <cell r="C1309" t="str">
            <v>SALARIO FAMILIA</v>
          </cell>
          <cell r="D1309">
            <v>190106</v>
          </cell>
          <cell r="E1309" t="str">
            <v>EXPOSIÇÃO TEMPORÁRIA</v>
          </cell>
          <cell r="F1309" t="str">
            <v>9.2.2</v>
          </cell>
          <cell r="G1309" t="str">
            <v>Pessoal - área fim</v>
          </cell>
        </row>
        <row r="1310">
          <cell r="A1310" t="str">
            <v>190106.400221</v>
          </cell>
          <cell r="B1310">
            <v>400221</v>
          </cell>
          <cell r="C1310" t="str">
            <v>PENSAO ALIMENTICIA</v>
          </cell>
          <cell r="D1310">
            <v>190106</v>
          </cell>
          <cell r="E1310" t="str">
            <v>EXPOSIÇÃO TEMPORÁRIA</v>
          </cell>
          <cell r="F1310" t="str">
            <v>9.2.2</v>
          </cell>
          <cell r="G1310" t="str">
            <v>Pessoal - área fim</v>
          </cell>
        </row>
        <row r="1311">
          <cell r="A1311" t="str">
            <v>190106.400014</v>
          </cell>
          <cell r="B1311">
            <v>400014</v>
          </cell>
          <cell r="C1311" t="str">
            <v>ASSISTÊNCIA MÉDICA</v>
          </cell>
          <cell r="D1311">
            <v>190106</v>
          </cell>
          <cell r="E1311" t="str">
            <v>EXPOSIÇÃO TEMPORÁRIA</v>
          </cell>
          <cell r="F1311" t="str">
            <v>9.2.2</v>
          </cell>
          <cell r="G1311" t="str">
            <v>Pessoal - área fim</v>
          </cell>
        </row>
        <row r="1312">
          <cell r="A1312" t="str">
            <v>190106.400015</v>
          </cell>
          <cell r="B1312">
            <v>400015</v>
          </cell>
          <cell r="C1312" t="str">
            <v>ASSISTÊNCIA ODONTOLÓGICA</v>
          </cell>
          <cell r="D1312">
            <v>190106</v>
          </cell>
          <cell r="E1312" t="str">
            <v>EXPOSIÇÃO TEMPORÁRIA</v>
          </cell>
          <cell r="F1312" t="str">
            <v>9.2.2</v>
          </cell>
          <cell r="G1312" t="str">
            <v>Pessoal - área fim</v>
          </cell>
        </row>
        <row r="1313">
          <cell r="A1313" t="str">
            <v>190106.400016</v>
          </cell>
          <cell r="B1313">
            <v>400016</v>
          </cell>
          <cell r="C1313" t="str">
            <v>VALE REFEICAO</v>
          </cell>
          <cell r="D1313">
            <v>190106</v>
          </cell>
          <cell r="E1313" t="str">
            <v>EXPOSIÇÃO TEMPORÁRIA</v>
          </cell>
          <cell r="F1313" t="str">
            <v>9.2.2</v>
          </cell>
          <cell r="G1313" t="str">
            <v>Pessoal - área fim</v>
          </cell>
        </row>
        <row r="1314">
          <cell r="A1314" t="str">
            <v>190106.400017</v>
          </cell>
          <cell r="B1314">
            <v>400017</v>
          </cell>
          <cell r="C1314" t="str">
            <v>VALE TRANSPORTE</v>
          </cell>
          <cell r="D1314">
            <v>190106</v>
          </cell>
          <cell r="E1314" t="str">
            <v>EXPOSIÇÃO TEMPORÁRIA</v>
          </cell>
          <cell r="F1314" t="str">
            <v>9.2.2</v>
          </cell>
          <cell r="G1314" t="str">
            <v>Pessoal - área fim</v>
          </cell>
        </row>
        <row r="1315">
          <cell r="A1315" t="str">
            <v>190106.400175</v>
          </cell>
          <cell r="B1315">
            <v>400175</v>
          </cell>
          <cell r="C1315" t="str">
            <v>CURSOS E TREINAMENTOS</v>
          </cell>
          <cell r="D1315">
            <v>190106</v>
          </cell>
          <cell r="E1315" t="str">
            <v>EXPOSIÇÃO TEMPORÁRIA</v>
          </cell>
          <cell r="F1315" t="str">
            <v>9.2.2</v>
          </cell>
          <cell r="G1315" t="str">
            <v>Pessoal - área fim</v>
          </cell>
        </row>
        <row r="1316">
          <cell r="A1316" t="str">
            <v>190106.400176</v>
          </cell>
          <cell r="B1316">
            <v>400176</v>
          </cell>
          <cell r="C1316" t="str">
            <v>AUXILIO EDUCACAO</v>
          </cell>
          <cell r="D1316">
            <v>190106</v>
          </cell>
          <cell r="E1316" t="str">
            <v>EXPOSIÇÃO TEMPORÁRIA</v>
          </cell>
          <cell r="F1316" t="str">
            <v>9.2.2</v>
          </cell>
          <cell r="G1316" t="str">
            <v>Pessoal - área fim</v>
          </cell>
        </row>
        <row r="1317">
          <cell r="A1317" t="str">
            <v>190106.400020</v>
          </cell>
          <cell r="B1317">
            <v>400020</v>
          </cell>
          <cell r="C1317" t="str">
            <v>INSS</v>
          </cell>
          <cell r="D1317">
            <v>190106</v>
          </cell>
          <cell r="E1317" t="str">
            <v>EXPOSIÇÃO TEMPORÁRIA</v>
          </cell>
          <cell r="F1317" t="str">
            <v>9.2.2</v>
          </cell>
          <cell r="G1317" t="str">
            <v>Pessoal - área fim</v>
          </cell>
        </row>
        <row r="1318">
          <cell r="A1318" t="str">
            <v>190106.400021</v>
          </cell>
          <cell r="B1318">
            <v>400021</v>
          </cell>
          <cell r="C1318" t="str">
            <v>FGTS</v>
          </cell>
          <cell r="D1318">
            <v>190106</v>
          </cell>
          <cell r="E1318" t="str">
            <v>EXPOSIÇÃO TEMPORÁRIA</v>
          </cell>
          <cell r="F1318" t="str">
            <v>9.2.2</v>
          </cell>
          <cell r="G1318" t="str">
            <v>Pessoal - área fim</v>
          </cell>
        </row>
        <row r="1319">
          <cell r="A1319" t="str">
            <v>190106.400022</v>
          </cell>
          <cell r="B1319">
            <v>400022</v>
          </cell>
          <cell r="C1319" t="str">
            <v>PIS SOBRE FOLHA DE PAGAMENTO</v>
          </cell>
          <cell r="D1319">
            <v>190106</v>
          </cell>
          <cell r="E1319" t="str">
            <v>EXPOSIÇÃO TEMPORÁRIA</v>
          </cell>
          <cell r="F1319" t="str">
            <v>9.2.2</v>
          </cell>
          <cell r="G1319" t="str">
            <v>Pessoal - área fim</v>
          </cell>
        </row>
        <row r="1320">
          <cell r="A1320" t="str">
            <v>190106.400024</v>
          </cell>
          <cell r="B1320">
            <v>400024</v>
          </cell>
          <cell r="C1320" t="str">
            <v>CONTRIBUIÇÃO SOCIAL RESCISÓRIA</v>
          </cell>
          <cell r="D1320">
            <v>190106</v>
          </cell>
          <cell r="E1320" t="str">
            <v>EXPOSIÇÃO TEMPORÁRIA</v>
          </cell>
          <cell r="F1320" t="str">
            <v>9.2.2</v>
          </cell>
          <cell r="G1320" t="str">
            <v>Pessoal - área fim</v>
          </cell>
        </row>
        <row r="1321">
          <cell r="A1321" t="str">
            <v>190106.400177</v>
          </cell>
          <cell r="B1321">
            <v>400177</v>
          </cell>
          <cell r="C1321" t="str">
            <v>INSS SOBRE AUTONOMOS</v>
          </cell>
          <cell r="D1321">
            <v>190106</v>
          </cell>
          <cell r="E1321" t="str">
            <v>EXPOSIÇÃO TEMPORÁRIA</v>
          </cell>
          <cell r="F1321" t="str">
            <v>9.2.2</v>
          </cell>
          <cell r="G1321" t="str">
            <v>Pessoal - área fim</v>
          </cell>
        </row>
        <row r="1322">
          <cell r="A1322" t="str">
            <v>190106.400214</v>
          </cell>
          <cell r="B1322">
            <v>400214</v>
          </cell>
          <cell r="C1322" t="str">
            <v>CONTRIBUICAO SINDICAL/ ASSISTENCIAL/ CONFEDERATIVA</v>
          </cell>
          <cell r="D1322">
            <v>190106</v>
          </cell>
          <cell r="E1322" t="str">
            <v>EXPOSIÇÃO TEMPORÁRIA</v>
          </cell>
          <cell r="F1322" t="str">
            <v>9.2.2</v>
          </cell>
          <cell r="G1322" t="str">
            <v>Pessoal - área fim</v>
          </cell>
        </row>
        <row r="1323">
          <cell r="A1323" t="str">
            <v>190106.400025</v>
          </cell>
          <cell r="B1323">
            <v>400025</v>
          </cell>
          <cell r="C1323" t="str">
            <v>DESPESA - FÉRIAS</v>
          </cell>
          <cell r="D1323">
            <v>190106</v>
          </cell>
          <cell r="E1323" t="str">
            <v>EXPOSIÇÃO TEMPORÁRIA</v>
          </cell>
          <cell r="F1323" t="str">
            <v>9.2.2</v>
          </cell>
          <cell r="G1323" t="str">
            <v>Pessoal - área fim</v>
          </cell>
        </row>
        <row r="1324">
          <cell r="A1324" t="str">
            <v>190106.400026</v>
          </cell>
          <cell r="B1324">
            <v>400026</v>
          </cell>
          <cell r="C1324" t="str">
            <v>DESPESA - INSS S/ FÉRIAS</v>
          </cell>
          <cell r="D1324">
            <v>190106</v>
          </cell>
          <cell r="E1324" t="str">
            <v>EXPOSIÇÃO TEMPORÁRIA</v>
          </cell>
          <cell r="F1324" t="str">
            <v>9.2.2</v>
          </cell>
          <cell r="G1324" t="str">
            <v>Pessoal - área fim</v>
          </cell>
        </row>
        <row r="1325">
          <cell r="A1325" t="str">
            <v>190106.400027</v>
          </cell>
          <cell r="B1325">
            <v>400027</v>
          </cell>
          <cell r="C1325" t="str">
            <v>DESPESA - FGTS S/ FÉRIAS</v>
          </cell>
          <cell r="D1325">
            <v>190106</v>
          </cell>
          <cell r="E1325" t="str">
            <v>EXPOSIÇÃO TEMPORÁRIA</v>
          </cell>
          <cell r="F1325" t="str">
            <v>9.2.2</v>
          </cell>
          <cell r="G1325" t="str">
            <v>Pessoal - área fim</v>
          </cell>
        </row>
        <row r="1326">
          <cell r="A1326" t="str">
            <v>190106.400028</v>
          </cell>
          <cell r="B1326">
            <v>400028</v>
          </cell>
          <cell r="C1326" t="str">
            <v>DESPESA - 13° SALÁRIO</v>
          </cell>
          <cell r="D1326">
            <v>190106</v>
          </cell>
          <cell r="E1326" t="str">
            <v>EXPOSIÇÃO TEMPORÁRIA</v>
          </cell>
          <cell r="F1326" t="str">
            <v>9.2.2</v>
          </cell>
          <cell r="G1326" t="str">
            <v>Pessoal - área fim</v>
          </cell>
        </row>
        <row r="1327">
          <cell r="A1327" t="str">
            <v>190106.400029</v>
          </cell>
          <cell r="B1327">
            <v>400029</v>
          </cell>
          <cell r="C1327" t="str">
            <v>DESPESA - INSS S/ 13°</v>
          </cell>
          <cell r="D1327">
            <v>190106</v>
          </cell>
          <cell r="E1327" t="str">
            <v>EXPOSIÇÃO TEMPORÁRIA</v>
          </cell>
          <cell r="F1327" t="str">
            <v>9.2.2</v>
          </cell>
          <cell r="G1327" t="str">
            <v>Pessoal - área fim</v>
          </cell>
        </row>
        <row r="1328">
          <cell r="A1328" t="str">
            <v>190106.400030</v>
          </cell>
          <cell r="B1328">
            <v>400030</v>
          </cell>
          <cell r="C1328" t="str">
            <v>DESPESA - FGTS S/ 13°</v>
          </cell>
          <cell r="D1328">
            <v>190106</v>
          </cell>
          <cell r="E1328" t="str">
            <v>EXPOSIÇÃO TEMPORÁRIA</v>
          </cell>
          <cell r="F1328" t="str">
            <v>9.2.2</v>
          </cell>
          <cell r="G1328" t="str">
            <v>Pessoal - área fim</v>
          </cell>
        </row>
        <row r="1329">
          <cell r="A1329" t="str">
            <v>190106.400178</v>
          </cell>
          <cell r="B1329">
            <v>400178</v>
          </cell>
          <cell r="C1329" t="str">
            <v>UNIFORMES</v>
          </cell>
          <cell r="D1329">
            <v>190106</v>
          </cell>
          <cell r="E1329" t="str">
            <v>EXPOSIÇÃO TEMPORÁRIA</v>
          </cell>
          <cell r="F1329" t="str">
            <v>9.2.2</v>
          </cell>
          <cell r="G1329" t="str">
            <v>Pessoal - área fim</v>
          </cell>
        </row>
        <row r="1330">
          <cell r="A1330" t="str">
            <v>190106.400179</v>
          </cell>
          <cell r="B1330">
            <v>400179</v>
          </cell>
          <cell r="C1330" t="str">
            <v>ESTAGIARIOS E APRENDIZES</v>
          </cell>
          <cell r="D1330">
            <v>190106</v>
          </cell>
          <cell r="E1330" t="str">
            <v>EXPOSIÇÃO TEMPORÁRIA</v>
          </cell>
          <cell r="F1330" t="str">
            <v>9.2.2</v>
          </cell>
          <cell r="G1330" t="str">
            <v>Pessoal - área fim</v>
          </cell>
        </row>
        <row r="1331">
          <cell r="A1331" t="str">
            <v>190106.400180</v>
          </cell>
          <cell r="B1331">
            <v>400180</v>
          </cell>
          <cell r="C1331" t="str">
            <v>OUTRAS DESPESAS COM PESSOAL</v>
          </cell>
          <cell r="D1331">
            <v>190106</v>
          </cell>
          <cell r="E1331" t="str">
            <v>EXPOSIÇÃO TEMPORÁRIA</v>
          </cell>
          <cell r="F1331" t="str">
            <v>9.2.2</v>
          </cell>
          <cell r="G1331" t="str">
            <v>Pessoal - área fim</v>
          </cell>
        </row>
        <row r="1332">
          <cell r="A1332" t="str">
            <v>190201.400003</v>
          </cell>
          <cell r="B1332">
            <v>400003</v>
          </cell>
          <cell r="C1332" t="str">
            <v>SALÁRIOS E ORDENADOS</v>
          </cell>
          <cell r="D1332">
            <v>190201</v>
          </cell>
          <cell r="E1332" t="str">
            <v>VIRADA CULTURAL</v>
          </cell>
          <cell r="F1332" t="str">
            <v>9.2.2</v>
          </cell>
          <cell r="G1332" t="str">
            <v>Pessoal - área fim</v>
          </cell>
        </row>
        <row r="1333">
          <cell r="A1333" t="str">
            <v>190201.400004</v>
          </cell>
          <cell r="B1333">
            <v>400004</v>
          </cell>
          <cell r="C1333" t="str">
            <v>HORAS EXTRAS</v>
          </cell>
          <cell r="D1333">
            <v>190201</v>
          </cell>
          <cell r="E1333" t="str">
            <v>VIRADA CULTURAL</v>
          </cell>
          <cell r="F1333" t="str">
            <v>9.2.2</v>
          </cell>
          <cell r="G1333" t="str">
            <v>Pessoal - área fim</v>
          </cell>
        </row>
        <row r="1334">
          <cell r="A1334" t="str">
            <v>190201.400005</v>
          </cell>
          <cell r="B1334">
            <v>400005</v>
          </cell>
          <cell r="C1334" t="str">
            <v>DÉCIMO TERCEIRO SALÁRIO</v>
          </cell>
          <cell r="D1334">
            <v>190201</v>
          </cell>
          <cell r="E1334" t="str">
            <v>VIRADA CULTURAL</v>
          </cell>
          <cell r="F1334" t="str">
            <v>9.2.2</v>
          </cell>
          <cell r="G1334" t="str">
            <v>Pessoal - área fim</v>
          </cell>
        </row>
        <row r="1335">
          <cell r="A1335" t="str">
            <v>190201.400006</v>
          </cell>
          <cell r="B1335">
            <v>400006</v>
          </cell>
          <cell r="C1335" t="str">
            <v>FÉRIAS</v>
          </cell>
          <cell r="D1335">
            <v>190201</v>
          </cell>
          <cell r="E1335" t="str">
            <v>VIRADA CULTURAL</v>
          </cell>
          <cell r="F1335" t="str">
            <v>9.2.2</v>
          </cell>
          <cell r="G1335" t="str">
            <v>Pessoal - área fim</v>
          </cell>
        </row>
        <row r="1336">
          <cell r="A1336" t="str">
            <v>190201.400007</v>
          </cell>
          <cell r="B1336">
            <v>400007</v>
          </cell>
          <cell r="C1336" t="str">
            <v>DESCANSO SEMANAL REMUNERADO</v>
          </cell>
          <cell r="D1336">
            <v>190201</v>
          </cell>
          <cell r="E1336" t="str">
            <v>VIRADA CULTURAL</v>
          </cell>
          <cell r="F1336" t="str">
            <v>9.2.2</v>
          </cell>
          <cell r="G1336" t="str">
            <v>Pessoal - área fim</v>
          </cell>
        </row>
        <row r="1337">
          <cell r="A1337" t="str">
            <v>190201.400010</v>
          </cell>
          <cell r="B1337">
            <v>400010</v>
          </cell>
          <cell r="C1337" t="str">
            <v>AJUDA DE CUSTO</v>
          </cell>
          <cell r="D1337">
            <v>190201</v>
          </cell>
          <cell r="E1337" t="str">
            <v>VIRADA CULTURAL</v>
          </cell>
          <cell r="F1337" t="str">
            <v>9.2.2</v>
          </cell>
          <cell r="G1337" t="str">
            <v>Pessoal - área fim</v>
          </cell>
        </row>
        <row r="1338">
          <cell r="A1338" t="str">
            <v>190201.400011</v>
          </cell>
          <cell r="B1338">
            <v>400011</v>
          </cell>
          <cell r="C1338" t="str">
            <v>BOLSA AUXÍLIO</v>
          </cell>
          <cell r="D1338">
            <v>190201</v>
          </cell>
          <cell r="E1338" t="str">
            <v>VIRADA CULTURAL</v>
          </cell>
          <cell r="F1338" t="str">
            <v>9.2.2</v>
          </cell>
          <cell r="G1338" t="str">
            <v>Pessoal - área fim</v>
          </cell>
        </row>
        <row r="1339">
          <cell r="A1339" t="str">
            <v>190201.400012</v>
          </cell>
          <cell r="B1339">
            <v>400012</v>
          </cell>
          <cell r="C1339" t="str">
            <v>INDENIZAÇÕES</v>
          </cell>
          <cell r="D1339">
            <v>190201</v>
          </cell>
          <cell r="E1339" t="str">
            <v>VIRADA CULTURAL</v>
          </cell>
          <cell r="F1339" t="str">
            <v>9.2.2</v>
          </cell>
          <cell r="G1339" t="str">
            <v>Pessoal - área fim</v>
          </cell>
        </row>
        <row r="1340">
          <cell r="A1340" t="str">
            <v>190201.400013</v>
          </cell>
          <cell r="B1340">
            <v>400013</v>
          </cell>
          <cell r="C1340" t="str">
            <v>SALÁRIOS - AJUSTES ENTRE CONTRATO DE GESTÃO</v>
          </cell>
          <cell r="D1340">
            <v>190201</v>
          </cell>
          <cell r="E1340" t="str">
            <v>VIRADA CULTURAL</v>
          </cell>
          <cell r="F1340" t="str">
            <v>9.2.2</v>
          </cell>
          <cell r="G1340" t="str">
            <v>Pessoal - área fim</v>
          </cell>
        </row>
        <row r="1341">
          <cell r="A1341" t="str">
            <v>190201.400202</v>
          </cell>
          <cell r="B1341">
            <v>400202</v>
          </cell>
          <cell r="C1341" t="str">
            <v>ADICIONAL NOTURNO</v>
          </cell>
          <cell r="D1341">
            <v>190201</v>
          </cell>
          <cell r="E1341" t="str">
            <v>VIRADA CULTURAL</v>
          </cell>
          <cell r="F1341" t="str">
            <v>9.2.2</v>
          </cell>
          <cell r="G1341" t="str">
            <v>Pessoal - área fim</v>
          </cell>
        </row>
        <row r="1342">
          <cell r="A1342" t="str">
            <v>190201.400203</v>
          </cell>
          <cell r="B1342">
            <v>400203</v>
          </cell>
          <cell r="C1342" t="str">
            <v>GRATIFICAÇOES</v>
          </cell>
          <cell r="D1342">
            <v>190201</v>
          </cell>
          <cell r="E1342" t="str">
            <v>VIRADA CULTURAL</v>
          </cell>
          <cell r="F1342" t="str">
            <v>9.2.2</v>
          </cell>
          <cell r="G1342" t="str">
            <v>Pessoal - área fim</v>
          </cell>
        </row>
        <row r="1343">
          <cell r="A1343" t="str">
            <v>190201.400219</v>
          </cell>
          <cell r="B1343">
            <v>400219</v>
          </cell>
          <cell r="C1343" t="str">
            <v>SALARIO MATERNIDADE</v>
          </cell>
          <cell r="D1343">
            <v>190201</v>
          </cell>
          <cell r="E1343" t="str">
            <v>VIRADA CULTURAL</v>
          </cell>
          <cell r="F1343" t="str">
            <v>9.2.2</v>
          </cell>
          <cell r="G1343" t="str">
            <v>Pessoal - área fim</v>
          </cell>
        </row>
        <row r="1344">
          <cell r="A1344" t="str">
            <v>190201.400220</v>
          </cell>
          <cell r="B1344">
            <v>400220</v>
          </cell>
          <cell r="C1344" t="str">
            <v>SALARIO FAMILIA</v>
          </cell>
          <cell r="D1344">
            <v>190201</v>
          </cell>
          <cell r="E1344" t="str">
            <v>VIRADA CULTURAL</v>
          </cell>
          <cell r="F1344" t="str">
            <v>9.2.2</v>
          </cell>
          <cell r="G1344" t="str">
            <v>Pessoal - área fim</v>
          </cell>
        </row>
        <row r="1345">
          <cell r="A1345" t="str">
            <v>190201.400221</v>
          </cell>
          <cell r="B1345">
            <v>400221</v>
          </cell>
          <cell r="C1345" t="str">
            <v>PENSAO ALIMENTICIA</v>
          </cell>
          <cell r="D1345">
            <v>190201</v>
          </cell>
          <cell r="E1345" t="str">
            <v>VIRADA CULTURAL</v>
          </cell>
          <cell r="F1345" t="str">
            <v>9.2.2</v>
          </cell>
          <cell r="G1345" t="str">
            <v>Pessoal - área fim</v>
          </cell>
        </row>
        <row r="1346">
          <cell r="A1346" t="str">
            <v>190201.400014</v>
          </cell>
          <cell r="B1346">
            <v>400014</v>
          </cell>
          <cell r="C1346" t="str">
            <v>ASSISTÊNCIA MÉDICA</v>
          </cell>
          <cell r="D1346">
            <v>190201</v>
          </cell>
          <cell r="E1346" t="str">
            <v>VIRADA CULTURAL</v>
          </cell>
          <cell r="F1346" t="str">
            <v>9.2.2</v>
          </cell>
          <cell r="G1346" t="str">
            <v>Pessoal - área fim</v>
          </cell>
        </row>
        <row r="1347">
          <cell r="A1347" t="str">
            <v>190201.400015</v>
          </cell>
          <cell r="B1347">
            <v>400015</v>
          </cell>
          <cell r="C1347" t="str">
            <v>ASSISTÊNCIA ODONTOLÓGICA</v>
          </cell>
          <cell r="D1347">
            <v>190201</v>
          </cell>
          <cell r="E1347" t="str">
            <v>VIRADA CULTURAL</v>
          </cell>
          <cell r="F1347" t="str">
            <v>9.2.2</v>
          </cell>
          <cell r="G1347" t="str">
            <v>Pessoal - área fim</v>
          </cell>
        </row>
        <row r="1348">
          <cell r="A1348" t="str">
            <v>190201.400016</v>
          </cell>
          <cell r="B1348">
            <v>400016</v>
          </cell>
          <cell r="C1348" t="str">
            <v>VALE REFEICAO</v>
          </cell>
          <cell r="D1348">
            <v>190201</v>
          </cell>
          <cell r="E1348" t="str">
            <v>VIRADA CULTURAL</v>
          </cell>
          <cell r="F1348" t="str">
            <v>9.2.2</v>
          </cell>
          <cell r="G1348" t="str">
            <v>Pessoal - área fim</v>
          </cell>
        </row>
        <row r="1349">
          <cell r="A1349" t="str">
            <v>190201.400017</v>
          </cell>
          <cell r="B1349">
            <v>400017</v>
          </cell>
          <cell r="C1349" t="str">
            <v>VALE TRANSPORTE</v>
          </cell>
          <cell r="D1349">
            <v>190201</v>
          </cell>
          <cell r="E1349" t="str">
            <v>VIRADA CULTURAL</v>
          </cell>
          <cell r="F1349" t="str">
            <v>9.2.2</v>
          </cell>
          <cell r="G1349" t="str">
            <v>Pessoal - área fim</v>
          </cell>
        </row>
        <row r="1350">
          <cell r="A1350" t="str">
            <v>190201.400175</v>
          </cell>
          <cell r="B1350">
            <v>400175</v>
          </cell>
          <cell r="C1350" t="str">
            <v>CURSOS E TREINAMENTOS</v>
          </cell>
          <cell r="D1350">
            <v>190201</v>
          </cell>
          <cell r="E1350" t="str">
            <v>VIRADA CULTURAL</v>
          </cell>
          <cell r="F1350" t="str">
            <v>9.2.2</v>
          </cell>
          <cell r="G1350" t="str">
            <v>Pessoal - área fim</v>
          </cell>
        </row>
        <row r="1351">
          <cell r="A1351" t="str">
            <v>190201.400176</v>
          </cell>
          <cell r="B1351">
            <v>400176</v>
          </cell>
          <cell r="C1351" t="str">
            <v>AUXILIO EDUCACAO</v>
          </cell>
          <cell r="D1351">
            <v>190201</v>
          </cell>
          <cell r="E1351" t="str">
            <v>VIRADA CULTURAL</v>
          </cell>
          <cell r="F1351" t="str">
            <v>9.2.2</v>
          </cell>
          <cell r="G1351" t="str">
            <v>Pessoal - área fim</v>
          </cell>
        </row>
        <row r="1352">
          <cell r="A1352" t="str">
            <v>190201.400020</v>
          </cell>
          <cell r="B1352">
            <v>400020</v>
          </cell>
          <cell r="C1352" t="str">
            <v>INSS</v>
          </cell>
          <cell r="D1352">
            <v>190201</v>
          </cell>
          <cell r="E1352" t="str">
            <v>VIRADA CULTURAL</v>
          </cell>
          <cell r="F1352" t="str">
            <v>9.2.2</v>
          </cell>
          <cell r="G1352" t="str">
            <v>Pessoal - área fim</v>
          </cell>
        </row>
        <row r="1353">
          <cell r="A1353" t="str">
            <v>190201.400021</v>
          </cell>
          <cell r="B1353">
            <v>400021</v>
          </cell>
          <cell r="C1353" t="str">
            <v>FGTS</v>
          </cell>
          <cell r="D1353">
            <v>190201</v>
          </cell>
          <cell r="E1353" t="str">
            <v>VIRADA CULTURAL</v>
          </cell>
          <cell r="F1353" t="str">
            <v>9.2.2</v>
          </cell>
          <cell r="G1353" t="str">
            <v>Pessoal - área fim</v>
          </cell>
        </row>
        <row r="1354">
          <cell r="A1354" t="str">
            <v>190201.400022</v>
          </cell>
          <cell r="B1354">
            <v>400022</v>
          </cell>
          <cell r="C1354" t="str">
            <v>PIS SOBRE FOLHA DE PAGAMENTO</v>
          </cell>
          <cell r="D1354">
            <v>190201</v>
          </cell>
          <cell r="E1354" t="str">
            <v>VIRADA CULTURAL</v>
          </cell>
          <cell r="F1354" t="str">
            <v>9.2.2</v>
          </cell>
          <cell r="G1354" t="str">
            <v>Pessoal - área fim</v>
          </cell>
        </row>
        <row r="1355">
          <cell r="A1355" t="str">
            <v>190201.400024</v>
          </cell>
          <cell r="B1355">
            <v>400024</v>
          </cell>
          <cell r="C1355" t="str">
            <v>CONTRIBUIÇÃO SOCIAL RESCISÓRIA</v>
          </cell>
          <cell r="D1355">
            <v>190201</v>
          </cell>
          <cell r="E1355" t="str">
            <v>VIRADA CULTURAL</v>
          </cell>
          <cell r="F1355" t="str">
            <v>9.2.2</v>
          </cell>
          <cell r="G1355" t="str">
            <v>Pessoal - área fim</v>
          </cell>
        </row>
        <row r="1356">
          <cell r="A1356" t="str">
            <v>190201.400177</v>
          </cell>
          <cell r="B1356">
            <v>400177</v>
          </cell>
          <cell r="C1356" t="str">
            <v>INSS SOBRE AUTONOMOS</v>
          </cell>
          <cell r="D1356">
            <v>190201</v>
          </cell>
          <cell r="E1356" t="str">
            <v>VIRADA CULTURAL</v>
          </cell>
          <cell r="F1356" t="str">
            <v>9.2.2</v>
          </cell>
          <cell r="G1356" t="str">
            <v>Pessoal - área fim</v>
          </cell>
        </row>
        <row r="1357">
          <cell r="A1357" t="str">
            <v>190201.400214</v>
          </cell>
          <cell r="B1357">
            <v>400214</v>
          </cell>
          <cell r="C1357" t="str">
            <v>CONTRIBUICAO SINDICAL/ ASSISTENCIAL/ CONFEDERATIVA</v>
          </cell>
          <cell r="D1357">
            <v>190201</v>
          </cell>
          <cell r="E1357" t="str">
            <v>VIRADA CULTURAL</v>
          </cell>
          <cell r="F1357" t="str">
            <v>9.2.2</v>
          </cell>
          <cell r="G1357" t="str">
            <v>Pessoal - área fim</v>
          </cell>
        </row>
        <row r="1358">
          <cell r="A1358" t="str">
            <v>190201.400025</v>
          </cell>
          <cell r="B1358">
            <v>400025</v>
          </cell>
          <cell r="C1358" t="str">
            <v>DESPESA - FÉRIAS</v>
          </cell>
          <cell r="D1358">
            <v>190201</v>
          </cell>
          <cell r="E1358" t="str">
            <v>VIRADA CULTURAL</v>
          </cell>
          <cell r="F1358" t="str">
            <v>9.2.2</v>
          </cell>
          <cell r="G1358" t="str">
            <v>Pessoal - área fim</v>
          </cell>
        </row>
        <row r="1359">
          <cell r="A1359" t="str">
            <v>190201.400026</v>
          </cell>
          <cell r="B1359">
            <v>400026</v>
          </cell>
          <cell r="C1359" t="str">
            <v>DESPESA - INSS S/ FÉRIAS</v>
          </cell>
          <cell r="D1359">
            <v>190201</v>
          </cell>
          <cell r="E1359" t="str">
            <v>VIRADA CULTURAL</v>
          </cell>
          <cell r="F1359" t="str">
            <v>9.2.2</v>
          </cell>
          <cell r="G1359" t="str">
            <v>Pessoal - área fim</v>
          </cell>
        </row>
        <row r="1360">
          <cell r="A1360" t="str">
            <v>190201.400027</v>
          </cell>
          <cell r="B1360">
            <v>400027</v>
          </cell>
          <cell r="C1360" t="str">
            <v>DESPESA - FGTS S/ FÉRIAS</v>
          </cell>
          <cell r="D1360">
            <v>190201</v>
          </cell>
          <cell r="E1360" t="str">
            <v>VIRADA CULTURAL</v>
          </cell>
          <cell r="F1360" t="str">
            <v>9.2.2</v>
          </cell>
          <cell r="G1360" t="str">
            <v>Pessoal - área fim</v>
          </cell>
        </row>
        <row r="1361">
          <cell r="A1361" t="str">
            <v>190201.400028</v>
          </cell>
          <cell r="B1361">
            <v>400028</v>
          </cell>
          <cell r="C1361" t="str">
            <v>DESPESA - 13° SALÁRIO</v>
          </cell>
          <cell r="D1361">
            <v>190201</v>
          </cell>
          <cell r="E1361" t="str">
            <v>VIRADA CULTURAL</v>
          </cell>
          <cell r="F1361" t="str">
            <v>9.2.2</v>
          </cell>
          <cell r="G1361" t="str">
            <v>Pessoal - área fim</v>
          </cell>
        </row>
        <row r="1362">
          <cell r="A1362" t="str">
            <v>190201.400029</v>
          </cell>
          <cell r="B1362">
            <v>400029</v>
          </cell>
          <cell r="C1362" t="str">
            <v>DESPESA - INSS S/ 13°</v>
          </cell>
          <cell r="D1362">
            <v>190201</v>
          </cell>
          <cell r="E1362" t="str">
            <v>VIRADA CULTURAL</v>
          </cell>
          <cell r="F1362" t="str">
            <v>9.2.2</v>
          </cell>
          <cell r="G1362" t="str">
            <v>Pessoal - área fim</v>
          </cell>
        </row>
        <row r="1363">
          <cell r="A1363" t="str">
            <v>190201.400030</v>
          </cell>
          <cell r="B1363">
            <v>400030</v>
          </cell>
          <cell r="C1363" t="str">
            <v>DESPESA - FGTS S/ 13°</v>
          </cell>
          <cell r="D1363">
            <v>190201</v>
          </cell>
          <cell r="E1363" t="str">
            <v>VIRADA CULTURAL</v>
          </cell>
          <cell r="F1363" t="str">
            <v>9.2.2</v>
          </cell>
          <cell r="G1363" t="str">
            <v>Pessoal - área fim</v>
          </cell>
        </row>
        <row r="1364">
          <cell r="A1364" t="str">
            <v>190201.400178</v>
          </cell>
          <cell r="B1364">
            <v>400178</v>
          </cell>
          <cell r="C1364" t="str">
            <v>UNIFORMES</v>
          </cell>
          <cell r="D1364">
            <v>190201</v>
          </cell>
          <cell r="E1364" t="str">
            <v>VIRADA CULTURAL</v>
          </cell>
          <cell r="F1364" t="str">
            <v>9.2.2</v>
          </cell>
          <cell r="G1364" t="str">
            <v>Pessoal - área fim</v>
          </cell>
        </row>
        <row r="1365">
          <cell r="A1365" t="str">
            <v>190201.400179</v>
          </cell>
          <cell r="B1365">
            <v>400179</v>
          </cell>
          <cell r="C1365" t="str">
            <v>ESTAGIARIOS E APRENDIZES</v>
          </cell>
          <cell r="D1365">
            <v>190201</v>
          </cell>
          <cell r="E1365" t="str">
            <v>VIRADA CULTURAL</v>
          </cell>
          <cell r="F1365" t="str">
            <v>9.2.2</v>
          </cell>
          <cell r="G1365" t="str">
            <v>Pessoal - área fim</v>
          </cell>
        </row>
        <row r="1366">
          <cell r="A1366" t="str">
            <v>190201.400180</v>
          </cell>
          <cell r="B1366">
            <v>400180</v>
          </cell>
          <cell r="C1366" t="str">
            <v>OUTRAS DESPESAS COM PESSOAL</v>
          </cell>
          <cell r="D1366">
            <v>190201</v>
          </cell>
          <cell r="E1366" t="str">
            <v>VIRADA CULTURAL</v>
          </cell>
          <cell r="F1366" t="str">
            <v>9.2.2</v>
          </cell>
          <cell r="G1366" t="str">
            <v>Pessoal - área fim</v>
          </cell>
        </row>
        <row r="1367">
          <cell r="A1367" t="str">
            <v>190202.400003</v>
          </cell>
          <cell r="B1367">
            <v>400003</v>
          </cell>
          <cell r="C1367" t="str">
            <v>SALÁRIOS E ORDENADOS</v>
          </cell>
          <cell r="D1367">
            <v>190202</v>
          </cell>
          <cell r="E1367" t="str">
            <v>RAVE CULTURAL</v>
          </cell>
          <cell r="F1367" t="str">
            <v>9.2.2</v>
          </cell>
          <cell r="G1367" t="str">
            <v>Pessoal - área fim</v>
          </cell>
        </row>
        <row r="1368">
          <cell r="A1368" t="str">
            <v>190202.400004</v>
          </cell>
          <cell r="B1368">
            <v>400004</v>
          </cell>
          <cell r="C1368" t="str">
            <v>HORAS EXTRAS</v>
          </cell>
          <cell r="D1368">
            <v>190202</v>
          </cell>
          <cell r="E1368" t="str">
            <v>RAVE CULTURAL</v>
          </cell>
          <cell r="F1368" t="str">
            <v>9.2.2</v>
          </cell>
          <cell r="G1368" t="str">
            <v>Pessoal - área fim</v>
          </cell>
        </row>
        <row r="1369">
          <cell r="A1369" t="str">
            <v>190202.400005</v>
          </cell>
          <cell r="B1369">
            <v>400005</v>
          </cell>
          <cell r="C1369" t="str">
            <v>DÉCIMO TERCEIRO SALÁRIO</v>
          </cell>
          <cell r="D1369">
            <v>190202</v>
          </cell>
          <cell r="E1369" t="str">
            <v>RAVE CULTURAL</v>
          </cell>
          <cell r="F1369" t="str">
            <v>9.2.2</v>
          </cell>
          <cell r="G1369" t="str">
            <v>Pessoal - área fim</v>
          </cell>
        </row>
        <row r="1370">
          <cell r="A1370" t="str">
            <v>190202.400006</v>
          </cell>
          <cell r="B1370">
            <v>400006</v>
          </cell>
          <cell r="C1370" t="str">
            <v>FÉRIAS</v>
          </cell>
          <cell r="D1370">
            <v>190202</v>
          </cell>
          <cell r="E1370" t="str">
            <v>RAVE CULTURAL</v>
          </cell>
          <cell r="F1370" t="str">
            <v>9.2.2</v>
          </cell>
          <cell r="G1370" t="str">
            <v>Pessoal - área fim</v>
          </cell>
        </row>
        <row r="1371">
          <cell r="A1371" t="str">
            <v>190202.400007</v>
          </cell>
          <cell r="B1371">
            <v>400007</v>
          </cell>
          <cell r="C1371" t="str">
            <v>DESCANSO SEMANAL REMUNERADO</v>
          </cell>
          <cell r="D1371">
            <v>190202</v>
          </cell>
          <cell r="E1371" t="str">
            <v>RAVE CULTURAL</v>
          </cell>
          <cell r="F1371" t="str">
            <v>9.2.2</v>
          </cell>
          <cell r="G1371" t="str">
            <v>Pessoal - área fim</v>
          </cell>
        </row>
        <row r="1372">
          <cell r="A1372" t="str">
            <v>190202.400010</v>
          </cell>
          <cell r="B1372">
            <v>400010</v>
          </cell>
          <cell r="C1372" t="str">
            <v>AJUDA DE CUSTO</v>
          </cell>
          <cell r="D1372">
            <v>190202</v>
          </cell>
          <cell r="E1372" t="str">
            <v>RAVE CULTURAL</v>
          </cell>
          <cell r="F1372" t="str">
            <v>9.2.2</v>
          </cell>
          <cell r="G1372" t="str">
            <v>Pessoal - área fim</v>
          </cell>
        </row>
        <row r="1373">
          <cell r="A1373" t="str">
            <v>190202.400011</v>
          </cell>
          <cell r="B1373">
            <v>400011</v>
          </cell>
          <cell r="C1373" t="str">
            <v>BOLSA AUXÍLIO</v>
          </cell>
          <cell r="D1373">
            <v>190202</v>
          </cell>
          <cell r="E1373" t="str">
            <v>RAVE CULTURAL</v>
          </cell>
          <cell r="F1373" t="str">
            <v>9.2.2</v>
          </cell>
          <cell r="G1373" t="str">
            <v>Pessoal - área fim</v>
          </cell>
        </row>
        <row r="1374">
          <cell r="A1374" t="str">
            <v>190202.400012</v>
          </cell>
          <cell r="B1374">
            <v>400012</v>
          </cell>
          <cell r="C1374" t="str">
            <v>INDENIZAÇÕES</v>
          </cell>
          <cell r="D1374">
            <v>190202</v>
          </cell>
          <cell r="E1374" t="str">
            <v>RAVE CULTURAL</v>
          </cell>
          <cell r="F1374" t="str">
            <v>9.2.2</v>
          </cell>
          <cell r="G1374" t="str">
            <v>Pessoal - área fim</v>
          </cell>
        </row>
        <row r="1375">
          <cell r="A1375" t="str">
            <v>190202.400013</v>
          </cell>
          <cell r="B1375">
            <v>400013</v>
          </cell>
          <cell r="C1375" t="str">
            <v>SALÁRIOS - AJUSTES ENTRE CONTRATO DE GESTÃO</v>
          </cell>
          <cell r="D1375">
            <v>190202</v>
          </cell>
          <cell r="E1375" t="str">
            <v>RAVE CULTURAL</v>
          </cell>
          <cell r="F1375" t="str">
            <v>9.2.2</v>
          </cell>
          <cell r="G1375" t="str">
            <v>Pessoal - área fim</v>
          </cell>
        </row>
        <row r="1376">
          <cell r="A1376" t="str">
            <v>190202.400202</v>
          </cell>
          <cell r="B1376">
            <v>400202</v>
          </cell>
          <cell r="C1376" t="str">
            <v>ADICIONAL NOTURNO</v>
          </cell>
          <cell r="D1376">
            <v>190202</v>
          </cell>
          <cell r="E1376" t="str">
            <v>RAVE CULTURAL</v>
          </cell>
          <cell r="F1376" t="str">
            <v>9.2.2</v>
          </cell>
          <cell r="G1376" t="str">
            <v>Pessoal - área fim</v>
          </cell>
        </row>
        <row r="1377">
          <cell r="A1377" t="str">
            <v>190202.400203</v>
          </cell>
          <cell r="B1377">
            <v>400203</v>
          </cell>
          <cell r="C1377" t="str">
            <v>GRATIFICAÇOES</v>
          </cell>
          <cell r="D1377">
            <v>190202</v>
          </cell>
          <cell r="E1377" t="str">
            <v>RAVE CULTURAL</v>
          </cell>
          <cell r="F1377" t="str">
            <v>9.2.2</v>
          </cell>
          <cell r="G1377" t="str">
            <v>Pessoal - área fim</v>
          </cell>
        </row>
        <row r="1378">
          <cell r="A1378" t="str">
            <v>190202.400219</v>
          </cell>
          <cell r="B1378">
            <v>400219</v>
          </cell>
          <cell r="C1378" t="str">
            <v>SALARIO MATERNIDADE</v>
          </cell>
          <cell r="D1378">
            <v>190202</v>
          </cell>
          <cell r="E1378" t="str">
            <v>RAVE CULTURAL</v>
          </cell>
          <cell r="F1378" t="str">
            <v>9.2.2</v>
          </cell>
          <cell r="G1378" t="str">
            <v>Pessoal - área fim</v>
          </cell>
        </row>
        <row r="1379">
          <cell r="A1379" t="str">
            <v>190202.400220</v>
          </cell>
          <cell r="B1379">
            <v>400220</v>
          </cell>
          <cell r="C1379" t="str">
            <v>SALARIO FAMILIA</v>
          </cell>
          <cell r="D1379">
            <v>190202</v>
          </cell>
          <cell r="E1379" t="str">
            <v>RAVE CULTURAL</v>
          </cell>
          <cell r="F1379" t="str">
            <v>9.2.2</v>
          </cell>
          <cell r="G1379" t="str">
            <v>Pessoal - área fim</v>
          </cell>
        </row>
        <row r="1380">
          <cell r="A1380" t="str">
            <v>190202.400221</v>
          </cell>
          <cell r="B1380">
            <v>400221</v>
          </cell>
          <cell r="C1380" t="str">
            <v>PENSAO ALIMENTICIA</v>
          </cell>
          <cell r="D1380">
            <v>190202</v>
          </cell>
          <cell r="E1380" t="str">
            <v>RAVE CULTURAL</v>
          </cell>
          <cell r="F1380" t="str">
            <v>9.2.2</v>
          </cell>
          <cell r="G1380" t="str">
            <v>Pessoal - área fim</v>
          </cell>
        </row>
        <row r="1381">
          <cell r="A1381" t="str">
            <v>190202.400014</v>
          </cell>
          <cell r="B1381">
            <v>400014</v>
          </cell>
          <cell r="C1381" t="str">
            <v>ASSISTÊNCIA MÉDICA</v>
          </cell>
          <cell r="D1381">
            <v>190202</v>
          </cell>
          <cell r="E1381" t="str">
            <v>RAVE CULTURAL</v>
          </cell>
          <cell r="F1381" t="str">
            <v>9.2.2</v>
          </cell>
          <cell r="G1381" t="str">
            <v>Pessoal - área fim</v>
          </cell>
        </row>
        <row r="1382">
          <cell r="A1382" t="str">
            <v>190202.400015</v>
          </cell>
          <cell r="B1382">
            <v>400015</v>
          </cell>
          <cell r="C1382" t="str">
            <v>ASSISTÊNCIA ODONTOLÓGICA</v>
          </cell>
          <cell r="D1382">
            <v>190202</v>
          </cell>
          <cell r="E1382" t="str">
            <v>RAVE CULTURAL</v>
          </cell>
          <cell r="F1382" t="str">
            <v>9.2.2</v>
          </cell>
          <cell r="G1382" t="str">
            <v>Pessoal - área fim</v>
          </cell>
        </row>
        <row r="1383">
          <cell r="A1383" t="str">
            <v>190202.400016</v>
          </cell>
          <cell r="B1383">
            <v>400016</v>
          </cell>
          <cell r="C1383" t="str">
            <v>VALE REFEICAO</v>
          </cell>
          <cell r="D1383">
            <v>190202</v>
          </cell>
          <cell r="E1383" t="str">
            <v>RAVE CULTURAL</v>
          </cell>
          <cell r="F1383" t="str">
            <v>9.2.2</v>
          </cell>
          <cell r="G1383" t="str">
            <v>Pessoal - área fim</v>
          </cell>
        </row>
        <row r="1384">
          <cell r="A1384" t="str">
            <v>190202.400017</v>
          </cell>
          <cell r="B1384">
            <v>400017</v>
          </cell>
          <cell r="C1384" t="str">
            <v>VALE TRANSPORTE</v>
          </cell>
          <cell r="D1384">
            <v>190202</v>
          </cell>
          <cell r="E1384" t="str">
            <v>RAVE CULTURAL</v>
          </cell>
          <cell r="F1384" t="str">
            <v>9.2.2</v>
          </cell>
          <cell r="G1384" t="str">
            <v>Pessoal - área fim</v>
          </cell>
        </row>
        <row r="1385">
          <cell r="A1385" t="str">
            <v>190202.400175</v>
          </cell>
          <cell r="B1385">
            <v>400175</v>
          </cell>
          <cell r="C1385" t="str">
            <v>CURSOS E TREINAMENTOS</v>
          </cell>
          <cell r="D1385">
            <v>190202</v>
          </cell>
          <cell r="E1385" t="str">
            <v>RAVE CULTURAL</v>
          </cell>
          <cell r="F1385" t="str">
            <v>9.2.2</v>
          </cell>
          <cell r="G1385" t="str">
            <v>Pessoal - área fim</v>
          </cell>
        </row>
        <row r="1386">
          <cell r="A1386" t="str">
            <v>190202.400176</v>
          </cell>
          <cell r="B1386">
            <v>400176</v>
          </cell>
          <cell r="C1386" t="str">
            <v>AUXILIO EDUCACAO</v>
          </cell>
          <cell r="D1386">
            <v>190202</v>
          </cell>
          <cell r="E1386" t="str">
            <v>RAVE CULTURAL</v>
          </cell>
          <cell r="F1386" t="str">
            <v>9.2.2</v>
          </cell>
          <cell r="G1386" t="str">
            <v>Pessoal - área fim</v>
          </cell>
        </row>
        <row r="1387">
          <cell r="A1387" t="str">
            <v>190202.400020</v>
          </cell>
          <cell r="B1387">
            <v>400020</v>
          </cell>
          <cell r="C1387" t="str">
            <v>INSS</v>
          </cell>
          <cell r="D1387">
            <v>190202</v>
          </cell>
          <cell r="E1387" t="str">
            <v>RAVE CULTURAL</v>
          </cell>
          <cell r="F1387" t="str">
            <v>9.2.2</v>
          </cell>
          <cell r="G1387" t="str">
            <v>Pessoal - área fim</v>
          </cell>
        </row>
        <row r="1388">
          <cell r="A1388" t="str">
            <v>190202.400021</v>
          </cell>
          <cell r="B1388">
            <v>400021</v>
          </cell>
          <cell r="C1388" t="str">
            <v>FGTS</v>
          </cell>
          <cell r="D1388">
            <v>190202</v>
          </cell>
          <cell r="E1388" t="str">
            <v>RAVE CULTURAL</v>
          </cell>
          <cell r="F1388" t="str">
            <v>9.2.2</v>
          </cell>
          <cell r="G1388" t="str">
            <v>Pessoal - área fim</v>
          </cell>
        </row>
        <row r="1389">
          <cell r="A1389" t="str">
            <v>190202.400022</v>
          </cell>
          <cell r="B1389">
            <v>400022</v>
          </cell>
          <cell r="C1389" t="str">
            <v>PIS SOBRE FOLHA DE PAGAMENTO</v>
          </cell>
          <cell r="D1389">
            <v>190202</v>
          </cell>
          <cell r="E1389" t="str">
            <v>RAVE CULTURAL</v>
          </cell>
          <cell r="F1389" t="str">
            <v>9.2.2</v>
          </cell>
          <cell r="G1389" t="str">
            <v>Pessoal - área fim</v>
          </cell>
        </row>
        <row r="1390">
          <cell r="A1390" t="str">
            <v>190202.400024</v>
          </cell>
          <cell r="B1390">
            <v>400024</v>
          </cell>
          <cell r="C1390" t="str">
            <v>CONTRIBUIÇÃO SOCIAL RESCISÓRIA</v>
          </cell>
          <cell r="D1390">
            <v>190202</v>
          </cell>
          <cell r="E1390" t="str">
            <v>RAVE CULTURAL</v>
          </cell>
          <cell r="F1390" t="str">
            <v>9.2.2</v>
          </cell>
          <cell r="G1390" t="str">
            <v>Pessoal - área fim</v>
          </cell>
        </row>
        <row r="1391">
          <cell r="A1391" t="str">
            <v>190202.400177</v>
          </cell>
          <cell r="B1391">
            <v>400177</v>
          </cell>
          <cell r="C1391" t="str">
            <v>INSS SOBRE AUTONOMOS</v>
          </cell>
          <cell r="D1391">
            <v>190202</v>
          </cell>
          <cell r="E1391" t="str">
            <v>RAVE CULTURAL</v>
          </cell>
          <cell r="F1391" t="str">
            <v>9.2.2</v>
          </cell>
          <cell r="G1391" t="str">
            <v>Pessoal - área fim</v>
          </cell>
        </row>
        <row r="1392">
          <cell r="A1392" t="str">
            <v>190202.400214</v>
          </cell>
          <cell r="B1392">
            <v>400214</v>
          </cell>
          <cell r="C1392" t="str">
            <v>CONTRIBUICAO SINDICAL/ ASSISTENCIAL/ CONFEDERATIVA</v>
          </cell>
          <cell r="D1392">
            <v>190202</v>
          </cell>
          <cell r="E1392" t="str">
            <v>RAVE CULTURAL</v>
          </cell>
          <cell r="F1392" t="str">
            <v>9.2.2</v>
          </cell>
          <cell r="G1392" t="str">
            <v>Pessoal - área fim</v>
          </cell>
        </row>
        <row r="1393">
          <cell r="A1393" t="str">
            <v>190202.400025</v>
          </cell>
          <cell r="B1393">
            <v>400025</v>
          </cell>
          <cell r="C1393" t="str">
            <v>DESPESA - FÉRIAS</v>
          </cell>
          <cell r="D1393">
            <v>190202</v>
          </cell>
          <cell r="E1393" t="str">
            <v>RAVE CULTURAL</v>
          </cell>
          <cell r="F1393" t="str">
            <v>9.2.2</v>
          </cell>
          <cell r="G1393" t="str">
            <v>Pessoal - área fim</v>
          </cell>
        </row>
        <row r="1394">
          <cell r="A1394" t="str">
            <v>190202.400026</v>
          </cell>
          <cell r="B1394">
            <v>400026</v>
          </cell>
          <cell r="C1394" t="str">
            <v>DESPESA - INSS S/ FÉRIAS</v>
          </cell>
          <cell r="D1394">
            <v>190202</v>
          </cell>
          <cell r="E1394" t="str">
            <v>RAVE CULTURAL</v>
          </cell>
          <cell r="F1394" t="str">
            <v>9.2.2</v>
          </cell>
          <cell r="G1394" t="str">
            <v>Pessoal - área fim</v>
          </cell>
        </row>
        <row r="1395">
          <cell r="A1395" t="str">
            <v>190202.400027</v>
          </cell>
          <cell r="B1395">
            <v>400027</v>
          </cell>
          <cell r="C1395" t="str">
            <v>DESPESA - FGTS S/ FÉRIAS</v>
          </cell>
          <cell r="D1395">
            <v>190202</v>
          </cell>
          <cell r="E1395" t="str">
            <v>RAVE CULTURAL</v>
          </cell>
          <cell r="F1395" t="str">
            <v>9.2.2</v>
          </cell>
          <cell r="G1395" t="str">
            <v>Pessoal - área fim</v>
          </cell>
        </row>
        <row r="1396">
          <cell r="A1396" t="str">
            <v>190202.400028</v>
          </cell>
          <cell r="B1396">
            <v>400028</v>
          </cell>
          <cell r="C1396" t="str">
            <v>DESPESA - 13° SALÁRIO</v>
          </cell>
          <cell r="D1396">
            <v>190202</v>
          </cell>
          <cell r="E1396" t="str">
            <v>RAVE CULTURAL</v>
          </cell>
          <cell r="F1396" t="str">
            <v>9.2.2</v>
          </cell>
          <cell r="G1396" t="str">
            <v>Pessoal - área fim</v>
          </cell>
        </row>
        <row r="1397">
          <cell r="A1397" t="str">
            <v>190202.400029</v>
          </cell>
          <cell r="B1397">
            <v>400029</v>
          </cell>
          <cell r="C1397" t="str">
            <v>DESPESA - INSS S/ 13°</v>
          </cell>
          <cell r="D1397">
            <v>190202</v>
          </cell>
          <cell r="E1397" t="str">
            <v>RAVE CULTURAL</v>
          </cell>
          <cell r="F1397" t="str">
            <v>9.2.2</v>
          </cell>
          <cell r="G1397" t="str">
            <v>Pessoal - área fim</v>
          </cell>
        </row>
        <row r="1398">
          <cell r="A1398" t="str">
            <v>190202.400030</v>
          </cell>
          <cell r="B1398">
            <v>400030</v>
          </cell>
          <cell r="C1398" t="str">
            <v>DESPESA - FGTS S/ 13°</v>
          </cell>
          <cell r="D1398">
            <v>190202</v>
          </cell>
          <cell r="E1398" t="str">
            <v>RAVE CULTURAL</v>
          </cell>
          <cell r="F1398" t="str">
            <v>9.2.2</v>
          </cell>
          <cell r="G1398" t="str">
            <v>Pessoal - área fim</v>
          </cell>
        </row>
        <row r="1399">
          <cell r="A1399" t="str">
            <v>190202.400178</v>
          </cell>
          <cell r="B1399">
            <v>400178</v>
          </cell>
          <cell r="C1399" t="str">
            <v>UNIFORMES</v>
          </cell>
          <cell r="D1399">
            <v>190202</v>
          </cell>
          <cell r="E1399" t="str">
            <v>RAVE CULTURAL</v>
          </cell>
          <cell r="F1399" t="str">
            <v>9.2.2</v>
          </cell>
          <cell r="G1399" t="str">
            <v>Pessoal - área fim</v>
          </cell>
        </row>
        <row r="1400">
          <cell r="A1400" t="str">
            <v>190202.400179</v>
          </cell>
          <cell r="B1400">
            <v>400179</v>
          </cell>
          <cell r="C1400" t="str">
            <v>ESTAGIARIOS E APRENDIZES</v>
          </cell>
          <cell r="D1400">
            <v>190202</v>
          </cell>
          <cell r="E1400" t="str">
            <v>RAVE CULTURAL</v>
          </cell>
          <cell r="F1400" t="str">
            <v>9.2.2</v>
          </cell>
          <cell r="G1400" t="str">
            <v>Pessoal - área fim</v>
          </cell>
        </row>
        <row r="1401">
          <cell r="A1401" t="str">
            <v>190202.400180</v>
          </cell>
          <cell r="B1401">
            <v>400180</v>
          </cell>
          <cell r="C1401" t="str">
            <v>OUTRAS DESPESAS COM PESSOAL</v>
          </cell>
          <cell r="D1401">
            <v>190202</v>
          </cell>
          <cell r="E1401" t="str">
            <v>RAVE CULTURAL</v>
          </cell>
          <cell r="F1401" t="str">
            <v>9.2.2</v>
          </cell>
          <cell r="G1401" t="str">
            <v>Pessoal - área fim</v>
          </cell>
        </row>
        <row r="1402">
          <cell r="A1402" t="str">
            <v>190203.400003</v>
          </cell>
          <cell r="B1402">
            <v>400003</v>
          </cell>
          <cell r="C1402" t="str">
            <v>SALÁRIOS E ORDENADOS</v>
          </cell>
          <cell r="D1402">
            <v>190203</v>
          </cell>
          <cell r="E1402" t="str">
            <v>SIMPOESIA</v>
          </cell>
          <cell r="F1402" t="str">
            <v>9.2.2</v>
          </cell>
          <cell r="G1402" t="str">
            <v>Pessoal - área fim</v>
          </cell>
        </row>
        <row r="1403">
          <cell r="A1403" t="str">
            <v>190203.400004</v>
          </cell>
          <cell r="B1403">
            <v>400004</v>
          </cell>
          <cell r="C1403" t="str">
            <v>HORAS EXTRAS</v>
          </cell>
          <cell r="D1403">
            <v>190203</v>
          </cell>
          <cell r="E1403" t="str">
            <v>SIMPOESIA</v>
          </cell>
          <cell r="F1403" t="str">
            <v>9.2.2</v>
          </cell>
          <cell r="G1403" t="str">
            <v>Pessoal - área fim</v>
          </cell>
        </row>
        <row r="1404">
          <cell r="A1404" t="str">
            <v>190203.400005</v>
          </cell>
          <cell r="B1404">
            <v>400005</v>
          </cell>
          <cell r="C1404" t="str">
            <v>DÉCIMO TERCEIRO SALÁRIO</v>
          </cell>
          <cell r="D1404">
            <v>190203</v>
          </cell>
          <cell r="E1404" t="str">
            <v>SIMPOESIA</v>
          </cell>
          <cell r="F1404" t="str">
            <v>9.2.2</v>
          </cell>
          <cell r="G1404" t="str">
            <v>Pessoal - área fim</v>
          </cell>
        </row>
        <row r="1405">
          <cell r="A1405" t="str">
            <v>190203.400006</v>
          </cell>
          <cell r="B1405">
            <v>400006</v>
          </cell>
          <cell r="C1405" t="str">
            <v>FÉRIAS</v>
          </cell>
          <cell r="D1405">
            <v>190203</v>
          </cell>
          <cell r="E1405" t="str">
            <v>SIMPOESIA</v>
          </cell>
          <cell r="F1405" t="str">
            <v>9.2.2</v>
          </cell>
          <cell r="G1405" t="str">
            <v>Pessoal - área fim</v>
          </cell>
        </row>
        <row r="1406">
          <cell r="A1406" t="str">
            <v>190203.400007</v>
          </cell>
          <cell r="B1406">
            <v>400007</v>
          </cell>
          <cell r="C1406" t="str">
            <v>DESCANSO SEMANAL REMUNERADO</v>
          </cell>
          <cell r="D1406">
            <v>190203</v>
          </cell>
          <cell r="E1406" t="str">
            <v>SIMPOESIA</v>
          </cell>
          <cell r="F1406" t="str">
            <v>9.2.2</v>
          </cell>
          <cell r="G1406" t="str">
            <v>Pessoal - área fim</v>
          </cell>
        </row>
        <row r="1407">
          <cell r="A1407" t="str">
            <v>190203.400010</v>
          </cell>
          <cell r="B1407">
            <v>400010</v>
          </cell>
          <cell r="C1407" t="str">
            <v>AJUDA DE CUSTO</v>
          </cell>
          <cell r="D1407">
            <v>190203</v>
          </cell>
          <cell r="E1407" t="str">
            <v>SIMPOESIA</v>
          </cell>
          <cell r="F1407" t="str">
            <v>9.2.2</v>
          </cell>
          <cell r="G1407" t="str">
            <v>Pessoal - área fim</v>
          </cell>
        </row>
        <row r="1408">
          <cell r="A1408" t="str">
            <v>190203.400011</v>
          </cell>
          <cell r="B1408">
            <v>400011</v>
          </cell>
          <cell r="C1408" t="str">
            <v>BOLSA AUXÍLIO</v>
          </cell>
          <cell r="D1408">
            <v>190203</v>
          </cell>
          <cell r="E1408" t="str">
            <v>SIMPOESIA</v>
          </cell>
          <cell r="F1408" t="str">
            <v>9.2.2</v>
          </cell>
          <cell r="G1408" t="str">
            <v>Pessoal - área fim</v>
          </cell>
        </row>
        <row r="1409">
          <cell r="A1409" t="str">
            <v>190203.400012</v>
          </cell>
          <cell r="B1409">
            <v>400012</v>
          </cell>
          <cell r="C1409" t="str">
            <v>INDENIZAÇÕES</v>
          </cell>
          <cell r="D1409">
            <v>190203</v>
          </cell>
          <cell r="E1409" t="str">
            <v>SIMPOESIA</v>
          </cell>
          <cell r="F1409" t="str">
            <v>9.2.2</v>
          </cell>
          <cell r="G1409" t="str">
            <v>Pessoal - área fim</v>
          </cell>
        </row>
        <row r="1410">
          <cell r="A1410" t="str">
            <v>190203.400013</v>
          </cell>
          <cell r="B1410">
            <v>400013</v>
          </cell>
          <cell r="C1410" t="str">
            <v>SALÁRIOS - AJUSTES ENTRE CONTRATO DE GESTÃO</v>
          </cell>
          <cell r="D1410">
            <v>190203</v>
          </cell>
          <cell r="E1410" t="str">
            <v>SIMPOESIA</v>
          </cell>
          <cell r="F1410" t="str">
            <v>9.2.2</v>
          </cell>
          <cell r="G1410" t="str">
            <v>Pessoal - área fim</v>
          </cell>
        </row>
        <row r="1411">
          <cell r="A1411" t="str">
            <v>190203.400202</v>
          </cell>
          <cell r="B1411">
            <v>400202</v>
          </cell>
          <cell r="C1411" t="str">
            <v>ADICIONAL NOTURNO</v>
          </cell>
          <cell r="D1411">
            <v>190203</v>
          </cell>
          <cell r="E1411" t="str">
            <v>SIMPOESIA</v>
          </cell>
          <cell r="F1411" t="str">
            <v>9.2.2</v>
          </cell>
          <cell r="G1411" t="str">
            <v>Pessoal - área fim</v>
          </cell>
        </row>
        <row r="1412">
          <cell r="A1412" t="str">
            <v>190203.400203</v>
          </cell>
          <cell r="B1412">
            <v>400203</v>
          </cell>
          <cell r="C1412" t="str">
            <v>GRATIFICAÇOES</v>
          </cell>
          <cell r="D1412">
            <v>190203</v>
          </cell>
          <cell r="E1412" t="str">
            <v>SIMPOESIA</v>
          </cell>
          <cell r="F1412" t="str">
            <v>9.2.2</v>
          </cell>
          <cell r="G1412" t="str">
            <v>Pessoal - área fim</v>
          </cell>
        </row>
        <row r="1413">
          <cell r="A1413" t="str">
            <v>190203.400219</v>
          </cell>
          <cell r="B1413">
            <v>400219</v>
          </cell>
          <cell r="C1413" t="str">
            <v>SALARIO MATERNIDADE</v>
          </cell>
          <cell r="D1413">
            <v>190203</v>
          </cell>
          <cell r="E1413" t="str">
            <v>SIMPOESIA</v>
          </cell>
          <cell r="F1413" t="str">
            <v>9.2.2</v>
          </cell>
          <cell r="G1413" t="str">
            <v>Pessoal - área fim</v>
          </cell>
        </row>
        <row r="1414">
          <cell r="A1414" t="str">
            <v>190203.400220</v>
          </cell>
          <cell r="B1414">
            <v>400220</v>
          </cell>
          <cell r="C1414" t="str">
            <v>SALARIO FAMILIA</v>
          </cell>
          <cell r="D1414">
            <v>190203</v>
          </cell>
          <cell r="E1414" t="str">
            <v>SIMPOESIA</v>
          </cell>
          <cell r="F1414" t="str">
            <v>9.2.2</v>
          </cell>
          <cell r="G1414" t="str">
            <v>Pessoal - área fim</v>
          </cell>
        </row>
        <row r="1415">
          <cell r="A1415" t="str">
            <v>190203.400221</v>
          </cell>
          <cell r="B1415">
            <v>400221</v>
          </cell>
          <cell r="C1415" t="str">
            <v>PENSAO ALIMENTICIA</v>
          </cell>
          <cell r="D1415">
            <v>190203</v>
          </cell>
          <cell r="E1415" t="str">
            <v>SIMPOESIA</v>
          </cell>
          <cell r="F1415" t="str">
            <v>9.2.2</v>
          </cell>
          <cell r="G1415" t="str">
            <v>Pessoal - área fim</v>
          </cell>
        </row>
        <row r="1416">
          <cell r="A1416" t="str">
            <v>190203.400014</v>
          </cell>
          <cell r="B1416">
            <v>400014</v>
          </cell>
          <cell r="C1416" t="str">
            <v>ASSISTÊNCIA MÉDICA</v>
          </cell>
          <cell r="D1416">
            <v>190203</v>
          </cell>
          <cell r="E1416" t="str">
            <v>SIMPOESIA</v>
          </cell>
          <cell r="F1416" t="str">
            <v>9.2.2</v>
          </cell>
          <cell r="G1416" t="str">
            <v>Pessoal - área fim</v>
          </cell>
        </row>
        <row r="1417">
          <cell r="A1417" t="str">
            <v>190203.400015</v>
          </cell>
          <cell r="B1417">
            <v>400015</v>
          </cell>
          <cell r="C1417" t="str">
            <v>ASSISTÊNCIA ODONTOLÓGICA</v>
          </cell>
          <cell r="D1417">
            <v>190203</v>
          </cell>
          <cell r="E1417" t="str">
            <v>SIMPOESIA</v>
          </cell>
          <cell r="F1417" t="str">
            <v>9.2.2</v>
          </cell>
          <cell r="G1417" t="str">
            <v>Pessoal - área fim</v>
          </cell>
        </row>
        <row r="1418">
          <cell r="A1418" t="str">
            <v>190203.400016</v>
          </cell>
          <cell r="B1418">
            <v>400016</v>
          </cell>
          <cell r="C1418" t="str">
            <v>VALE REFEICAO</v>
          </cell>
          <cell r="D1418">
            <v>190203</v>
          </cell>
          <cell r="E1418" t="str">
            <v>SIMPOESIA</v>
          </cell>
          <cell r="F1418" t="str">
            <v>9.2.2</v>
          </cell>
          <cell r="G1418" t="str">
            <v>Pessoal - área fim</v>
          </cell>
        </row>
        <row r="1419">
          <cell r="A1419" t="str">
            <v>190203.400017</v>
          </cell>
          <cell r="B1419">
            <v>400017</v>
          </cell>
          <cell r="C1419" t="str">
            <v>VALE TRANSPORTE</v>
          </cell>
          <cell r="D1419">
            <v>190203</v>
          </cell>
          <cell r="E1419" t="str">
            <v>SIMPOESIA</v>
          </cell>
          <cell r="F1419" t="str">
            <v>9.2.2</v>
          </cell>
          <cell r="G1419" t="str">
            <v>Pessoal - área fim</v>
          </cell>
        </row>
        <row r="1420">
          <cell r="A1420" t="str">
            <v>190203.400175</v>
          </cell>
          <cell r="B1420">
            <v>400175</v>
          </cell>
          <cell r="C1420" t="str">
            <v>CURSOS E TREINAMENTOS</v>
          </cell>
          <cell r="D1420">
            <v>190203</v>
          </cell>
          <cell r="E1420" t="str">
            <v>SIMPOESIA</v>
          </cell>
          <cell r="F1420" t="str">
            <v>9.2.2</v>
          </cell>
          <cell r="G1420" t="str">
            <v>Pessoal - área fim</v>
          </cell>
        </row>
        <row r="1421">
          <cell r="A1421" t="str">
            <v>190203.400176</v>
          </cell>
          <cell r="B1421">
            <v>400176</v>
          </cell>
          <cell r="C1421" t="str">
            <v>AUXILIO EDUCACAO</v>
          </cell>
          <cell r="D1421">
            <v>190203</v>
          </cell>
          <cell r="E1421" t="str">
            <v>SIMPOESIA</v>
          </cell>
          <cell r="F1421" t="str">
            <v>9.2.2</v>
          </cell>
          <cell r="G1421" t="str">
            <v>Pessoal - área fim</v>
          </cell>
        </row>
        <row r="1422">
          <cell r="A1422" t="str">
            <v>190203.400020</v>
          </cell>
          <cell r="B1422">
            <v>400020</v>
          </cell>
          <cell r="C1422" t="str">
            <v>INSS</v>
          </cell>
          <cell r="D1422">
            <v>190203</v>
          </cell>
          <cell r="E1422" t="str">
            <v>SIMPOESIA</v>
          </cell>
          <cell r="F1422" t="str">
            <v>9.2.2</v>
          </cell>
          <cell r="G1422" t="str">
            <v>Pessoal - área fim</v>
          </cell>
        </row>
        <row r="1423">
          <cell r="A1423" t="str">
            <v>190203.400021</v>
          </cell>
          <cell r="B1423">
            <v>400021</v>
          </cell>
          <cell r="C1423" t="str">
            <v>FGTS</v>
          </cell>
          <cell r="D1423">
            <v>190203</v>
          </cell>
          <cell r="E1423" t="str">
            <v>SIMPOESIA</v>
          </cell>
          <cell r="F1423" t="str">
            <v>9.2.2</v>
          </cell>
          <cell r="G1423" t="str">
            <v>Pessoal - área fim</v>
          </cell>
        </row>
        <row r="1424">
          <cell r="A1424" t="str">
            <v>190203.400022</v>
          </cell>
          <cell r="B1424">
            <v>400022</v>
          </cell>
          <cell r="C1424" t="str">
            <v>PIS SOBRE FOLHA DE PAGAMENTO</v>
          </cell>
          <cell r="D1424">
            <v>190203</v>
          </cell>
          <cell r="E1424" t="str">
            <v>SIMPOESIA</v>
          </cell>
          <cell r="F1424" t="str">
            <v>9.2.2</v>
          </cell>
          <cell r="G1424" t="str">
            <v>Pessoal - área fim</v>
          </cell>
        </row>
        <row r="1425">
          <cell r="A1425" t="str">
            <v>190203.400024</v>
          </cell>
          <cell r="B1425">
            <v>400024</v>
          </cell>
          <cell r="C1425" t="str">
            <v>CONTRIBUIÇÃO SOCIAL RESCISÓRIA</v>
          </cell>
          <cell r="D1425">
            <v>190203</v>
          </cell>
          <cell r="E1425" t="str">
            <v>SIMPOESIA</v>
          </cell>
          <cell r="F1425" t="str">
            <v>9.2.2</v>
          </cell>
          <cell r="G1425" t="str">
            <v>Pessoal - área fim</v>
          </cell>
        </row>
        <row r="1426">
          <cell r="A1426" t="str">
            <v>190203.400177</v>
          </cell>
          <cell r="B1426">
            <v>400177</v>
          </cell>
          <cell r="C1426" t="str">
            <v>INSS SOBRE AUTONOMOS</v>
          </cell>
          <cell r="D1426">
            <v>190203</v>
          </cell>
          <cell r="E1426" t="str">
            <v>SIMPOESIA</v>
          </cell>
          <cell r="F1426" t="str">
            <v>9.2.2</v>
          </cell>
          <cell r="G1426" t="str">
            <v>Pessoal - área fim</v>
          </cell>
        </row>
        <row r="1427">
          <cell r="A1427" t="str">
            <v>190203.400214</v>
          </cell>
          <cell r="B1427">
            <v>400214</v>
          </cell>
          <cell r="C1427" t="str">
            <v>CONTRIBUICAO SINDICAL/ ASSISTENCIAL/ CONFEDERATIVA</v>
          </cell>
          <cell r="D1427">
            <v>190203</v>
          </cell>
          <cell r="E1427" t="str">
            <v>SIMPOESIA</v>
          </cell>
          <cell r="F1427" t="str">
            <v>9.2.2</v>
          </cell>
          <cell r="G1427" t="str">
            <v>Pessoal - área fim</v>
          </cell>
        </row>
        <row r="1428">
          <cell r="A1428" t="str">
            <v>190203.400025</v>
          </cell>
          <cell r="B1428">
            <v>400025</v>
          </cell>
          <cell r="C1428" t="str">
            <v>DESPESA - FÉRIAS</v>
          </cell>
          <cell r="D1428">
            <v>190203</v>
          </cell>
          <cell r="E1428" t="str">
            <v>SIMPOESIA</v>
          </cell>
          <cell r="F1428" t="str">
            <v>9.2.2</v>
          </cell>
          <cell r="G1428" t="str">
            <v>Pessoal - área fim</v>
          </cell>
        </row>
        <row r="1429">
          <cell r="A1429" t="str">
            <v>190203.400026</v>
          </cell>
          <cell r="B1429">
            <v>400026</v>
          </cell>
          <cell r="C1429" t="str">
            <v>DESPESA - INSS S/ FÉRIAS</v>
          </cell>
          <cell r="D1429">
            <v>190203</v>
          </cell>
          <cell r="E1429" t="str">
            <v>SIMPOESIA</v>
          </cell>
          <cell r="F1429" t="str">
            <v>9.2.2</v>
          </cell>
          <cell r="G1429" t="str">
            <v>Pessoal - área fim</v>
          </cell>
        </row>
        <row r="1430">
          <cell r="A1430" t="str">
            <v>190203.400027</v>
          </cell>
          <cell r="B1430">
            <v>400027</v>
          </cell>
          <cell r="C1430" t="str">
            <v>DESPESA - FGTS S/ FÉRIAS</v>
          </cell>
          <cell r="D1430">
            <v>190203</v>
          </cell>
          <cell r="E1430" t="str">
            <v>SIMPOESIA</v>
          </cell>
          <cell r="F1430" t="str">
            <v>9.2.2</v>
          </cell>
          <cell r="G1430" t="str">
            <v>Pessoal - área fim</v>
          </cell>
        </row>
        <row r="1431">
          <cell r="A1431" t="str">
            <v>190203.400028</v>
          </cell>
          <cell r="B1431">
            <v>400028</v>
          </cell>
          <cell r="C1431" t="str">
            <v>DESPESA - 13° SALÁRIO</v>
          </cell>
          <cell r="D1431">
            <v>190203</v>
          </cell>
          <cell r="E1431" t="str">
            <v>SIMPOESIA</v>
          </cell>
          <cell r="F1431" t="str">
            <v>9.2.2</v>
          </cell>
          <cell r="G1431" t="str">
            <v>Pessoal - área fim</v>
          </cell>
        </row>
        <row r="1432">
          <cell r="A1432" t="str">
            <v>190203.400029</v>
          </cell>
          <cell r="B1432">
            <v>400029</v>
          </cell>
          <cell r="C1432" t="str">
            <v>DESPESA - INSS S/ 13°</v>
          </cell>
          <cell r="D1432">
            <v>190203</v>
          </cell>
          <cell r="E1432" t="str">
            <v>SIMPOESIA</v>
          </cell>
          <cell r="F1432" t="str">
            <v>9.2.2</v>
          </cell>
          <cell r="G1432" t="str">
            <v>Pessoal - área fim</v>
          </cell>
        </row>
        <row r="1433">
          <cell r="A1433" t="str">
            <v>190203.400030</v>
          </cell>
          <cell r="B1433">
            <v>400030</v>
          </cell>
          <cell r="C1433" t="str">
            <v>DESPESA - FGTS S/ 13°</v>
          </cell>
          <cell r="D1433">
            <v>190203</v>
          </cell>
          <cell r="E1433" t="str">
            <v>SIMPOESIA</v>
          </cell>
          <cell r="F1433" t="str">
            <v>9.2.2</v>
          </cell>
          <cell r="G1433" t="str">
            <v>Pessoal - área fim</v>
          </cell>
        </row>
        <row r="1434">
          <cell r="A1434" t="str">
            <v>190203.400178</v>
          </cell>
          <cell r="B1434">
            <v>400178</v>
          </cell>
          <cell r="C1434" t="str">
            <v>UNIFORMES</v>
          </cell>
          <cell r="D1434">
            <v>190203</v>
          </cell>
          <cell r="E1434" t="str">
            <v>SIMPOESIA</v>
          </cell>
          <cell r="F1434" t="str">
            <v>9.2.2</v>
          </cell>
          <cell r="G1434" t="str">
            <v>Pessoal - área fim</v>
          </cell>
        </row>
        <row r="1435">
          <cell r="A1435" t="str">
            <v>190203.400179</v>
          </cell>
          <cell r="B1435">
            <v>400179</v>
          </cell>
          <cell r="C1435" t="str">
            <v>ESTAGIARIOS E APRENDIZES</v>
          </cell>
          <cell r="D1435">
            <v>190203</v>
          </cell>
          <cell r="E1435" t="str">
            <v>SIMPOESIA</v>
          </cell>
          <cell r="F1435" t="str">
            <v>9.2.2</v>
          </cell>
          <cell r="G1435" t="str">
            <v>Pessoal - área fim</v>
          </cell>
        </row>
        <row r="1436">
          <cell r="A1436" t="str">
            <v>190203.400180</v>
          </cell>
          <cell r="B1436">
            <v>400180</v>
          </cell>
          <cell r="C1436" t="str">
            <v>OUTRAS DESPESAS COM PESSOAL</v>
          </cell>
          <cell r="D1436">
            <v>190203</v>
          </cell>
          <cell r="E1436" t="str">
            <v>SIMPOESIA</v>
          </cell>
          <cell r="F1436" t="str">
            <v>9.2.2</v>
          </cell>
          <cell r="G1436" t="str">
            <v>Pessoal - área fim</v>
          </cell>
        </row>
        <row r="1437">
          <cell r="A1437" t="str">
            <v>190204.400003</v>
          </cell>
          <cell r="B1437">
            <v>400003</v>
          </cell>
          <cell r="C1437" t="str">
            <v>SALÁRIOS E ORDENADOS</v>
          </cell>
          <cell r="D1437">
            <v>190204</v>
          </cell>
          <cell r="E1437" t="str">
            <v>SAMPOEMAS</v>
          </cell>
          <cell r="F1437" t="str">
            <v>9.2.2</v>
          </cell>
          <cell r="G1437" t="str">
            <v>Pessoal - área fim</v>
          </cell>
        </row>
        <row r="1438">
          <cell r="A1438" t="str">
            <v>190204.400004</v>
          </cell>
          <cell r="B1438">
            <v>400004</v>
          </cell>
          <cell r="C1438" t="str">
            <v>HORAS EXTRAS</v>
          </cell>
          <cell r="D1438">
            <v>190204</v>
          </cell>
          <cell r="E1438" t="str">
            <v>SAMPOEMAS</v>
          </cell>
          <cell r="F1438" t="str">
            <v>9.2.2</v>
          </cell>
          <cell r="G1438" t="str">
            <v>Pessoal - área fim</v>
          </cell>
        </row>
        <row r="1439">
          <cell r="A1439" t="str">
            <v>190204.400005</v>
          </cell>
          <cell r="B1439">
            <v>400005</v>
          </cell>
          <cell r="C1439" t="str">
            <v>DÉCIMO TERCEIRO SALÁRIO</v>
          </cell>
          <cell r="D1439">
            <v>190204</v>
          </cell>
          <cell r="E1439" t="str">
            <v>SAMPOEMAS</v>
          </cell>
          <cell r="F1439" t="str">
            <v>9.2.2</v>
          </cell>
          <cell r="G1439" t="str">
            <v>Pessoal - área fim</v>
          </cell>
        </row>
        <row r="1440">
          <cell r="A1440" t="str">
            <v>190204.400006</v>
          </cell>
          <cell r="B1440">
            <v>400006</v>
          </cell>
          <cell r="C1440" t="str">
            <v>FÉRIAS</v>
          </cell>
          <cell r="D1440">
            <v>190204</v>
          </cell>
          <cell r="E1440" t="str">
            <v>SAMPOEMAS</v>
          </cell>
          <cell r="F1440" t="str">
            <v>9.2.2</v>
          </cell>
          <cell r="G1440" t="str">
            <v>Pessoal - área fim</v>
          </cell>
        </row>
        <row r="1441">
          <cell r="A1441" t="str">
            <v>190204.400007</v>
          </cell>
          <cell r="B1441">
            <v>400007</v>
          </cell>
          <cell r="C1441" t="str">
            <v>DESCANSO SEMANAL REMUNERADO</v>
          </cell>
          <cell r="D1441">
            <v>190204</v>
          </cell>
          <cell r="E1441" t="str">
            <v>SAMPOEMAS</v>
          </cell>
          <cell r="F1441" t="str">
            <v>9.2.2</v>
          </cell>
          <cell r="G1441" t="str">
            <v>Pessoal - área fim</v>
          </cell>
        </row>
        <row r="1442">
          <cell r="A1442" t="str">
            <v>190204.400010</v>
          </cell>
          <cell r="B1442">
            <v>400010</v>
          </cell>
          <cell r="C1442" t="str">
            <v>AJUDA DE CUSTO</v>
          </cell>
          <cell r="D1442">
            <v>190204</v>
          </cell>
          <cell r="E1442" t="str">
            <v>SAMPOEMAS</v>
          </cell>
          <cell r="F1442" t="str">
            <v>9.2.2</v>
          </cell>
          <cell r="G1442" t="str">
            <v>Pessoal - área fim</v>
          </cell>
        </row>
        <row r="1443">
          <cell r="A1443" t="str">
            <v>190204.400011</v>
          </cell>
          <cell r="B1443">
            <v>400011</v>
          </cell>
          <cell r="C1443" t="str">
            <v>BOLSA AUXÍLIO</v>
          </cell>
          <cell r="D1443">
            <v>190204</v>
          </cell>
          <cell r="E1443" t="str">
            <v>SAMPOEMAS</v>
          </cell>
          <cell r="F1443" t="str">
            <v>9.2.2</v>
          </cell>
          <cell r="G1443" t="str">
            <v>Pessoal - área fim</v>
          </cell>
        </row>
        <row r="1444">
          <cell r="A1444" t="str">
            <v>190204.400012</v>
          </cell>
          <cell r="B1444">
            <v>400012</v>
          </cell>
          <cell r="C1444" t="str">
            <v>INDENIZAÇÕES</v>
          </cell>
          <cell r="D1444">
            <v>190204</v>
          </cell>
          <cell r="E1444" t="str">
            <v>SAMPOEMAS</v>
          </cell>
          <cell r="F1444" t="str">
            <v>9.2.2</v>
          </cell>
          <cell r="G1444" t="str">
            <v>Pessoal - área fim</v>
          </cell>
        </row>
        <row r="1445">
          <cell r="A1445" t="str">
            <v>190204.400013</v>
          </cell>
          <cell r="B1445">
            <v>400013</v>
          </cell>
          <cell r="C1445" t="str">
            <v>SALÁRIOS - AJUSTES ENTRE CONTRATO DE GESTÃO</v>
          </cell>
          <cell r="D1445">
            <v>190204</v>
          </cell>
          <cell r="E1445" t="str">
            <v>SAMPOEMAS</v>
          </cell>
          <cell r="F1445" t="str">
            <v>9.2.2</v>
          </cell>
          <cell r="G1445" t="str">
            <v>Pessoal - área fim</v>
          </cell>
        </row>
        <row r="1446">
          <cell r="A1446" t="str">
            <v>190204.400202</v>
          </cell>
          <cell r="B1446">
            <v>400202</v>
          </cell>
          <cell r="C1446" t="str">
            <v>ADICIONAL NOTURNO</v>
          </cell>
          <cell r="D1446">
            <v>190204</v>
          </cell>
          <cell r="E1446" t="str">
            <v>SAMPOEMAS</v>
          </cell>
          <cell r="F1446" t="str">
            <v>9.2.2</v>
          </cell>
          <cell r="G1446" t="str">
            <v>Pessoal - área fim</v>
          </cell>
        </row>
        <row r="1447">
          <cell r="A1447" t="str">
            <v>190204.400203</v>
          </cell>
          <cell r="B1447">
            <v>400203</v>
          </cell>
          <cell r="C1447" t="str">
            <v>GRATIFICAÇOES</v>
          </cell>
          <cell r="D1447">
            <v>190204</v>
          </cell>
          <cell r="E1447" t="str">
            <v>SAMPOEMAS</v>
          </cell>
          <cell r="F1447" t="str">
            <v>9.2.2</v>
          </cell>
          <cell r="G1447" t="str">
            <v>Pessoal - área fim</v>
          </cell>
        </row>
        <row r="1448">
          <cell r="A1448" t="str">
            <v>190204.400219</v>
          </cell>
          <cell r="B1448">
            <v>400219</v>
          </cell>
          <cell r="C1448" t="str">
            <v>SALARIO MATERNIDADE</v>
          </cell>
          <cell r="D1448">
            <v>190204</v>
          </cell>
          <cell r="E1448" t="str">
            <v>SAMPOEMAS</v>
          </cell>
          <cell r="F1448" t="str">
            <v>9.2.2</v>
          </cell>
          <cell r="G1448" t="str">
            <v>Pessoal - área fim</v>
          </cell>
        </row>
        <row r="1449">
          <cell r="A1449" t="str">
            <v>190204.400220</v>
          </cell>
          <cell r="B1449">
            <v>400220</v>
          </cell>
          <cell r="C1449" t="str">
            <v>SALARIO FAMILIA</v>
          </cell>
          <cell r="D1449">
            <v>190204</v>
          </cell>
          <cell r="E1449" t="str">
            <v>SAMPOEMAS</v>
          </cell>
          <cell r="F1449" t="str">
            <v>9.2.2</v>
          </cell>
          <cell r="G1449" t="str">
            <v>Pessoal - área fim</v>
          </cell>
        </row>
        <row r="1450">
          <cell r="A1450" t="str">
            <v>190204.400221</v>
          </cell>
          <cell r="B1450">
            <v>400221</v>
          </cell>
          <cell r="C1450" t="str">
            <v>PENSAO ALIMENTICIA</v>
          </cell>
          <cell r="D1450">
            <v>190204</v>
          </cell>
          <cell r="E1450" t="str">
            <v>SAMPOEMAS</v>
          </cell>
          <cell r="F1450" t="str">
            <v>9.2.2</v>
          </cell>
          <cell r="G1450" t="str">
            <v>Pessoal - área fim</v>
          </cell>
        </row>
        <row r="1451">
          <cell r="A1451" t="str">
            <v>190204.400014</v>
          </cell>
          <cell r="B1451">
            <v>400014</v>
          </cell>
          <cell r="C1451" t="str">
            <v>ASSISTÊNCIA MÉDICA</v>
          </cell>
          <cell r="D1451">
            <v>190204</v>
          </cell>
          <cell r="E1451" t="str">
            <v>SAMPOEMAS</v>
          </cell>
          <cell r="F1451" t="str">
            <v>9.2.2</v>
          </cell>
          <cell r="G1451" t="str">
            <v>Pessoal - área fim</v>
          </cell>
        </row>
        <row r="1452">
          <cell r="A1452" t="str">
            <v>190204.400015</v>
          </cell>
          <cell r="B1452">
            <v>400015</v>
          </cell>
          <cell r="C1452" t="str">
            <v>ASSISTÊNCIA ODONTOLÓGICA</v>
          </cell>
          <cell r="D1452">
            <v>190204</v>
          </cell>
          <cell r="E1452" t="str">
            <v>SAMPOEMAS</v>
          </cell>
          <cell r="F1452" t="str">
            <v>9.2.2</v>
          </cell>
          <cell r="G1452" t="str">
            <v>Pessoal - área fim</v>
          </cell>
        </row>
        <row r="1453">
          <cell r="A1453" t="str">
            <v>190204.400016</v>
          </cell>
          <cell r="B1453">
            <v>400016</v>
          </cell>
          <cell r="C1453" t="str">
            <v>VALE REFEICAO</v>
          </cell>
          <cell r="D1453">
            <v>190204</v>
          </cell>
          <cell r="E1453" t="str">
            <v>SAMPOEMAS</v>
          </cell>
          <cell r="F1453" t="str">
            <v>9.2.2</v>
          </cell>
          <cell r="G1453" t="str">
            <v>Pessoal - área fim</v>
          </cell>
        </row>
        <row r="1454">
          <cell r="A1454" t="str">
            <v>190204.400017</v>
          </cell>
          <cell r="B1454">
            <v>400017</v>
          </cell>
          <cell r="C1454" t="str">
            <v>VALE TRANSPORTE</v>
          </cell>
          <cell r="D1454">
            <v>190204</v>
          </cell>
          <cell r="E1454" t="str">
            <v>SAMPOEMAS</v>
          </cell>
          <cell r="F1454" t="str">
            <v>9.2.2</v>
          </cell>
          <cell r="G1454" t="str">
            <v>Pessoal - área fim</v>
          </cell>
        </row>
        <row r="1455">
          <cell r="A1455" t="str">
            <v>190204.400175</v>
          </cell>
          <cell r="B1455">
            <v>400175</v>
          </cell>
          <cell r="C1455" t="str">
            <v>CURSOS E TREINAMENTOS</v>
          </cell>
          <cell r="D1455">
            <v>190204</v>
          </cell>
          <cell r="E1455" t="str">
            <v>SAMPOEMAS</v>
          </cell>
          <cell r="F1455" t="str">
            <v>9.2.2</v>
          </cell>
          <cell r="G1455" t="str">
            <v>Pessoal - área fim</v>
          </cell>
        </row>
        <row r="1456">
          <cell r="A1456" t="str">
            <v>190204.400176</v>
          </cell>
          <cell r="B1456">
            <v>400176</v>
          </cell>
          <cell r="C1456" t="str">
            <v>AUXILIO EDUCACAO</v>
          </cell>
          <cell r="D1456">
            <v>190204</v>
          </cell>
          <cell r="E1456" t="str">
            <v>SAMPOEMAS</v>
          </cell>
          <cell r="F1456" t="str">
            <v>9.2.2</v>
          </cell>
          <cell r="G1456" t="str">
            <v>Pessoal - área fim</v>
          </cell>
        </row>
        <row r="1457">
          <cell r="A1457" t="str">
            <v>190204.400020</v>
          </cell>
          <cell r="B1457">
            <v>400020</v>
          </cell>
          <cell r="C1457" t="str">
            <v>INSS</v>
          </cell>
          <cell r="D1457">
            <v>190204</v>
          </cell>
          <cell r="E1457" t="str">
            <v>SAMPOEMAS</v>
          </cell>
          <cell r="F1457" t="str">
            <v>9.2.2</v>
          </cell>
          <cell r="G1457" t="str">
            <v>Pessoal - área fim</v>
          </cell>
        </row>
        <row r="1458">
          <cell r="A1458" t="str">
            <v>190204.400021</v>
          </cell>
          <cell r="B1458">
            <v>400021</v>
          </cell>
          <cell r="C1458" t="str">
            <v>FGTS</v>
          </cell>
          <cell r="D1458">
            <v>190204</v>
          </cell>
          <cell r="E1458" t="str">
            <v>SAMPOEMAS</v>
          </cell>
          <cell r="F1458" t="str">
            <v>9.2.2</v>
          </cell>
          <cell r="G1458" t="str">
            <v>Pessoal - área fim</v>
          </cell>
        </row>
        <row r="1459">
          <cell r="A1459" t="str">
            <v>190204.400022</v>
          </cell>
          <cell r="B1459">
            <v>400022</v>
          </cell>
          <cell r="C1459" t="str">
            <v>PIS SOBRE FOLHA DE PAGAMENTO</v>
          </cell>
          <cell r="D1459">
            <v>190204</v>
          </cell>
          <cell r="E1459" t="str">
            <v>SAMPOEMAS</v>
          </cell>
          <cell r="F1459" t="str">
            <v>9.2.2</v>
          </cell>
          <cell r="G1459" t="str">
            <v>Pessoal - área fim</v>
          </cell>
        </row>
        <row r="1460">
          <cell r="A1460" t="str">
            <v>190204.400024</v>
          </cell>
          <cell r="B1460">
            <v>400024</v>
          </cell>
          <cell r="C1460" t="str">
            <v>CONTRIBUIÇÃO SOCIAL RESCISÓRIA</v>
          </cell>
          <cell r="D1460">
            <v>190204</v>
          </cell>
          <cell r="E1460" t="str">
            <v>SAMPOEMAS</v>
          </cell>
          <cell r="F1460" t="str">
            <v>9.2.2</v>
          </cell>
          <cell r="G1460" t="str">
            <v>Pessoal - área fim</v>
          </cell>
        </row>
        <row r="1461">
          <cell r="A1461" t="str">
            <v>190204.400177</v>
          </cell>
          <cell r="B1461">
            <v>400177</v>
          </cell>
          <cell r="C1461" t="str">
            <v>INSS SOBRE AUTONOMOS</v>
          </cell>
          <cell r="D1461">
            <v>190204</v>
          </cell>
          <cell r="E1461" t="str">
            <v>SAMPOEMAS</v>
          </cell>
          <cell r="F1461" t="str">
            <v>9.2.2</v>
          </cell>
          <cell r="G1461" t="str">
            <v>Pessoal - área fim</v>
          </cell>
        </row>
        <row r="1462">
          <cell r="A1462" t="str">
            <v>190204.400214</v>
          </cell>
          <cell r="B1462">
            <v>400214</v>
          </cell>
          <cell r="C1462" t="str">
            <v>CONTRIBUICAO SINDICAL/ ASSISTENCIAL/ CONFEDERATIVA</v>
          </cell>
          <cell r="D1462">
            <v>190204</v>
          </cell>
          <cell r="E1462" t="str">
            <v>SAMPOEMAS</v>
          </cell>
          <cell r="F1462" t="str">
            <v>9.2.2</v>
          </cell>
          <cell r="G1462" t="str">
            <v>Pessoal - área fim</v>
          </cell>
        </row>
        <row r="1463">
          <cell r="A1463" t="str">
            <v>190204.400025</v>
          </cell>
          <cell r="B1463">
            <v>400025</v>
          </cell>
          <cell r="C1463" t="str">
            <v>DESPESA - FÉRIAS</v>
          </cell>
          <cell r="D1463">
            <v>190204</v>
          </cell>
          <cell r="E1463" t="str">
            <v>SAMPOEMAS</v>
          </cell>
          <cell r="F1463" t="str">
            <v>9.2.2</v>
          </cell>
          <cell r="G1463" t="str">
            <v>Pessoal - área fim</v>
          </cell>
        </row>
        <row r="1464">
          <cell r="A1464" t="str">
            <v>190204.400026</v>
          </cell>
          <cell r="B1464">
            <v>400026</v>
          </cell>
          <cell r="C1464" t="str">
            <v>DESPESA - INSS S/ FÉRIAS</v>
          </cell>
          <cell r="D1464">
            <v>190204</v>
          </cell>
          <cell r="E1464" t="str">
            <v>SAMPOEMAS</v>
          </cell>
          <cell r="F1464" t="str">
            <v>9.2.2</v>
          </cell>
          <cell r="G1464" t="str">
            <v>Pessoal - área fim</v>
          </cell>
        </row>
        <row r="1465">
          <cell r="A1465" t="str">
            <v>190204.400027</v>
          </cell>
          <cell r="B1465">
            <v>400027</v>
          </cell>
          <cell r="C1465" t="str">
            <v>DESPESA - FGTS S/ FÉRIAS</v>
          </cell>
          <cell r="D1465">
            <v>190204</v>
          </cell>
          <cell r="E1465" t="str">
            <v>SAMPOEMAS</v>
          </cell>
          <cell r="F1465" t="str">
            <v>9.2.2</v>
          </cell>
          <cell r="G1465" t="str">
            <v>Pessoal - área fim</v>
          </cell>
        </row>
        <row r="1466">
          <cell r="A1466" t="str">
            <v>190204.400028</v>
          </cell>
          <cell r="B1466">
            <v>400028</v>
          </cell>
          <cell r="C1466" t="str">
            <v>DESPESA - 13° SALÁRIO</v>
          </cell>
          <cell r="D1466">
            <v>190204</v>
          </cell>
          <cell r="E1466" t="str">
            <v>SAMPOEMAS</v>
          </cell>
          <cell r="F1466" t="str">
            <v>9.2.2</v>
          </cell>
          <cell r="G1466" t="str">
            <v>Pessoal - área fim</v>
          </cell>
        </row>
        <row r="1467">
          <cell r="A1467" t="str">
            <v>190204.400029</v>
          </cell>
          <cell r="B1467">
            <v>400029</v>
          </cell>
          <cell r="C1467" t="str">
            <v>DESPESA - INSS S/ 13°</v>
          </cell>
          <cell r="D1467">
            <v>190204</v>
          </cell>
          <cell r="E1467" t="str">
            <v>SAMPOEMAS</v>
          </cell>
          <cell r="F1467" t="str">
            <v>9.2.2</v>
          </cell>
          <cell r="G1467" t="str">
            <v>Pessoal - área fim</v>
          </cell>
        </row>
        <row r="1468">
          <cell r="A1468" t="str">
            <v>190204.400030</v>
          </cell>
          <cell r="B1468">
            <v>400030</v>
          </cell>
          <cell r="C1468" t="str">
            <v>DESPESA - FGTS S/ 13°</v>
          </cell>
          <cell r="D1468">
            <v>190204</v>
          </cell>
          <cell r="E1468" t="str">
            <v>SAMPOEMAS</v>
          </cell>
          <cell r="F1468" t="str">
            <v>9.2.2</v>
          </cell>
          <cell r="G1468" t="str">
            <v>Pessoal - área fim</v>
          </cell>
        </row>
        <row r="1469">
          <cell r="A1469" t="str">
            <v>190204.400178</v>
          </cell>
          <cell r="B1469">
            <v>400178</v>
          </cell>
          <cell r="C1469" t="str">
            <v>UNIFORMES</v>
          </cell>
          <cell r="D1469">
            <v>190204</v>
          </cell>
          <cell r="E1469" t="str">
            <v>SAMPOEMAS</v>
          </cell>
          <cell r="F1469" t="str">
            <v>9.2.2</v>
          </cell>
          <cell r="G1469" t="str">
            <v>Pessoal - área fim</v>
          </cell>
        </row>
        <row r="1470">
          <cell r="A1470" t="str">
            <v>190204.400179</v>
          </cell>
          <cell r="B1470">
            <v>400179</v>
          </cell>
          <cell r="C1470" t="str">
            <v>ESTAGIARIOS E APRENDIZES</v>
          </cell>
          <cell r="D1470">
            <v>190204</v>
          </cell>
          <cell r="E1470" t="str">
            <v>SAMPOEMAS</v>
          </cell>
          <cell r="F1470" t="str">
            <v>9.2.2</v>
          </cell>
          <cell r="G1470" t="str">
            <v>Pessoal - área fim</v>
          </cell>
        </row>
        <row r="1471">
          <cell r="A1471" t="str">
            <v>190204.400180</v>
          </cell>
          <cell r="B1471">
            <v>400180</v>
          </cell>
          <cell r="C1471" t="str">
            <v>OUTRAS DESPESAS COM PESSOAL</v>
          </cell>
          <cell r="D1471">
            <v>190204</v>
          </cell>
          <cell r="E1471" t="str">
            <v>SAMPOEMAS</v>
          </cell>
          <cell r="F1471" t="str">
            <v>9.2.2</v>
          </cell>
          <cell r="G1471" t="str">
            <v>Pessoal - área fim</v>
          </cell>
        </row>
        <row r="1472">
          <cell r="A1472" t="str">
            <v>190205.400003</v>
          </cell>
          <cell r="B1472">
            <v>400003</v>
          </cell>
          <cell r="C1472" t="str">
            <v>SALÁRIOS E ORDENADOS</v>
          </cell>
          <cell r="D1472">
            <v>190205</v>
          </cell>
          <cell r="E1472" t="str">
            <v>DIA DA CONSCIÊNCIA NEGRA</v>
          </cell>
          <cell r="F1472" t="str">
            <v>9.2.2</v>
          </cell>
          <cell r="G1472" t="str">
            <v>Pessoal - área fim</v>
          </cell>
        </row>
        <row r="1473">
          <cell r="A1473" t="str">
            <v>190205.400004</v>
          </cell>
          <cell r="B1473">
            <v>400004</v>
          </cell>
          <cell r="C1473" t="str">
            <v>HORAS EXTRAS</v>
          </cell>
          <cell r="D1473">
            <v>190205</v>
          </cell>
          <cell r="E1473" t="str">
            <v>DIA DA CONSCIÊNCIA NEGRA</v>
          </cell>
          <cell r="F1473" t="str">
            <v>9.2.2</v>
          </cell>
          <cell r="G1473" t="str">
            <v>Pessoal - área fim</v>
          </cell>
        </row>
        <row r="1474">
          <cell r="A1474" t="str">
            <v>190205.400005</v>
          </cell>
          <cell r="B1474">
            <v>400005</v>
          </cell>
          <cell r="C1474" t="str">
            <v>DÉCIMO TERCEIRO SALÁRIO</v>
          </cell>
          <cell r="D1474">
            <v>190205</v>
          </cell>
          <cell r="E1474" t="str">
            <v>DIA DA CONSCIÊNCIA NEGRA</v>
          </cell>
          <cell r="F1474" t="str">
            <v>9.2.2</v>
          </cell>
          <cell r="G1474" t="str">
            <v>Pessoal - área fim</v>
          </cell>
        </row>
        <row r="1475">
          <cell r="A1475" t="str">
            <v>190205.400006</v>
          </cell>
          <cell r="B1475">
            <v>400006</v>
          </cell>
          <cell r="C1475" t="str">
            <v>FÉRIAS</v>
          </cell>
          <cell r="D1475">
            <v>190205</v>
          </cell>
          <cell r="E1475" t="str">
            <v>DIA DA CONSCIÊNCIA NEGRA</v>
          </cell>
          <cell r="F1475" t="str">
            <v>9.2.2</v>
          </cell>
          <cell r="G1475" t="str">
            <v>Pessoal - área fim</v>
          </cell>
        </row>
        <row r="1476">
          <cell r="A1476" t="str">
            <v>190205.400007</v>
          </cell>
          <cell r="B1476">
            <v>400007</v>
          </cell>
          <cell r="C1476" t="str">
            <v>DESCANSO SEMANAL REMUNERADO</v>
          </cell>
          <cell r="D1476">
            <v>190205</v>
          </cell>
          <cell r="E1476" t="str">
            <v>DIA DA CONSCIÊNCIA NEGRA</v>
          </cell>
          <cell r="F1476" t="str">
            <v>9.2.2</v>
          </cell>
          <cell r="G1476" t="str">
            <v>Pessoal - área fim</v>
          </cell>
        </row>
        <row r="1477">
          <cell r="A1477" t="str">
            <v>190205.400010</v>
          </cell>
          <cell r="B1477">
            <v>400010</v>
          </cell>
          <cell r="C1477" t="str">
            <v>AJUDA DE CUSTO</v>
          </cell>
          <cell r="D1477">
            <v>190205</v>
          </cell>
          <cell r="E1477" t="str">
            <v>DIA DA CONSCIÊNCIA NEGRA</v>
          </cell>
          <cell r="F1477" t="str">
            <v>9.2.2</v>
          </cell>
          <cell r="G1477" t="str">
            <v>Pessoal - área fim</v>
          </cell>
        </row>
        <row r="1478">
          <cell r="A1478" t="str">
            <v>190205.400011</v>
          </cell>
          <cell r="B1478">
            <v>400011</v>
          </cell>
          <cell r="C1478" t="str">
            <v>BOLSA AUXÍLIO</v>
          </cell>
          <cell r="D1478">
            <v>190205</v>
          </cell>
          <cell r="E1478" t="str">
            <v>DIA DA CONSCIÊNCIA NEGRA</v>
          </cell>
          <cell r="F1478" t="str">
            <v>9.2.2</v>
          </cell>
          <cell r="G1478" t="str">
            <v>Pessoal - área fim</v>
          </cell>
        </row>
        <row r="1479">
          <cell r="A1479" t="str">
            <v>190205.400012</v>
          </cell>
          <cell r="B1479">
            <v>400012</v>
          </cell>
          <cell r="C1479" t="str">
            <v>INDENIZAÇÕES</v>
          </cell>
          <cell r="D1479">
            <v>190205</v>
          </cell>
          <cell r="E1479" t="str">
            <v>DIA DA CONSCIÊNCIA NEGRA</v>
          </cell>
          <cell r="F1479" t="str">
            <v>9.2.2</v>
          </cell>
          <cell r="G1479" t="str">
            <v>Pessoal - área fim</v>
          </cell>
        </row>
        <row r="1480">
          <cell r="A1480" t="str">
            <v>190205.400013</v>
          </cell>
          <cell r="B1480">
            <v>400013</v>
          </cell>
          <cell r="C1480" t="str">
            <v>SALÁRIOS - AJUSTES ENTRE CONTRATO DE GESTÃO</v>
          </cell>
          <cell r="D1480">
            <v>190205</v>
          </cell>
          <cell r="E1480" t="str">
            <v>DIA DA CONSCIÊNCIA NEGRA</v>
          </cell>
          <cell r="F1480" t="str">
            <v>9.2.2</v>
          </cell>
          <cell r="G1480" t="str">
            <v>Pessoal - área fim</v>
          </cell>
        </row>
        <row r="1481">
          <cell r="A1481" t="str">
            <v>190205.400202</v>
          </cell>
          <cell r="B1481">
            <v>400202</v>
          </cell>
          <cell r="C1481" t="str">
            <v>ADICIONAL NOTURNO</v>
          </cell>
          <cell r="D1481">
            <v>190205</v>
          </cell>
          <cell r="E1481" t="str">
            <v>DIA DA CONSCIÊNCIA NEGRA</v>
          </cell>
          <cell r="F1481" t="str">
            <v>9.2.2</v>
          </cell>
          <cell r="G1481" t="str">
            <v>Pessoal - área fim</v>
          </cell>
        </row>
        <row r="1482">
          <cell r="A1482" t="str">
            <v>190205.400203</v>
          </cell>
          <cell r="B1482">
            <v>400203</v>
          </cell>
          <cell r="C1482" t="str">
            <v>GRATIFICAÇOES</v>
          </cell>
          <cell r="D1482">
            <v>190205</v>
          </cell>
          <cell r="E1482" t="str">
            <v>DIA DA CONSCIÊNCIA NEGRA</v>
          </cell>
          <cell r="F1482" t="str">
            <v>9.2.2</v>
          </cell>
          <cell r="G1482" t="str">
            <v>Pessoal - área fim</v>
          </cell>
        </row>
        <row r="1483">
          <cell r="A1483" t="str">
            <v>190205.400219</v>
          </cell>
          <cell r="B1483">
            <v>400219</v>
          </cell>
          <cell r="C1483" t="str">
            <v>SALARIO MATERNIDADE</v>
          </cell>
          <cell r="D1483">
            <v>190205</v>
          </cell>
          <cell r="E1483" t="str">
            <v>DIA DA CONSCIÊNCIA NEGRA</v>
          </cell>
          <cell r="F1483" t="str">
            <v>9.2.2</v>
          </cell>
          <cell r="G1483" t="str">
            <v>Pessoal - área fim</v>
          </cell>
        </row>
        <row r="1484">
          <cell r="A1484" t="str">
            <v>190205.400220</v>
          </cell>
          <cell r="B1484">
            <v>400220</v>
          </cell>
          <cell r="C1484" t="str">
            <v>SALARIO FAMILIA</v>
          </cell>
          <cell r="D1484">
            <v>190205</v>
          </cell>
          <cell r="E1484" t="str">
            <v>DIA DA CONSCIÊNCIA NEGRA</v>
          </cell>
          <cell r="F1484" t="str">
            <v>9.2.2</v>
          </cell>
          <cell r="G1484" t="str">
            <v>Pessoal - área fim</v>
          </cell>
        </row>
        <row r="1485">
          <cell r="A1485" t="str">
            <v>190205.400221</v>
          </cell>
          <cell r="B1485">
            <v>400221</v>
          </cell>
          <cell r="C1485" t="str">
            <v>PENSAO ALIMENTICIA</v>
          </cell>
          <cell r="D1485">
            <v>190205</v>
          </cell>
          <cell r="E1485" t="str">
            <v>DIA DA CONSCIÊNCIA NEGRA</v>
          </cell>
          <cell r="F1485" t="str">
            <v>9.2.2</v>
          </cell>
          <cell r="G1485" t="str">
            <v>Pessoal - área fim</v>
          </cell>
        </row>
        <row r="1486">
          <cell r="A1486" t="str">
            <v>190205.400014</v>
          </cell>
          <cell r="B1486">
            <v>400014</v>
          </cell>
          <cell r="C1486" t="str">
            <v>ASSISTÊNCIA MÉDICA</v>
          </cell>
          <cell r="D1486">
            <v>190205</v>
          </cell>
          <cell r="E1486" t="str">
            <v>DIA DA CONSCIÊNCIA NEGRA</v>
          </cell>
          <cell r="F1486" t="str">
            <v>9.2.2</v>
          </cell>
          <cell r="G1486" t="str">
            <v>Pessoal - área fim</v>
          </cell>
        </row>
        <row r="1487">
          <cell r="A1487" t="str">
            <v>190205.400015</v>
          </cell>
          <cell r="B1487">
            <v>400015</v>
          </cell>
          <cell r="C1487" t="str">
            <v>ASSISTÊNCIA ODONTOLÓGICA</v>
          </cell>
          <cell r="D1487">
            <v>190205</v>
          </cell>
          <cell r="E1487" t="str">
            <v>DIA DA CONSCIÊNCIA NEGRA</v>
          </cell>
          <cell r="F1487" t="str">
            <v>9.2.2</v>
          </cell>
          <cell r="G1487" t="str">
            <v>Pessoal - área fim</v>
          </cell>
        </row>
        <row r="1488">
          <cell r="A1488" t="str">
            <v>190205.400016</v>
          </cell>
          <cell r="B1488">
            <v>400016</v>
          </cell>
          <cell r="C1488" t="str">
            <v>VALE REFEICAO</v>
          </cell>
          <cell r="D1488">
            <v>190205</v>
          </cell>
          <cell r="E1488" t="str">
            <v>DIA DA CONSCIÊNCIA NEGRA</v>
          </cell>
          <cell r="F1488" t="str">
            <v>9.2.2</v>
          </cell>
          <cell r="G1488" t="str">
            <v>Pessoal - área fim</v>
          </cell>
        </row>
        <row r="1489">
          <cell r="A1489" t="str">
            <v>190205.400017</v>
          </cell>
          <cell r="B1489">
            <v>400017</v>
          </cell>
          <cell r="C1489" t="str">
            <v>VALE TRANSPORTE</v>
          </cell>
          <cell r="D1489">
            <v>190205</v>
          </cell>
          <cell r="E1489" t="str">
            <v>DIA DA CONSCIÊNCIA NEGRA</v>
          </cell>
          <cell r="F1489" t="str">
            <v>9.2.2</v>
          </cell>
          <cell r="G1489" t="str">
            <v>Pessoal - área fim</v>
          </cell>
        </row>
        <row r="1490">
          <cell r="A1490" t="str">
            <v>190205.400175</v>
          </cell>
          <cell r="B1490">
            <v>400175</v>
          </cell>
          <cell r="C1490" t="str">
            <v>CURSOS E TREINAMENTOS</v>
          </cell>
          <cell r="D1490">
            <v>190205</v>
          </cell>
          <cell r="E1490" t="str">
            <v>DIA DA CONSCIÊNCIA NEGRA</v>
          </cell>
          <cell r="F1490" t="str">
            <v>9.2.2</v>
          </cell>
          <cell r="G1490" t="str">
            <v>Pessoal - área fim</v>
          </cell>
        </row>
        <row r="1491">
          <cell r="A1491" t="str">
            <v>190205.400176</v>
          </cell>
          <cell r="B1491">
            <v>400176</v>
          </cell>
          <cell r="C1491" t="str">
            <v>AUXILIO EDUCACAO</v>
          </cell>
          <cell r="D1491">
            <v>190205</v>
          </cell>
          <cell r="E1491" t="str">
            <v>DIA DA CONSCIÊNCIA NEGRA</v>
          </cell>
          <cell r="F1491" t="str">
            <v>9.2.2</v>
          </cell>
          <cell r="G1491" t="str">
            <v>Pessoal - área fim</v>
          </cell>
        </row>
        <row r="1492">
          <cell r="A1492" t="str">
            <v>190205.400020</v>
          </cell>
          <cell r="B1492">
            <v>400020</v>
          </cell>
          <cell r="C1492" t="str">
            <v>INSS</v>
          </cell>
          <cell r="D1492">
            <v>190205</v>
          </cell>
          <cell r="E1492" t="str">
            <v>DIA DA CONSCIÊNCIA NEGRA</v>
          </cell>
          <cell r="F1492" t="str">
            <v>9.2.2</v>
          </cell>
          <cell r="G1492" t="str">
            <v>Pessoal - área fim</v>
          </cell>
        </row>
        <row r="1493">
          <cell r="A1493" t="str">
            <v>190205.400021</v>
          </cell>
          <cell r="B1493">
            <v>400021</v>
          </cell>
          <cell r="C1493" t="str">
            <v>FGTS</v>
          </cell>
          <cell r="D1493">
            <v>190205</v>
          </cell>
          <cell r="E1493" t="str">
            <v>DIA DA CONSCIÊNCIA NEGRA</v>
          </cell>
          <cell r="F1493" t="str">
            <v>9.2.2</v>
          </cell>
          <cell r="G1493" t="str">
            <v>Pessoal - área fim</v>
          </cell>
        </row>
        <row r="1494">
          <cell r="A1494" t="str">
            <v>190205.400022</v>
          </cell>
          <cell r="B1494">
            <v>400022</v>
          </cell>
          <cell r="C1494" t="str">
            <v>PIS SOBRE FOLHA DE PAGAMENTO</v>
          </cell>
          <cell r="D1494">
            <v>190205</v>
          </cell>
          <cell r="E1494" t="str">
            <v>DIA DA CONSCIÊNCIA NEGRA</v>
          </cell>
          <cell r="F1494" t="str">
            <v>9.2.2</v>
          </cell>
          <cell r="G1494" t="str">
            <v>Pessoal - área fim</v>
          </cell>
        </row>
        <row r="1495">
          <cell r="A1495" t="str">
            <v>190205.400024</v>
          </cell>
          <cell r="B1495">
            <v>400024</v>
          </cell>
          <cell r="C1495" t="str">
            <v>CONTRIBUIÇÃO SOCIAL RESCISÓRIA</v>
          </cell>
          <cell r="D1495">
            <v>190205</v>
          </cell>
          <cell r="E1495" t="str">
            <v>DIA DA CONSCIÊNCIA NEGRA</v>
          </cell>
          <cell r="F1495" t="str">
            <v>9.2.2</v>
          </cell>
          <cell r="G1495" t="str">
            <v>Pessoal - área fim</v>
          </cell>
        </row>
        <row r="1496">
          <cell r="A1496" t="str">
            <v>190205.400177</v>
          </cell>
          <cell r="B1496">
            <v>400177</v>
          </cell>
          <cell r="C1496" t="str">
            <v>INSS SOBRE AUTONOMOS</v>
          </cell>
          <cell r="D1496">
            <v>190205</v>
          </cell>
          <cell r="E1496" t="str">
            <v>DIA DA CONSCIÊNCIA NEGRA</v>
          </cell>
          <cell r="F1496" t="str">
            <v>9.2.2</v>
          </cell>
          <cell r="G1496" t="str">
            <v>Pessoal - área fim</v>
          </cell>
        </row>
        <row r="1497">
          <cell r="A1497" t="str">
            <v>190205.400214</v>
          </cell>
          <cell r="B1497">
            <v>400214</v>
          </cell>
          <cell r="C1497" t="str">
            <v>CONTRIBUICAO SINDICAL/ ASSISTENCIAL/ CONFEDERATIVA</v>
          </cell>
          <cell r="D1497">
            <v>190205</v>
          </cell>
          <cell r="E1497" t="str">
            <v>DIA DA CONSCIÊNCIA NEGRA</v>
          </cell>
          <cell r="F1497" t="str">
            <v>9.2.2</v>
          </cell>
          <cell r="G1497" t="str">
            <v>Pessoal - área fim</v>
          </cell>
        </row>
        <row r="1498">
          <cell r="A1498" t="str">
            <v>190205.400025</v>
          </cell>
          <cell r="B1498">
            <v>400025</v>
          </cell>
          <cell r="C1498" t="str">
            <v>DESPESA - FÉRIAS</v>
          </cell>
          <cell r="D1498">
            <v>190205</v>
          </cell>
          <cell r="E1498" t="str">
            <v>DIA DA CONSCIÊNCIA NEGRA</v>
          </cell>
          <cell r="F1498" t="str">
            <v>9.2.2</v>
          </cell>
          <cell r="G1498" t="str">
            <v>Pessoal - área fim</v>
          </cell>
        </row>
        <row r="1499">
          <cell r="A1499" t="str">
            <v>190205.400026</v>
          </cell>
          <cell r="B1499">
            <v>400026</v>
          </cell>
          <cell r="C1499" t="str">
            <v>DESPESA - INSS S/ FÉRIAS</v>
          </cell>
          <cell r="D1499">
            <v>190205</v>
          </cell>
          <cell r="E1499" t="str">
            <v>DIA DA CONSCIÊNCIA NEGRA</v>
          </cell>
          <cell r="F1499" t="str">
            <v>9.2.2</v>
          </cell>
          <cell r="G1499" t="str">
            <v>Pessoal - área fim</v>
          </cell>
        </row>
        <row r="1500">
          <cell r="A1500" t="str">
            <v>190205.400027</v>
          </cell>
          <cell r="B1500">
            <v>400027</v>
          </cell>
          <cell r="C1500" t="str">
            <v>DESPESA - FGTS S/ FÉRIAS</v>
          </cell>
          <cell r="D1500">
            <v>190205</v>
          </cell>
          <cell r="E1500" t="str">
            <v>DIA DA CONSCIÊNCIA NEGRA</v>
          </cell>
          <cell r="F1500" t="str">
            <v>9.2.2</v>
          </cell>
          <cell r="G1500" t="str">
            <v>Pessoal - área fim</v>
          </cell>
        </row>
        <row r="1501">
          <cell r="A1501" t="str">
            <v>190205.400028</v>
          </cell>
          <cell r="B1501">
            <v>400028</v>
          </cell>
          <cell r="C1501" t="str">
            <v>DESPESA - 13° SALÁRIO</v>
          </cell>
          <cell r="D1501">
            <v>190205</v>
          </cell>
          <cell r="E1501" t="str">
            <v>DIA DA CONSCIÊNCIA NEGRA</v>
          </cell>
          <cell r="F1501" t="str">
            <v>9.2.2</v>
          </cell>
          <cell r="G1501" t="str">
            <v>Pessoal - área fim</v>
          </cell>
        </row>
        <row r="1502">
          <cell r="A1502" t="str">
            <v>190205.400029</v>
          </cell>
          <cell r="B1502">
            <v>400029</v>
          </cell>
          <cell r="C1502" t="str">
            <v>DESPESA - INSS S/ 13°</v>
          </cell>
          <cell r="D1502">
            <v>190205</v>
          </cell>
          <cell r="E1502" t="str">
            <v>DIA DA CONSCIÊNCIA NEGRA</v>
          </cell>
          <cell r="F1502" t="str">
            <v>9.2.2</v>
          </cell>
          <cell r="G1502" t="str">
            <v>Pessoal - área fim</v>
          </cell>
        </row>
        <row r="1503">
          <cell r="A1503" t="str">
            <v>190205.400030</v>
          </cell>
          <cell r="B1503">
            <v>400030</v>
          </cell>
          <cell r="C1503" t="str">
            <v>DESPESA - FGTS S/ 13°</v>
          </cell>
          <cell r="D1503">
            <v>190205</v>
          </cell>
          <cell r="E1503" t="str">
            <v>DIA DA CONSCIÊNCIA NEGRA</v>
          </cell>
          <cell r="F1503" t="str">
            <v>9.2.2</v>
          </cell>
          <cell r="G1503" t="str">
            <v>Pessoal - área fim</v>
          </cell>
        </row>
        <row r="1504">
          <cell r="A1504" t="str">
            <v>190205.400178</v>
          </cell>
          <cell r="B1504">
            <v>400178</v>
          </cell>
          <cell r="C1504" t="str">
            <v>UNIFORMES</v>
          </cell>
          <cell r="D1504">
            <v>190205</v>
          </cell>
          <cell r="E1504" t="str">
            <v>DIA DA CONSCIÊNCIA NEGRA</v>
          </cell>
          <cell r="F1504" t="str">
            <v>9.2.2</v>
          </cell>
          <cell r="G1504" t="str">
            <v>Pessoal - área fim</v>
          </cell>
        </row>
        <row r="1505">
          <cell r="A1505" t="str">
            <v>190205.400179</v>
          </cell>
          <cell r="B1505">
            <v>400179</v>
          </cell>
          <cell r="C1505" t="str">
            <v>ESTAGIARIOS E APRENDIZES</v>
          </cell>
          <cell r="D1505">
            <v>190205</v>
          </cell>
          <cell r="E1505" t="str">
            <v>DIA DA CONSCIÊNCIA NEGRA</v>
          </cell>
          <cell r="F1505" t="str">
            <v>9.2.2</v>
          </cell>
          <cell r="G1505" t="str">
            <v>Pessoal - área fim</v>
          </cell>
        </row>
        <row r="1506">
          <cell r="A1506" t="str">
            <v>190205.400180</v>
          </cell>
          <cell r="B1506">
            <v>400180</v>
          </cell>
          <cell r="C1506" t="str">
            <v>OUTRAS DESPESAS COM PESSOAL</v>
          </cell>
          <cell r="D1506">
            <v>190205</v>
          </cell>
          <cell r="E1506" t="str">
            <v>DIA DA CONSCIÊNCIA NEGRA</v>
          </cell>
          <cell r="F1506" t="str">
            <v>9.2.2</v>
          </cell>
          <cell r="G1506" t="str">
            <v>Pessoal - área fim</v>
          </cell>
        </row>
        <row r="1507">
          <cell r="A1507" t="str">
            <v>190206.400003</v>
          </cell>
          <cell r="B1507">
            <v>400003</v>
          </cell>
          <cell r="C1507" t="str">
            <v>SALÁRIOS E ORDENADOS</v>
          </cell>
          <cell r="D1507">
            <v>190206</v>
          </cell>
          <cell r="E1507" t="str">
            <v>HORA H</v>
          </cell>
          <cell r="F1507" t="str">
            <v>9.2.2</v>
          </cell>
          <cell r="G1507" t="str">
            <v>Pessoal - área fim</v>
          </cell>
        </row>
        <row r="1508">
          <cell r="A1508" t="str">
            <v>190206.400004</v>
          </cell>
          <cell r="B1508">
            <v>400004</v>
          </cell>
          <cell r="C1508" t="str">
            <v>HORAS EXTRAS</v>
          </cell>
          <cell r="D1508">
            <v>190206</v>
          </cell>
          <cell r="E1508" t="str">
            <v>HORA H</v>
          </cell>
          <cell r="F1508" t="str">
            <v>9.2.2</v>
          </cell>
          <cell r="G1508" t="str">
            <v>Pessoal - área fim</v>
          </cell>
        </row>
        <row r="1509">
          <cell r="A1509" t="str">
            <v>190206.400005</v>
          </cell>
          <cell r="B1509">
            <v>400005</v>
          </cell>
          <cell r="C1509" t="str">
            <v>DÉCIMO TERCEIRO SALÁRIO</v>
          </cell>
          <cell r="D1509">
            <v>190206</v>
          </cell>
          <cell r="E1509" t="str">
            <v>HORA H</v>
          </cell>
          <cell r="F1509" t="str">
            <v>9.2.2</v>
          </cell>
          <cell r="G1509" t="str">
            <v>Pessoal - área fim</v>
          </cell>
        </row>
        <row r="1510">
          <cell r="A1510" t="str">
            <v>190206.400006</v>
          </cell>
          <cell r="B1510">
            <v>400006</v>
          </cell>
          <cell r="C1510" t="str">
            <v>FÉRIAS</v>
          </cell>
          <cell r="D1510">
            <v>190206</v>
          </cell>
          <cell r="E1510" t="str">
            <v>HORA H</v>
          </cell>
          <cell r="F1510" t="str">
            <v>9.2.2</v>
          </cell>
          <cell r="G1510" t="str">
            <v>Pessoal - área fim</v>
          </cell>
        </row>
        <row r="1511">
          <cell r="A1511" t="str">
            <v>190206.400007</v>
          </cell>
          <cell r="B1511">
            <v>400007</v>
          </cell>
          <cell r="C1511" t="str">
            <v>DESCANSO SEMANAL REMUNERADO</v>
          </cell>
          <cell r="D1511">
            <v>190206</v>
          </cell>
          <cell r="E1511" t="str">
            <v>HORA H</v>
          </cell>
          <cell r="F1511" t="str">
            <v>9.2.2</v>
          </cell>
          <cell r="G1511" t="str">
            <v>Pessoal - área fim</v>
          </cell>
        </row>
        <row r="1512">
          <cell r="A1512" t="str">
            <v>190206.400010</v>
          </cell>
          <cell r="B1512">
            <v>400010</v>
          </cell>
          <cell r="C1512" t="str">
            <v>AJUDA DE CUSTO</v>
          </cell>
          <cell r="D1512">
            <v>190206</v>
          </cell>
          <cell r="E1512" t="str">
            <v>HORA H</v>
          </cell>
          <cell r="F1512" t="str">
            <v>9.2.2</v>
          </cell>
          <cell r="G1512" t="str">
            <v>Pessoal - área fim</v>
          </cell>
        </row>
        <row r="1513">
          <cell r="A1513" t="str">
            <v>190206.400011</v>
          </cell>
          <cell r="B1513">
            <v>400011</v>
          </cell>
          <cell r="C1513" t="str">
            <v>BOLSA AUXÍLIO</v>
          </cell>
          <cell r="D1513">
            <v>190206</v>
          </cell>
          <cell r="E1513" t="str">
            <v>HORA H</v>
          </cell>
          <cell r="F1513" t="str">
            <v>9.2.2</v>
          </cell>
          <cell r="G1513" t="str">
            <v>Pessoal - área fim</v>
          </cell>
        </row>
        <row r="1514">
          <cell r="A1514" t="str">
            <v>190206.400012</v>
          </cell>
          <cell r="B1514">
            <v>400012</v>
          </cell>
          <cell r="C1514" t="str">
            <v>INDENIZAÇÕES</v>
          </cell>
          <cell r="D1514">
            <v>190206</v>
          </cell>
          <cell r="E1514" t="str">
            <v>HORA H</v>
          </cell>
          <cell r="F1514" t="str">
            <v>9.2.2</v>
          </cell>
          <cell r="G1514" t="str">
            <v>Pessoal - área fim</v>
          </cell>
        </row>
        <row r="1515">
          <cell r="A1515" t="str">
            <v>190206.400013</v>
          </cell>
          <cell r="B1515">
            <v>400013</v>
          </cell>
          <cell r="C1515" t="str">
            <v>SALÁRIOS - AJUSTES ENTRE CONTRATO DE GESTÃO</v>
          </cell>
          <cell r="D1515">
            <v>190206</v>
          </cell>
          <cell r="E1515" t="str">
            <v>HORA H</v>
          </cell>
          <cell r="F1515" t="str">
            <v>9.2.2</v>
          </cell>
          <cell r="G1515" t="str">
            <v>Pessoal - área fim</v>
          </cell>
        </row>
        <row r="1516">
          <cell r="A1516" t="str">
            <v>190206.400202</v>
          </cell>
          <cell r="B1516">
            <v>400202</v>
          </cell>
          <cell r="C1516" t="str">
            <v>ADICIONAL NOTURNO</v>
          </cell>
          <cell r="D1516">
            <v>190206</v>
          </cell>
          <cell r="E1516" t="str">
            <v>HORA H</v>
          </cell>
          <cell r="F1516" t="str">
            <v>9.2.2</v>
          </cell>
          <cell r="G1516" t="str">
            <v>Pessoal - área fim</v>
          </cell>
        </row>
        <row r="1517">
          <cell r="A1517" t="str">
            <v>190206.400203</v>
          </cell>
          <cell r="B1517">
            <v>400203</v>
          </cell>
          <cell r="C1517" t="str">
            <v>GRATIFICAÇOES</v>
          </cell>
          <cell r="D1517">
            <v>190206</v>
          </cell>
          <cell r="E1517" t="str">
            <v>HORA H</v>
          </cell>
          <cell r="F1517" t="str">
            <v>9.2.2</v>
          </cell>
          <cell r="G1517" t="str">
            <v>Pessoal - área fim</v>
          </cell>
        </row>
        <row r="1518">
          <cell r="A1518" t="str">
            <v>190206.400219</v>
          </cell>
          <cell r="B1518">
            <v>400219</v>
          </cell>
          <cell r="C1518" t="str">
            <v>SALARIO MATERNIDADE</v>
          </cell>
          <cell r="D1518">
            <v>190206</v>
          </cell>
          <cell r="E1518" t="str">
            <v>HORA H</v>
          </cell>
          <cell r="F1518" t="str">
            <v>9.2.2</v>
          </cell>
          <cell r="G1518" t="str">
            <v>Pessoal - área fim</v>
          </cell>
        </row>
        <row r="1519">
          <cell r="A1519" t="str">
            <v>190206.400220</v>
          </cell>
          <cell r="B1519">
            <v>400220</v>
          </cell>
          <cell r="C1519" t="str">
            <v>SALARIO FAMILIA</v>
          </cell>
          <cell r="D1519">
            <v>190206</v>
          </cell>
          <cell r="E1519" t="str">
            <v>HORA H</v>
          </cell>
          <cell r="F1519" t="str">
            <v>9.2.2</v>
          </cell>
          <cell r="G1519" t="str">
            <v>Pessoal - área fim</v>
          </cell>
        </row>
        <row r="1520">
          <cell r="A1520" t="str">
            <v>190206.400221</v>
          </cell>
          <cell r="B1520">
            <v>400221</v>
          </cell>
          <cell r="C1520" t="str">
            <v>PENSAO ALIMENTICIA</v>
          </cell>
          <cell r="D1520">
            <v>190206</v>
          </cell>
          <cell r="E1520" t="str">
            <v>HORA H</v>
          </cell>
          <cell r="F1520" t="str">
            <v>9.2.2</v>
          </cell>
          <cell r="G1520" t="str">
            <v>Pessoal - área fim</v>
          </cell>
        </row>
        <row r="1521">
          <cell r="A1521" t="str">
            <v>190206.400014</v>
          </cell>
          <cell r="B1521">
            <v>400014</v>
          </cell>
          <cell r="C1521" t="str">
            <v>ASSISTÊNCIA MÉDICA</v>
          </cell>
          <cell r="D1521">
            <v>190206</v>
          </cell>
          <cell r="E1521" t="str">
            <v>HORA H</v>
          </cell>
          <cell r="F1521" t="str">
            <v>9.2.2</v>
          </cell>
          <cell r="G1521" t="str">
            <v>Pessoal - área fim</v>
          </cell>
        </row>
        <row r="1522">
          <cell r="A1522" t="str">
            <v>190206.400015</v>
          </cell>
          <cell r="B1522">
            <v>400015</v>
          </cell>
          <cell r="C1522" t="str">
            <v>ASSISTÊNCIA ODONTOLÓGICA</v>
          </cell>
          <cell r="D1522">
            <v>190206</v>
          </cell>
          <cell r="E1522" t="str">
            <v>HORA H</v>
          </cell>
          <cell r="F1522" t="str">
            <v>9.2.2</v>
          </cell>
          <cell r="G1522" t="str">
            <v>Pessoal - área fim</v>
          </cell>
        </row>
        <row r="1523">
          <cell r="A1523" t="str">
            <v>190206.400016</v>
          </cell>
          <cell r="B1523">
            <v>400016</v>
          </cell>
          <cell r="C1523" t="str">
            <v>VALE REFEICAO</v>
          </cell>
          <cell r="D1523">
            <v>190206</v>
          </cell>
          <cell r="E1523" t="str">
            <v>HORA H</v>
          </cell>
          <cell r="F1523" t="str">
            <v>9.2.2</v>
          </cell>
          <cell r="G1523" t="str">
            <v>Pessoal - área fim</v>
          </cell>
        </row>
        <row r="1524">
          <cell r="A1524" t="str">
            <v>190206.400017</v>
          </cell>
          <cell r="B1524">
            <v>400017</v>
          </cell>
          <cell r="C1524" t="str">
            <v>VALE TRANSPORTE</v>
          </cell>
          <cell r="D1524">
            <v>190206</v>
          </cell>
          <cell r="E1524" t="str">
            <v>HORA H</v>
          </cell>
          <cell r="F1524" t="str">
            <v>9.2.2</v>
          </cell>
          <cell r="G1524" t="str">
            <v>Pessoal - área fim</v>
          </cell>
        </row>
        <row r="1525">
          <cell r="A1525" t="str">
            <v>190206.400175</v>
          </cell>
          <cell r="B1525">
            <v>400175</v>
          </cell>
          <cell r="C1525" t="str">
            <v>CURSOS E TREINAMENTOS</v>
          </cell>
          <cell r="D1525">
            <v>190206</v>
          </cell>
          <cell r="E1525" t="str">
            <v>HORA H</v>
          </cell>
          <cell r="F1525" t="str">
            <v>9.2.2</v>
          </cell>
          <cell r="G1525" t="str">
            <v>Pessoal - área fim</v>
          </cell>
        </row>
        <row r="1526">
          <cell r="A1526" t="str">
            <v>190206.400176</v>
          </cell>
          <cell r="B1526">
            <v>400176</v>
          </cell>
          <cell r="C1526" t="str">
            <v>AUXILIO EDUCACAO</v>
          </cell>
          <cell r="D1526">
            <v>190206</v>
          </cell>
          <cell r="E1526" t="str">
            <v>HORA H</v>
          </cell>
          <cell r="F1526" t="str">
            <v>9.2.2</v>
          </cell>
          <cell r="G1526" t="str">
            <v>Pessoal - área fim</v>
          </cell>
        </row>
        <row r="1527">
          <cell r="A1527" t="str">
            <v>190206.400020</v>
          </cell>
          <cell r="B1527">
            <v>400020</v>
          </cell>
          <cell r="C1527" t="str">
            <v>INSS</v>
          </cell>
          <cell r="D1527">
            <v>190206</v>
          </cell>
          <cell r="E1527" t="str">
            <v>HORA H</v>
          </cell>
          <cell r="F1527" t="str">
            <v>9.2.2</v>
          </cell>
          <cell r="G1527" t="str">
            <v>Pessoal - área fim</v>
          </cell>
        </row>
        <row r="1528">
          <cell r="A1528" t="str">
            <v>190206.400021</v>
          </cell>
          <cell r="B1528">
            <v>400021</v>
          </cell>
          <cell r="C1528" t="str">
            <v>FGTS</v>
          </cell>
          <cell r="D1528">
            <v>190206</v>
          </cell>
          <cell r="E1528" t="str">
            <v>HORA H</v>
          </cell>
          <cell r="F1528" t="str">
            <v>9.2.2</v>
          </cell>
          <cell r="G1528" t="str">
            <v>Pessoal - área fim</v>
          </cell>
        </row>
        <row r="1529">
          <cell r="A1529" t="str">
            <v>190206.400022</v>
          </cell>
          <cell r="B1529">
            <v>400022</v>
          </cell>
          <cell r="C1529" t="str">
            <v>PIS SOBRE FOLHA DE PAGAMENTO</v>
          </cell>
          <cell r="D1529">
            <v>190206</v>
          </cell>
          <cell r="E1529" t="str">
            <v>HORA H</v>
          </cell>
          <cell r="F1529" t="str">
            <v>9.2.2</v>
          </cell>
          <cell r="G1529" t="str">
            <v>Pessoal - área fim</v>
          </cell>
        </row>
        <row r="1530">
          <cell r="A1530" t="str">
            <v>190206.400024</v>
          </cell>
          <cell r="B1530">
            <v>400024</v>
          </cell>
          <cell r="C1530" t="str">
            <v>CONTRIBUIÇÃO SOCIAL RESCISÓRIA</v>
          </cell>
          <cell r="D1530">
            <v>190206</v>
          </cell>
          <cell r="E1530" t="str">
            <v>HORA H</v>
          </cell>
          <cell r="F1530" t="str">
            <v>9.2.2</v>
          </cell>
          <cell r="G1530" t="str">
            <v>Pessoal - área fim</v>
          </cell>
        </row>
        <row r="1531">
          <cell r="A1531" t="str">
            <v>190206.400177</v>
          </cell>
          <cell r="B1531">
            <v>400177</v>
          </cell>
          <cell r="C1531" t="str">
            <v>INSS SOBRE AUTONOMOS</v>
          </cell>
          <cell r="D1531">
            <v>190206</v>
          </cell>
          <cell r="E1531" t="str">
            <v>HORA H</v>
          </cell>
          <cell r="F1531" t="str">
            <v>9.2.2</v>
          </cell>
          <cell r="G1531" t="str">
            <v>Pessoal - área fim</v>
          </cell>
        </row>
        <row r="1532">
          <cell r="A1532" t="str">
            <v>190206.400214</v>
          </cell>
          <cell r="B1532">
            <v>400214</v>
          </cell>
          <cell r="C1532" t="str">
            <v>CONTRIBUICAO SINDICAL/ ASSISTENCIAL/ CONFEDERATIVA</v>
          </cell>
          <cell r="D1532">
            <v>190206</v>
          </cell>
          <cell r="E1532" t="str">
            <v>HORA H</v>
          </cell>
          <cell r="F1532" t="str">
            <v>9.2.2</v>
          </cell>
          <cell r="G1532" t="str">
            <v>Pessoal - área fim</v>
          </cell>
        </row>
        <row r="1533">
          <cell r="A1533" t="str">
            <v>190206.400025</v>
          </cell>
          <cell r="B1533">
            <v>400025</v>
          </cell>
          <cell r="C1533" t="str">
            <v>DESPESA - FÉRIAS</v>
          </cell>
          <cell r="D1533">
            <v>190206</v>
          </cell>
          <cell r="E1533" t="str">
            <v>HORA H</v>
          </cell>
          <cell r="F1533" t="str">
            <v>9.2.2</v>
          </cell>
          <cell r="G1533" t="str">
            <v>Pessoal - área fim</v>
          </cell>
        </row>
        <row r="1534">
          <cell r="A1534" t="str">
            <v>190206.400026</v>
          </cell>
          <cell r="B1534">
            <v>400026</v>
          </cell>
          <cell r="C1534" t="str">
            <v>DESPESA - INSS S/ FÉRIAS</v>
          </cell>
          <cell r="D1534">
            <v>190206</v>
          </cell>
          <cell r="E1534" t="str">
            <v>HORA H</v>
          </cell>
          <cell r="F1534" t="str">
            <v>9.2.2</v>
          </cell>
          <cell r="G1534" t="str">
            <v>Pessoal - área fim</v>
          </cell>
        </row>
        <row r="1535">
          <cell r="A1535" t="str">
            <v>190206.400027</v>
          </cell>
          <cell r="B1535">
            <v>400027</v>
          </cell>
          <cell r="C1535" t="str">
            <v>DESPESA - FGTS S/ FÉRIAS</v>
          </cell>
          <cell r="D1535">
            <v>190206</v>
          </cell>
          <cell r="E1535" t="str">
            <v>HORA H</v>
          </cell>
          <cell r="F1535" t="str">
            <v>9.2.2</v>
          </cell>
          <cell r="G1535" t="str">
            <v>Pessoal - área fim</v>
          </cell>
        </row>
        <row r="1536">
          <cell r="A1536" t="str">
            <v>190206.400028</v>
          </cell>
          <cell r="B1536">
            <v>400028</v>
          </cell>
          <cell r="C1536" t="str">
            <v>DESPESA - 13° SALÁRIO</v>
          </cell>
          <cell r="D1536">
            <v>190206</v>
          </cell>
          <cell r="E1536" t="str">
            <v>HORA H</v>
          </cell>
          <cell r="F1536" t="str">
            <v>9.2.2</v>
          </cell>
          <cell r="G1536" t="str">
            <v>Pessoal - área fim</v>
          </cell>
        </row>
        <row r="1537">
          <cell r="A1537" t="str">
            <v>190206.400029</v>
          </cell>
          <cell r="B1537">
            <v>400029</v>
          </cell>
          <cell r="C1537" t="str">
            <v>DESPESA - INSS S/ 13°</v>
          </cell>
          <cell r="D1537">
            <v>190206</v>
          </cell>
          <cell r="E1537" t="str">
            <v>HORA H</v>
          </cell>
          <cell r="F1537" t="str">
            <v>9.2.2</v>
          </cell>
          <cell r="G1537" t="str">
            <v>Pessoal - área fim</v>
          </cell>
        </row>
        <row r="1538">
          <cell r="A1538" t="str">
            <v>190206.400030</v>
          </cell>
          <cell r="B1538">
            <v>400030</v>
          </cell>
          <cell r="C1538" t="str">
            <v>DESPESA - FGTS S/ 13°</v>
          </cell>
          <cell r="D1538">
            <v>190206</v>
          </cell>
          <cell r="E1538" t="str">
            <v>HORA H</v>
          </cell>
          <cell r="F1538" t="str">
            <v>9.2.2</v>
          </cell>
          <cell r="G1538" t="str">
            <v>Pessoal - área fim</v>
          </cell>
        </row>
        <row r="1539">
          <cell r="A1539" t="str">
            <v>190206.400178</v>
          </cell>
          <cell r="B1539">
            <v>400178</v>
          </cell>
          <cell r="C1539" t="str">
            <v>UNIFORMES</v>
          </cell>
          <cell r="D1539">
            <v>190206</v>
          </cell>
          <cell r="E1539" t="str">
            <v>HORA H</v>
          </cell>
          <cell r="F1539" t="str">
            <v>9.2.2</v>
          </cell>
          <cell r="G1539" t="str">
            <v>Pessoal - área fim</v>
          </cell>
        </row>
        <row r="1540">
          <cell r="A1540" t="str">
            <v>190206.400179</v>
          </cell>
          <cell r="B1540">
            <v>400179</v>
          </cell>
          <cell r="C1540" t="str">
            <v>ESTAGIARIOS E APRENDIZES</v>
          </cell>
          <cell r="D1540">
            <v>190206</v>
          </cell>
          <cell r="E1540" t="str">
            <v>HORA H</v>
          </cell>
          <cell r="F1540" t="str">
            <v>9.2.2</v>
          </cell>
          <cell r="G1540" t="str">
            <v>Pessoal - área fim</v>
          </cell>
        </row>
        <row r="1541">
          <cell r="A1541" t="str">
            <v>190206.400180</v>
          </cell>
          <cell r="B1541">
            <v>400180</v>
          </cell>
          <cell r="C1541" t="str">
            <v>OUTRAS DESPESAS COM PESSOAL</v>
          </cell>
          <cell r="D1541">
            <v>190206</v>
          </cell>
          <cell r="E1541" t="str">
            <v>HORA H</v>
          </cell>
          <cell r="F1541" t="str">
            <v>9.2.2</v>
          </cell>
          <cell r="G1541" t="str">
            <v>Pessoal - área fim</v>
          </cell>
        </row>
        <row r="1542">
          <cell r="A1542" t="str">
            <v>190207.400003</v>
          </cell>
          <cell r="B1542">
            <v>400003</v>
          </cell>
          <cell r="C1542" t="str">
            <v>SALÁRIOS E ORDENADOS</v>
          </cell>
          <cell r="D1542">
            <v>190207</v>
          </cell>
          <cell r="E1542" t="str">
            <v>HALLOWEEN</v>
          </cell>
          <cell r="F1542" t="str">
            <v>9.2.2</v>
          </cell>
          <cell r="G1542" t="str">
            <v>Pessoal - área fim</v>
          </cell>
        </row>
        <row r="1543">
          <cell r="A1543" t="str">
            <v>190207.400004</v>
          </cell>
          <cell r="B1543">
            <v>400004</v>
          </cell>
          <cell r="C1543" t="str">
            <v>HORAS EXTRAS</v>
          </cell>
          <cell r="D1543">
            <v>190207</v>
          </cell>
          <cell r="E1543" t="str">
            <v>HALLOWEEN</v>
          </cell>
          <cell r="F1543" t="str">
            <v>9.2.2</v>
          </cell>
          <cell r="G1543" t="str">
            <v>Pessoal - área fim</v>
          </cell>
        </row>
        <row r="1544">
          <cell r="A1544" t="str">
            <v>190207.400005</v>
          </cell>
          <cell r="B1544">
            <v>400005</v>
          </cell>
          <cell r="C1544" t="str">
            <v>DÉCIMO TERCEIRO SALÁRIO</v>
          </cell>
          <cell r="D1544">
            <v>190207</v>
          </cell>
          <cell r="E1544" t="str">
            <v>HALLOWEEN</v>
          </cell>
          <cell r="F1544" t="str">
            <v>9.2.2</v>
          </cell>
          <cell r="G1544" t="str">
            <v>Pessoal - área fim</v>
          </cell>
        </row>
        <row r="1545">
          <cell r="A1545" t="str">
            <v>190207.400006</v>
          </cell>
          <cell r="B1545">
            <v>400006</v>
          </cell>
          <cell r="C1545" t="str">
            <v>FÉRIAS</v>
          </cell>
          <cell r="D1545">
            <v>190207</v>
          </cell>
          <cell r="E1545" t="str">
            <v>HALLOWEEN</v>
          </cell>
          <cell r="F1545" t="str">
            <v>9.2.2</v>
          </cell>
          <cell r="G1545" t="str">
            <v>Pessoal - área fim</v>
          </cell>
        </row>
        <row r="1546">
          <cell r="A1546" t="str">
            <v>190207.400007</v>
          </cell>
          <cell r="B1546">
            <v>400007</v>
          </cell>
          <cell r="C1546" t="str">
            <v>DESCANSO SEMANAL REMUNERADO</v>
          </cell>
          <cell r="D1546">
            <v>190207</v>
          </cell>
          <cell r="E1546" t="str">
            <v>HALLOWEEN</v>
          </cell>
          <cell r="F1546" t="str">
            <v>9.2.2</v>
          </cell>
          <cell r="G1546" t="str">
            <v>Pessoal - área fim</v>
          </cell>
        </row>
        <row r="1547">
          <cell r="A1547" t="str">
            <v>190207.400010</v>
          </cell>
          <cell r="B1547">
            <v>400010</v>
          </cell>
          <cell r="C1547" t="str">
            <v>AJUDA DE CUSTO</v>
          </cell>
          <cell r="D1547">
            <v>190207</v>
          </cell>
          <cell r="E1547" t="str">
            <v>HALLOWEEN</v>
          </cell>
          <cell r="F1547" t="str">
            <v>9.2.2</v>
          </cell>
          <cell r="G1547" t="str">
            <v>Pessoal - área fim</v>
          </cell>
        </row>
        <row r="1548">
          <cell r="A1548" t="str">
            <v>190207.400011</v>
          </cell>
          <cell r="B1548">
            <v>400011</v>
          </cell>
          <cell r="C1548" t="str">
            <v>BOLSA AUXÍLIO</v>
          </cell>
          <cell r="D1548">
            <v>190207</v>
          </cell>
          <cell r="E1548" t="str">
            <v>HALLOWEEN</v>
          </cell>
          <cell r="F1548" t="str">
            <v>9.2.2</v>
          </cell>
          <cell r="G1548" t="str">
            <v>Pessoal - área fim</v>
          </cell>
        </row>
        <row r="1549">
          <cell r="A1549" t="str">
            <v>190207.400012</v>
          </cell>
          <cell r="B1549">
            <v>400012</v>
          </cell>
          <cell r="C1549" t="str">
            <v>INDENIZAÇÕES</v>
          </cell>
          <cell r="D1549">
            <v>190207</v>
          </cell>
          <cell r="E1549" t="str">
            <v>HALLOWEEN</v>
          </cell>
          <cell r="F1549" t="str">
            <v>9.2.2</v>
          </cell>
          <cell r="G1549" t="str">
            <v>Pessoal - área fim</v>
          </cell>
        </row>
        <row r="1550">
          <cell r="A1550" t="str">
            <v>190207.400013</v>
          </cell>
          <cell r="B1550">
            <v>400013</v>
          </cell>
          <cell r="C1550" t="str">
            <v>SALÁRIOS - AJUSTES ENTRE CONTRATO DE GESTÃO</v>
          </cell>
          <cell r="D1550">
            <v>190207</v>
          </cell>
          <cell r="E1550" t="str">
            <v>HALLOWEEN</v>
          </cell>
          <cell r="F1550" t="str">
            <v>9.2.2</v>
          </cell>
          <cell r="G1550" t="str">
            <v>Pessoal - área fim</v>
          </cell>
        </row>
        <row r="1551">
          <cell r="A1551" t="str">
            <v>190207.400202</v>
          </cell>
          <cell r="B1551">
            <v>400202</v>
          </cell>
          <cell r="C1551" t="str">
            <v>ADICIONAL NOTURNO</v>
          </cell>
          <cell r="D1551">
            <v>190207</v>
          </cell>
          <cell r="E1551" t="str">
            <v>HALLOWEEN</v>
          </cell>
          <cell r="F1551" t="str">
            <v>9.2.2</v>
          </cell>
          <cell r="G1551" t="str">
            <v>Pessoal - área fim</v>
          </cell>
        </row>
        <row r="1552">
          <cell r="A1552" t="str">
            <v>190207.400203</v>
          </cell>
          <cell r="B1552">
            <v>400203</v>
          </cell>
          <cell r="C1552" t="str">
            <v>GRATIFICAÇOES</v>
          </cell>
          <cell r="D1552">
            <v>190207</v>
          </cell>
          <cell r="E1552" t="str">
            <v>HALLOWEEN</v>
          </cell>
          <cell r="F1552" t="str">
            <v>9.2.2</v>
          </cell>
          <cell r="G1552" t="str">
            <v>Pessoal - área fim</v>
          </cell>
        </row>
        <row r="1553">
          <cell r="A1553" t="str">
            <v>190207.400219</v>
          </cell>
          <cell r="B1553">
            <v>400219</v>
          </cell>
          <cell r="C1553" t="str">
            <v>SALARIO MATERNIDADE</v>
          </cell>
          <cell r="D1553">
            <v>190207</v>
          </cell>
          <cell r="E1553" t="str">
            <v>HALLOWEEN</v>
          </cell>
          <cell r="F1553" t="str">
            <v>9.2.2</v>
          </cell>
          <cell r="G1553" t="str">
            <v>Pessoal - área fim</v>
          </cell>
        </row>
        <row r="1554">
          <cell r="A1554" t="str">
            <v>190207.400220</v>
          </cell>
          <cell r="B1554">
            <v>400220</v>
          </cell>
          <cell r="C1554" t="str">
            <v>SALARIO FAMILIA</v>
          </cell>
          <cell r="D1554">
            <v>190207</v>
          </cell>
          <cell r="E1554" t="str">
            <v>HALLOWEEN</v>
          </cell>
          <cell r="F1554" t="str">
            <v>9.2.2</v>
          </cell>
          <cell r="G1554" t="str">
            <v>Pessoal - área fim</v>
          </cell>
        </row>
        <row r="1555">
          <cell r="A1555" t="str">
            <v>190207.400221</v>
          </cell>
          <cell r="B1555">
            <v>400221</v>
          </cell>
          <cell r="C1555" t="str">
            <v>PENSAO ALIMENTICIA</v>
          </cell>
          <cell r="D1555">
            <v>190207</v>
          </cell>
          <cell r="E1555" t="str">
            <v>HALLOWEEN</v>
          </cell>
          <cell r="F1555" t="str">
            <v>9.2.2</v>
          </cell>
          <cell r="G1555" t="str">
            <v>Pessoal - área fim</v>
          </cell>
        </row>
        <row r="1556">
          <cell r="A1556" t="str">
            <v>190207.400014</v>
          </cell>
          <cell r="B1556">
            <v>400014</v>
          </cell>
          <cell r="C1556" t="str">
            <v>ASSISTÊNCIA MÉDICA</v>
          </cell>
          <cell r="D1556">
            <v>190207</v>
          </cell>
          <cell r="E1556" t="str">
            <v>HALLOWEEN</v>
          </cell>
          <cell r="F1556" t="str">
            <v>9.2.2</v>
          </cell>
          <cell r="G1556" t="str">
            <v>Pessoal - área fim</v>
          </cell>
        </row>
        <row r="1557">
          <cell r="A1557" t="str">
            <v>190207.400015</v>
          </cell>
          <cell r="B1557">
            <v>400015</v>
          </cell>
          <cell r="C1557" t="str">
            <v>ASSISTÊNCIA ODONTOLÓGICA</v>
          </cell>
          <cell r="D1557">
            <v>190207</v>
          </cell>
          <cell r="E1557" t="str">
            <v>HALLOWEEN</v>
          </cell>
          <cell r="F1557" t="str">
            <v>9.2.2</v>
          </cell>
          <cell r="G1557" t="str">
            <v>Pessoal - área fim</v>
          </cell>
        </row>
        <row r="1558">
          <cell r="A1558" t="str">
            <v>190207.400016</v>
          </cell>
          <cell r="B1558">
            <v>400016</v>
          </cell>
          <cell r="C1558" t="str">
            <v>VALE REFEICAO</v>
          </cell>
          <cell r="D1558">
            <v>190207</v>
          </cell>
          <cell r="E1558" t="str">
            <v>HALLOWEEN</v>
          </cell>
          <cell r="F1558" t="str">
            <v>9.2.2</v>
          </cell>
          <cell r="G1558" t="str">
            <v>Pessoal - área fim</v>
          </cell>
        </row>
        <row r="1559">
          <cell r="A1559" t="str">
            <v>190207.400017</v>
          </cell>
          <cell r="B1559">
            <v>400017</v>
          </cell>
          <cell r="C1559" t="str">
            <v>VALE TRANSPORTE</v>
          </cell>
          <cell r="D1559">
            <v>190207</v>
          </cell>
          <cell r="E1559" t="str">
            <v>HALLOWEEN</v>
          </cell>
          <cell r="F1559" t="str">
            <v>9.2.2</v>
          </cell>
          <cell r="G1559" t="str">
            <v>Pessoal - área fim</v>
          </cell>
        </row>
        <row r="1560">
          <cell r="A1560" t="str">
            <v>190207.400175</v>
          </cell>
          <cell r="B1560">
            <v>400175</v>
          </cell>
          <cell r="C1560" t="str">
            <v>CURSOS E TREINAMENTOS</v>
          </cell>
          <cell r="D1560">
            <v>190207</v>
          </cell>
          <cell r="E1560" t="str">
            <v>HALLOWEEN</v>
          </cell>
          <cell r="F1560" t="str">
            <v>9.2.2</v>
          </cell>
          <cell r="G1560" t="str">
            <v>Pessoal - área fim</v>
          </cell>
        </row>
        <row r="1561">
          <cell r="A1561" t="str">
            <v>190207.400176</v>
          </cell>
          <cell r="B1561">
            <v>400176</v>
          </cell>
          <cell r="C1561" t="str">
            <v>AUXILIO EDUCACAO</v>
          </cell>
          <cell r="D1561">
            <v>190207</v>
          </cell>
          <cell r="E1561" t="str">
            <v>HALLOWEEN</v>
          </cell>
          <cell r="F1561" t="str">
            <v>9.2.2</v>
          </cell>
          <cell r="G1561" t="str">
            <v>Pessoal - área fim</v>
          </cell>
        </row>
        <row r="1562">
          <cell r="A1562" t="str">
            <v>190207.400020</v>
          </cell>
          <cell r="B1562">
            <v>400020</v>
          </cell>
          <cell r="C1562" t="str">
            <v>INSS</v>
          </cell>
          <cell r="D1562">
            <v>190207</v>
          </cell>
          <cell r="E1562" t="str">
            <v>HALLOWEEN</v>
          </cell>
          <cell r="F1562" t="str">
            <v>9.2.2</v>
          </cell>
          <cell r="G1562" t="str">
            <v>Pessoal - área fim</v>
          </cell>
        </row>
        <row r="1563">
          <cell r="A1563" t="str">
            <v>190207.400021</v>
          </cell>
          <cell r="B1563">
            <v>400021</v>
          </cell>
          <cell r="C1563" t="str">
            <v>FGTS</v>
          </cell>
          <cell r="D1563">
            <v>190207</v>
          </cell>
          <cell r="E1563" t="str">
            <v>HALLOWEEN</v>
          </cell>
          <cell r="F1563" t="str">
            <v>9.2.2</v>
          </cell>
          <cell r="G1563" t="str">
            <v>Pessoal - área fim</v>
          </cell>
        </row>
        <row r="1564">
          <cell r="A1564" t="str">
            <v>190207.400022</v>
          </cell>
          <cell r="B1564">
            <v>400022</v>
          </cell>
          <cell r="C1564" t="str">
            <v>PIS SOBRE FOLHA DE PAGAMENTO</v>
          </cell>
          <cell r="D1564">
            <v>190207</v>
          </cell>
          <cell r="E1564" t="str">
            <v>HALLOWEEN</v>
          </cell>
          <cell r="F1564" t="str">
            <v>9.2.2</v>
          </cell>
          <cell r="G1564" t="str">
            <v>Pessoal - área fim</v>
          </cell>
        </row>
        <row r="1565">
          <cell r="A1565" t="str">
            <v>190207.400024</v>
          </cell>
          <cell r="B1565">
            <v>400024</v>
          </cell>
          <cell r="C1565" t="str">
            <v>CONTRIBUIÇÃO SOCIAL RESCISÓRIA</v>
          </cell>
          <cell r="D1565">
            <v>190207</v>
          </cell>
          <cell r="E1565" t="str">
            <v>HALLOWEEN</v>
          </cell>
          <cell r="F1565" t="str">
            <v>9.2.2</v>
          </cell>
          <cell r="G1565" t="str">
            <v>Pessoal - área fim</v>
          </cell>
        </row>
        <row r="1566">
          <cell r="A1566" t="str">
            <v>190207.400177</v>
          </cell>
          <cell r="B1566">
            <v>400177</v>
          </cell>
          <cell r="C1566" t="str">
            <v>INSS SOBRE AUTONOMOS</v>
          </cell>
          <cell r="D1566">
            <v>190207</v>
          </cell>
          <cell r="E1566" t="str">
            <v>HALLOWEEN</v>
          </cell>
          <cell r="F1566" t="str">
            <v>9.2.2</v>
          </cell>
          <cell r="G1566" t="str">
            <v>Pessoal - área fim</v>
          </cell>
        </row>
        <row r="1567">
          <cell r="A1567" t="str">
            <v>190207.400214</v>
          </cell>
          <cell r="B1567">
            <v>400214</v>
          </cell>
          <cell r="C1567" t="str">
            <v>CONTRIBUICAO SINDICAL/ ASSISTENCIAL/ CONFEDERATIVA</v>
          </cell>
          <cell r="D1567">
            <v>190207</v>
          </cell>
          <cell r="E1567" t="str">
            <v>HALLOWEEN</v>
          </cell>
          <cell r="F1567" t="str">
            <v>9.2.2</v>
          </cell>
          <cell r="G1567" t="str">
            <v>Pessoal - área fim</v>
          </cell>
        </row>
        <row r="1568">
          <cell r="A1568" t="str">
            <v>190207.400025</v>
          </cell>
          <cell r="B1568">
            <v>400025</v>
          </cell>
          <cell r="C1568" t="str">
            <v>DESPESA - FÉRIAS</v>
          </cell>
          <cell r="D1568">
            <v>190207</v>
          </cell>
          <cell r="E1568" t="str">
            <v>HALLOWEEN</v>
          </cell>
          <cell r="F1568" t="str">
            <v>9.2.2</v>
          </cell>
          <cell r="G1568" t="str">
            <v>Pessoal - área fim</v>
          </cell>
        </row>
        <row r="1569">
          <cell r="A1569" t="str">
            <v>190207.400026</v>
          </cell>
          <cell r="B1569">
            <v>400026</v>
          </cell>
          <cell r="C1569" t="str">
            <v>DESPESA - INSS S/ FÉRIAS</v>
          </cell>
          <cell r="D1569">
            <v>190207</v>
          </cell>
          <cell r="E1569" t="str">
            <v>HALLOWEEN</v>
          </cell>
          <cell r="F1569" t="str">
            <v>9.2.2</v>
          </cell>
          <cell r="G1569" t="str">
            <v>Pessoal - área fim</v>
          </cell>
        </row>
        <row r="1570">
          <cell r="A1570" t="str">
            <v>190207.400027</v>
          </cell>
          <cell r="B1570">
            <v>400027</v>
          </cell>
          <cell r="C1570" t="str">
            <v>DESPESA - FGTS S/ FÉRIAS</v>
          </cell>
          <cell r="D1570">
            <v>190207</v>
          </cell>
          <cell r="E1570" t="str">
            <v>HALLOWEEN</v>
          </cell>
          <cell r="F1570" t="str">
            <v>9.2.2</v>
          </cell>
          <cell r="G1570" t="str">
            <v>Pessoal - área fim</v>
          </cell>
        </row>
        <row r="1571">
          <cell r="A1571" t="str">
            <v>190207.400028</v>
          </cell>
          <cell r="B1571">
            <v>400028</v>
          </cell>
          <cell r="C1571" t="str">
            <v>DESPESA - 13° SALÁRIO</v>
          </cell>
          <cell r="D1571">
            <v>190207</v>
          </cell>
          <cell r="E1571" t="str">
            <v>HALLOWEEN</v>
          </cell>
          <cell r="F1571" t="str">
            <v>9.2.2</v>
          </cell>
          <cell r="G1571" t="str">
            <v>Pessoal - área fim</v>
          </cell>
        </row>
        <row r="1572">
          <cell r="A1572" t="str">
            <v>190207.400029</v>
          </cell>
          <cell r="B1572">
            <v>400029</v>
          </cell>
          <cell r="C1572" t="str">
            <v>DESPESA - INSS S/ 13°</v>
          </cell>
          <cell r="D1572">
            <v>190207</v>
          </cell>
          <cell r="E1572" t="str">
            <v>HALLOWEEN</v>
          </cell>
          <cell r="F1572" t="str">
            <v>9.2.2</v>
          </cell>
          <cell r="G1572" t="str">
            <v>Pessoal - área fim</v>
          </cell>
        </row>
        <row r="1573">
          <cell r="A1573" t="str">
            <v>190207.400030</v>
          </cell>
          <cell r="B1573">
            <v>400030</v>
          </cell>
          <cell r="C1573" t="str">
            <v>DESPESA - FGTS S/ 13°</v>
          </cell>
          <cell r="D1573">
            <v>190207</v>
          </cell>
          <cell r="E1573" t="str">
            <v>HALLOWEEN</v>
          </cell>
          <cell r="F1573" t="str">
            <v>9.2.2</v>
          </cell>
          <cell r="G1573" t="str">
            <v>Pessoal - área fim</v>
          </cell>
        </row>
        <row r="1574">
          <cell r="A1574" t="str">
            <v>190207.400178</v>
          </cell>
          <cell r="B1574">
            <v>400178</v>
          </cell>
          <cell r="C1574" t="str">
            <v>UNIFORMES</v>
          </cell>
          <cell r="D1574">
            <v>190207</v>
          </cell>
          <cell r="E1574" t="str">
            <v>HALLOWEEN</v>
          </cell>
          <cell r="F1574" t="str">
            <v>9.2.2</v>
          </cell>
          <cell r="G1574" t="str">
            <v>Pessoal - área fim</v>
          </cell>
        </row>
        <row r="1575">
          <cell r="A1575" t="str">
            <v>190207.400179</v>
          </cell>
          <cell r="B1575">
            <v>400179</v>
          </cell>
          <cell r="C1575" t="str">
            <v>ESTAGIARIOS E APRENDIZES</v>
          </cell>
          <cell r="D1575">
            <v>190207</v>
          </cell>
          <cell r="E1575" t="str">
            <v>HALLOWEEN</v>
          </cell>
          <cell r="F1575" t="str">
            <v>9.2.2</v>
          </cell>
          <cell r="G1575" t="str">
            <v>Pessoal - área fim</v>
          </cell>
        </row>
        <row r="1576">
          <cell r="A1576" t="str">
            <v>190207.400180</v>
          </cell>
          <cell r="B1576">
            <v>400180</v>
          </cell>
          <cell r="C1576" t="str">
            <v>OUTRAS DESPESAS COM PESSOAL</v>
          </cell>
          <cell r="D1576">
            <v>190207</v>
          </cell>
          <cell r="E1576" t="str">
            <v>HALLOWEEN</v>
          </cell>
          <cell r="F1576" t="str">
            <v>9.2.2</v>
          </cell>
          <cell r="G1576" t="str">
            <v>Pessoal - área fim</v>
          </cell>
        </row>
        <row r="1577">
          <cell r="A1577" t="str">
            <v>190301.400003</v>
          </cell>
          <cell r="B1577">
            <v>400003</v>
          </cell>
          <cell r="C1577" t="str">
            <v>SALÁRIOS E ORDENADOS</v>
          </cell>
          <cell r="D1577">
            <v>190301</v>
          </cell>
          <cell r="E1577" t="str">
            <v>ATIVIDADES CULTURAIS</v>
          </cell>
          <cell r="F1577" t="str">
            <v>9.2.2</v>
          </cell>
          <cell r="G1577" t="str">
            <v>Pessoal - área fim</v>
          </cell>
        </row>
        <row r="1578">
          <cell r="A1578" t="str">
            <v>190301.400004</v>
          </cell>
          <cell r="B1578">
            <v>400004</v>
          </cell>
          <cell r="C1578" t="str">
            <v>HORAS EXTRAS</v>
          </cell>
          <cell r="D1578">
            <v>190301</v>
          </cell>
          <cell r="E1578" t="str">
            <v>ATIVIDADES CULTURAIS</v>
          </cell>
          <cell r="F1578" t="str">
            <v>9.2.2</v>
          </cell>
          <cell r="G1578" t="str">
            <v>Pessoal - área fim</v>
          </cell>
        </row>
        <row r="1579">
          <cell r="A1579" t="str">
            <v>190301.400005</v>
          </cell>
          <cell r="B1579">
            <v>400005</v>
          </cell>
          <cell r="C1579" t="str">
            <v>DÉCIMO TERCEIRO SALÁRIO</v>
          </cell>
          <cell r="D1579">
            <v>190301</v>
          </cell>
          <cell r="E1579" t="str">
            <v>ATIVIDADES CULTURAIS</v>
          </cell>
          <cell r="F1579" t="str">
            <v>9.2.2</v>
          </cell>
          <cell r="G1579" t="str">
            <v>Pessoal - área fim</v>
          </cell>
        </row>
        <row r="1580">
          <cell r="A1580" t="str">
            <v>190301.400006</v>
          </cell>
          <cell r="B1580">
            <v>400006</v>
          </cell>
          <cell r="C1580" t="str">
            <v>FÉRIAS</v>
          </cell>
          <cell r="D1580">
            <v>190301</v>
          </cell>
          <cell r="E1580" t="str">
            <v>ATIVIDADES CULTURAIS</v>
          </cell>
          <cell r="F1580" t="str">
            <v>9.2.2</v>
          </cell>
          <cell r="G1580" t="str">
            <v>Pessoal - área fim</v>
          </cell>
        </row>
        <row r="1581">
          <cell r="A1581" t="str">
            <v>190301.400007</v>
          </cell>
          <cell r="B1581">
            <v>400007</v>
          </cell>
          <cell r="C1581" t="str">
            <v>DESCANSO SEMANAL REMUNERADO</v>
          </cell>
          <cell r="D1581">
            <v>190301</v>
          </cell>
          <cell r="E1581" t="str">
            <v>ATIVIDADES CULTURAIS</v>
          </cell>
          <cell r="F1581" t="str">
            <v>9.2.2</v>
          </cell>
          <cell r="G1581" t="str">
            <v>Pessoal - área fim</v>
          </cell>
        </row>
        <row r="1582">
          <cell r="A1582" t="str">
            <v>190301.400010</v>
          </cell>
          <cell r="B1582">
            <v>400010</v>
          </cell>
          <cell r="C1582" t="str">
            <v>AJUDA DE CUSTO</v>
          </cell>
          <cell r="D1582">
            <v>190301</v>
          </cell>
          <cell r="E1582" t="str">
            <v>ATIVIDADES CULTURAIS</v>
          </cell>
          <cell r="F1582" t="str">
            <v>9.2.2</v>
          </cell>
          <cell r="G1582" t="str">
            <v>Pessoal - área fim</v>
          </cell>
        </row>
        <row r="1583">
          <cell r="A1583" t="str">
            <v>190301.400011</v>
          </cell>
          <cell r="B1583">
            <v>400011</v>
          </cell>
          <cell r="C1583" t="str">
            <v>BOLSA AUXÍLIO</v>
          </cell>
          <cell r="D1583">
            <v>190301</v>
          </cell>
          <cell r="E1583" t="str">
            <v>ATIVIDADES CULTURAIS</v>
          </cell>
          <cell r="F1583" t="str">
            <v>9.2.2</v>
          </cell>
          <cell r="G1583" t="str">
            <v>Pessoal - área fim</v>
          </cell>
        </row>
        <row r="1584">
          <cell r="A1584" t="str">
            <v>190301.400012</v>
          </cell>
          <cell r="B1584">
            <v>400012</v>
          </cell>
          <cell r="C1584" t="str">
            <v>INDENIZAÇÕES</v>
          </cell>
          <cell r="D1584">
            <v>190301</v>
          </cell>
          <cell r="E1584" t="str">
            <v>ATIVIDADES CULTURAIS</v>
          </cell>
          <cell r="F1584" t="str">
            <v>9.2.2</v>
          </cell>
          <cell r="G1584" t="str">
            <v>Pessoal - área fim</v>
          </cell>
        </row>
        <row r="1585">
          <cell r="A1585" t="str">
            <v>190301.400013</v>
          </cell>
          <cell r="B1585">
            <v>400013</v>
          </cell>
          <cell r="C1585" t="str">
            <v>SALÁRIOS - AJUSTES ENTRE CONTRATO DE GESTÃO</v>
          </cell>
          <cell r="D1585">
            <v>190301</v>
          </cell>
          <cell r="E1585" t="str">
            <v>ATIVIDADES CULTURAIS</v>
          </cell>
          <cell r="F1585" t="str">
            <v>9.2.2</v>
          </cell>
          <cell r="G1585" t="str">
            <v>Pessoal - área fim</v>
          </cell>
        </row>
        <row r="1586">
          <cell r="A1586" t="str">
            <v>190301.400202</v>
          </cell>
          <cell r="B1586">
            <v>400202</v>
          </cell>
          <cell r="C1586" t="str">
            <v>ADICIONAL NOTURNO</v>
          </cell>
          <cell r="D1586">
            <v>190301</v>
          </cell>
          <cell r="E1586" t="str">
            <v>ATIVIDADES CULTURAIS</v>
          </cell>
          <cell r="F1586" t="str">
            <v>9.2.2</v>
          </cell>
          <cell r="G1586" t="str">
            <v>Pessoal - área fim</v>
          </cell>
        </row>
        <row r="1587">
          <cell r="A1587" t="str">
            <v>190301.400203</v>
          </cell>
          <cell r="B1587">
            <v>400203</v>
          </cell>
          <cell r="C1587" t="str">
            <v>GRATIFICAÇOES</v>
          </cell>
          <cell r="D1587">
            <v>190301</v>
          </cell>
          <cell r="E1587" t="str">
            <v>ATIVIDADES CULTURAIS</v>
          </cell>
          <cell r="F1587" t="str">
            <v>9.2.2</v>
          </cell>
          <cell r="G1587" t="str">
            <v>Pessoal - área fim</v>
          </cell>
        </row>
        <row r="1588">
          <cell r="A1588" t="str">
            <v>190301.400219</v>
          </cell>
          <cell r="B1588">
            <v>400219</v>
          </cell>
          <cell r="C1588" t="str">
            <v>SALARIO MATERNIDADE</v>
          </cell>
          <cell r="D1588">
            <v>190301</v>
          </cell>
          <cell r="E1588" t="str">
            <v>ATIVIDADES CULTURAIS</v>
          </cell>
          <cell r="F1588" t="str">
            <v>9.2.2</v>
          </cell>
          <cell r="G1588" t="str">
            <v>Pessoal - área fim</v>
          </cell>
        </row>
        <row r="1589">
          <cell r="A1589" t="str">
            <v>190301.400220</v>
          </cell>
          <cell r="B1589">
            <v>400220</v>
          </cell>
          <cell r="C1589" t="str">
            <v>SALARIO FAMILIA</v>
          </cell>
          <cell r="D1589">
            <v>190301</v>
          </cell>
          <cell r="E1589" t="str">
            <v>ATIVIDADES CULTURAIS</v>
          </cell>
          <cell r="F1589" t="str">
            <v>9.2.2</v>
          </cell>
          <cell r="G1589" t="str">
            <v>Pessoal - área fim</v>
          </cell>
        </row>
        <row r="1590">
          <cell r="A1590" t="str">
            <v>190301.400221</v>
          </cell>
          <cell r="B1590">
            <v>400221</v>
          </cell>
          <cell r="C1590" t="str">
            <v>PENSAO ALIMENTICIA</v>
          </cell>
          <cell r="D1590">
            <v>190301</v>
          </cell>
          <cell r="E1590" t="str">
            <v>ATIVIDADES CULTURAIS</v>
          </cell>
          <cell r="F1590" t="str">
            <v>9.2.2</v>
          </cell>
          <cell r="G1590" t="str">
            <v>Pessoal - área fim</v>
          </cell>
        </row>
        <row r="1591">
          <cell r="A1591" t="str">
            <v>190301.400014</v>
          </cell>
          <cell r="B1591">
            <v>400014</v>
          </cell>
          <cell r="C1591" t="str">
            <v>ASSISTÊNCIA MÉDICA</v>
          </cell>
          <cell r="D1591">
            <v>190301</v>
          </cell>
          <cell r="E1591" t="str">
            <v>ATIVIDADES CULTURAIS</v>
          </cell>
          <cell r="F1591" t="str">
            <v>9.2.2</v>
          </cell>
          <cell r="G1591" t="str">
            <v>Pessoal - área fim</v>
          </cell>
        </row>
        <row r="1592">
          <cell r="A1592" t="str">
            <v>190301.400015</v>
          </cell>
          <cell r="B1592">
            <v>400015</v>
          </cell>
          <cell r="C1592" t="str">
            <v>ASSISTÊNCIA ODONTOLÓGICA</v>
          </cell>
          <cell r="D1592">
            <v>190301</v>
          </cell>
          <cell r="E1592" t="str">
            <v>ATIVIDADES CULTURAIS</v>
          </cell>
          <cell r="F1592" t="str">
            <v>9.2.2</v>
          </cell>
          <cell r="G1592" t="str">
            <v>Pessoal - área fim</v>
          </cell>
        </row>
        <row r="1593">
          <cell r="A1593" t="str">
            <v>190301.400016</v>
          </cell>
          <cell r="B1593">
            <v>400016</v>
          </cell>
          <cell r="C1593" t="str">
            <v>VALE REFEICAO</v>
          </cell>
          <cell r="D1593">
            <v>190301</v>
          </cell>
          <cell r="E1593" t="str">
            <v>ATIVIDADES CULTURAIS</v>
          </cell>
          <cell r="F1593" t="str">
            <v>9.2.2</v>
          </cell>
          <cell r="G1593" t="str">
            <v>Pessoal - área fim</v>
          </cell>
        </row>
        <row r="1594">
          <cell r="A1594" t="str">
            <v>190301.400017</v>
          </cell>
          <cell r="B1594">
            <v>400017</v>
          </cell>
          <cell r="C1594" t="str">
            <v>VALE TRANSPORTE</v>
          </cell>
          <cell r="D1594">
            <v>190301</v>
          </cell>
          <cell r="E1594" t="str">
            <v>ATIVIDADES CULTURAIS</v>
          </cell>
          <cell r="F1594" t="str">
            <v>9.2.2</v>
          </cell>
          <cell r="G1594" t="str">
            <v>Pessoal - área fim</v>
          </cell>
        </row>
        <row r="1595">
          <cell r="A1595" t="str">
            <v>190301.400175</v>
          </cell>
          <cell r="B1595">
            <v>400175</v>
          </cell>
          <cell r="C1595" t="str">
            <v>CURSOS E TREINAMENTOS</v>
          </cell>
          <cell r="D1595">
            <v>190301</v>
          </cell>
          <cell r="E1595" t="str">
            <v>ATIVIDADES CULTURAIS</v>
          </cell>
          <cell r="F1595" t="str">
            <v>9.2.2</v>
          </cell>
          <cell r="G1595" t="str">
            <v>Pessoal - área fim</v>
          </cell>
        </row>
        <row r="1596">
          <cell r="A1596" t="str">
            <v>190301.400176</v>
          </cell>
          <cell r="B1596">
            <v>400176</v>
          </cell>
          <cell r="C1596" t="str">
            <v>AUXILIO EDUCACAO</v>
          </cell>
          <cell r="D1596">
            <v>190301</v>
          </cell>
          <cell r="E1596" t="str">
            <v>ATIVIDADES CULTURAIS</v>
          </cell>
          <cell r="F1596" t="str">
            <v>9.2.2</v>
          </cell>
          <cell r="G1596" t="str">
            <v>Pessoal - área fim</v>
          </cell>
        </row>
        <row r="1597">
          <cell r="A1597" t="str">
            <v>190301.400020</v>
          </cell>
          <cell r="B1597">
            <v>400020</v>
          </cell>
          <cell r="C1597" t="str">
            <v>INSS</v>
          </cell>
          <cell r="D1597">
            <v>190301</v>
          </cell>
          <cell r="E1597" t="str">
            <v>ATIVIDADES CULTURAIS</v>
          </cell>
          <cell r="F1597" t="str">
            <v>9.2.2</v>
          </cell>
          <cell r="G1597" t="str">
            <v>Pessoal - área fim</v>
          </cell>
        </row>
        <row r="1598">
          <cell r="A1598" t="str">
            <v>190301.400021</v>
          </cell>
          <cell r="B1598">
            <v>400021</v>
          </cell>
          <cell r="C1598" t="str">
            <v>FGTS</v>
          </cell>
          <cell r="D1598">
            <v>190301</v>
          </cell>
          <cell r="E1598" t="str">
            <v>ATIVIDADES CULTURAIS</v>
          </cell>
          <cell r="F1598" t="str">
            <v>9.2.2</v>
          </cell>
          <cell r="G1598" t="str">
            <v>Pessoal - área fim</v>
          </cell>
        </row>
        <row r="1599">
          <cell r="A1599" t="str">
            <v>190301.400022</v>
          </cell>
          <cell r="B1599">
            <v>400022</v>
          </cell>
          <cell r="C1599" t="str">
            <v>PIS SOBRE FOLHA DE PAGAMENTO</v>
          </cell>
          <cell r="D1599">
            <v>190301</v>
          </cell>
          <cell r="E1599" t="str">
            <v>ATIVIDADES CULTURAIS</v>
          </cell>
          <cell r="F1599" t="str">
            <v>9.2.2</v>
          </cell>
          <cell r="G1599" t="str">
            <v>Pessoal - área fim</v>
          </cell>
        </row>
        <row r="1600">
          <cell r="A1600" t="str">
            <v>190301.400024</v>
          </cell>
          <cell r="B1600">
            <v>400024</v>
          </cell>
          <cell r="C1600" t="str">
            <v>CONTRIBUIÇÃO SOCIAL RESCISÓRIA</v>
          </cell>
          <cell r="D1600">
            <v>190301</v>
          </cell>
          <cell r="E1600" t="str">
            <v>ATIVIDADES CULTURAIS</v>
          </cell>
          <cell r="F1600" t="str">
            <v>9.2.2</v>
          </cell>
          <cell r="G1600" t="str">
            <v>Pessoal - área fim</v>
          </cell>
        </row>
        <row r="1601">
          <cell r="A1601" t="str">
            <v>190301.400177</v>
          </cell>
          <cell r="B1601">
            <v>400177</v>
          </cell>
          <cell r="C1601" t="str">
            <v>INSS SOBRE AUTONOMOS</v>
          </cell>
          <cell r="D1601">
            <v>190301</v>
          </cell>
          <cell r="E1601" t="str">
            <v>ATIVIDADES CULTURAIS</v>
          </cell>
          <cell r="F1601" t="str">
            <v>9.2.2</v>
          </cell>
          <cell r="G1601" t="str">
            <v>Pessoal - área fim</v>
          </cell>
        </row>
        <row r="1602">
          <cell r="A1602" t="str">
            <v>190301.400214</v>
          </cell>
          <cell r="B1602">
            <v>400214</v>
          </cell>
          <cell r="C1602" t="str">
            <v>CONTRIBUICAO SINDICAL/ ASSISTENCIAL/ CONFEDERATIVA</v>
          </cell>
          <cell r="D1602">
            <v>190301</v>
          </cell>
          <cell r="E1602" t="str">
            <v>ATIVIDADES CULTURAIS</v>
          </cell>
          <cell r="F1602" t="str">
            <v>9.2.2</v>
          </cell>
          <cell r="G1602" t="str">
            <v>Pessoal - área fim</v>
          </cell>
        </row>
        <row r="1603">
          <cell r="A1603" t="str">
            <v>190301.400025</v>
          </cell>
          <cell r="B1603">
            <v>400025</v>
          </cell>
          <cell r="C1603" t="str">
            <v>DESPESA - FÉRIAS</v>
          </cell>
          <cell r="D1603">
            <v>190301</v>
          </cell>
          <cell r="E1603" t="str">
            <v>ATIVIDADES CULTURAIS</v>
          </cell>
          <cell r="F1603" t="str">
            <v>9.2.2</v>
          </cell>
          <cell r="G1603" t="str">
            <v>Pessoal - área fim</v>
          </cell>
        </row>
        <row r="1604">
          <cell r="A1604" t="str">
            <v>190301.400026</v>
          </cell>
          <cell r="B1604">
            <v>400026</v>
          </cell>
          <cell r="C1604" t="str">
            <v>DESPESA - INSS S/ FÉRIAS</v>
          </cell>
          <cell r="D1604">
            <v>190301</v>
          </cell>
          <cell r="E1604" t="str">
            <v>ATIVIDADES CULTURAIS</v>
          </cell>
          <cell r="F1604" t="str">
            <v>9.2.2</v>
          </cell>
          <cell r="G1604" t="str">
            <v>Pessoal - área fim</v>
          </cell>
        </row>
        <row r="1605">
          <cell r="A1605" t="str">
            <v>190301.400027</v>
          </cell>
          <cell r="B1605">
            <v>400027</v>
          </cell>
          <cell r="C1605" t="str">
            <v>DESPESA - FGTS S/ FÉRIAS</v>
          </cell>
          <cell r="D1605">
            <v>190301</v>
          </cell>
          <cell r="E1605" t="str">
            <v>ATIVIDADES CULTURAIS</v>
          </cell>
          <cell r="F1605" t="str">
            <v>9.2.2</v>
          </cell>
          <cell r="G1605" t="str">
            <v>Pessoal - área fim</v>
          </cell>
        </row>
        <row r="1606">
          <cell r="A1606" t="str">
            <v>190301.400028</v>
          </cell>
          <cell r="B1606">
            <v>400028</v>
          </cell>
          <cell r="C1606" t="str">
            <v>DESPESA - 13° SALÁRIO</v>
          </cell>
          <cell r="D1606">
            <v>190301</v>
          </cell>
          <cell r="E1606" t="str">
            <v>ATIVIDADES CULTURAIS</v>
          </cell>
          <cell r="F1606" t="str">
            <v>9.2.2</v>
          </cell>
          <cell r="G1606" t="str">
            <v>Pessoal - área fim</v>
          </cell>
        </row>
        <row r="1607">
          <cell r="A1607" t="str">
            <v>190301.400029</v>
          </cell>
          <cell r="B1607">
            <v>400029</v>
          </cell>
          <cell r="C1607" t="str">
            <v>DESPESA - INSS S/ 13°</v>
          </cell>
          <cell r="D1607">
            <v>190301</v>
          </cell>
          <cell r="E1607" t="str">
            <v>ATIVIDADES CULTURAIS</v>
          </cell>
          <cell r="F1607" t="str">
            <v>9.2.2</v>
          </cell>
          <cell r="G1607" t="str">
            <v>Pessoal - área fim</v>
          </cell>
        </row>
        <row r="1608">
          <cell r="A1608" t="str">
            <v>190301.400030</v>
          </cell>
          <cell r="B1608">
            <v>400030</v>
          </cell>
          <cell r="C1608" t="str">
            <v>DESPESA - FGTS S/ 13°</v>
          </cell>
          <cell r="D1608">
            <v>190301</v>
          </cell>
          <cell r="E1608" t="str">
            <v>ATIVIDADES CULTURAIS</v>
          </cell>
          <cell r="F1608" t="str">
            <v>9.2.2</v>
          </cell>
          <cell r="G1608" t="str">
            <v>Pessoal - área fim</v>
          </cell>
        </row>
        <row r="1609">
          <cell r="A1609" t="str">
            <v>190301.400178</v>
          </cell>
          <cell r="B1609">
            <v>400178</v>
          </cell>
          <cell r="C1609" t="str">
            <v>UNIFORMES</v>
          </cell>
          <cell r="D1609">
            <v>190301</v>
          </cell>
          <cell r="E1609" t="str">
            <v>ATIVIDADES CULTURAIS</v>
          </cell>
          <cell r="F1609" t="str">
            <v>9.2.2</v>
          </cell>
          <cell r="G1609" t="str">
            <v>Pessoal - área fim</v>
          </cell>
        </row>
        <row r="1610">
          <cell r="A1610" t="str">
            <v>190301.400179</v>
          </cell>
          <cell r="B1610">
            <v>400179</v>
          </cell>
          <cell r="C1610" t="str">
            <v>ESTAGIARIOS E APRENDIZES</v>
          </cell>
          <cell r="D1610">
            <v>190301</v>
          </cell>
          <cell r="E1610" t="str">
            <v>ATIVIDADES CULTURAIS</v>
          </cell>
          <cell r="F1610" t="str">
            <v>9.2.2</v>
          </cell>
          <cell r="G1610" t="str">
            <v>Pessoal - área fim</v>
          </cell>
        </row>
        <row r="1611">
          <cell r="A1611" t="str">
            <v>190301.400180</v>
          </cell>
          <cell r="B1611">
            <v>400180</v>
          </cell>
          <cell r="C1611" t="str">
            <v>OUTRAS DESPESAS COM PESSOAL</v>
          </cell>
          <cell r="D1611">
            <v>190301</v>
          </cell>
          <cell r="E1611" t="str">
            <v>ATIVIDADES CULTURAIS</v>
          </cell>
          <cell r="F1611" t="str">
            <v>9.2.2</v>
          </cell>
          <cell r="G1611" t="str">
            <v>Pessoal - área fim</v>
          </cell>
        </row>
        <row r="1612">
          <cell r="A1612" t="str">
            <v>190401.400003</v>
          </cell>
          <cell r="B1612">
            <v>400003</v>
          </cell>
          <cell r="C1612" t="str">
            <v>SALÁRIOS E ORDENADOS</v>
          </cell>
          <cell r="D1612">
            <v>190401</v>
          </cell>
          <cell r="E1612" t="str">
            <v>DIRETORIA</v>
          </cell>
          <cell r="F1612" t="str">
            <v>9.2.2</v>
          </cell>
          <cell r="G1612" t="str">
            <v>Pessoal - área fim</v>
          </cell>
        </row>
        <row r="1613">
          <cell r="A1613" t="str">
            <v>190401.400004</v>
          </cell>
          <cell r="B1613">
            <v>400004</v>
          </cell>
          <cell r="C1613" t="str">
            <v>HORAS EXTRAS</v>
          </cell>
          <cell r="D1613">
            <v>190401</v>
          </cell>
          <cell r="E1613" t="str">
            <v>DIRETORIA</v>
          </cell>
          <cell r="F1613" t="str">
            <v>9.2.2</v>
          </cell>
          <cell r="G1613" t="str">
            <v>Pessoal - área fim</v>
          </cell>
        </row>
        <row r="1614">
          <cell r="A1614" t="str">
            <v>190401.400005</v>
          </cell>
          <cell r="B1614">
            <v>400005</v>
          </cell>
          <cell r="C1614" t="str">
            <v>DÉCIMO TERCEIRO SALÁRIO</v>
          </cell>
          <cell r="D1614">
            <v>190401</v>
          </cell>
          <cell r="E1614" t="str">
            <v>DIRETORIA</v>
          </cell>
          <cell r="F1614" t="str">
            <v>9.2.2</v>
          </cell>
          <cell r="G1614" t="str">
            <v>Pessoal - área fim</v>
          </cell>
        </row>
        <row r="1615">
          <cell r="A1615" t="str">
            <v>190401.400006</v>
          </cell>
          <cell r="B1615">
            <v>400006</v>
          </cell>
          <cell r="C1615" t="str">
            <v>FÉRIAS</v>
          </cell>
          <cell r="D1615">
            <v>190401</v>
          </cell>
          <cell r="E1615" t="str">
            <v>DIRETORIA</v>
          </cell>
          <cell r="F1615" t="str">
            <v>9.2.2</v>
          </cell>
          <cell r="G1615" t="str">
            <v>Pessoal - área fim</v>
          </cell>
        </row>
        <row r="1616">
          <cell r="A1616" t="str">
            <v>190401.400007</v>
          </cell>
          <cell r="B1616">
            <v>400007</v>
          </cell>
          <cell r="C1616" t="str">
            <v>DESCANSO SEMANAL REMUNERADO</v>
          </cell>
          <cell r="D1616">
            <v>190401</v>
          </cell>
          <cell r="E1616" t="str">
            <v>DIRETORIA</v>
          </cell>
          <cell r="F1616" t="str">
            <v>9.2.2</v>
          </cell>
          <cell r="G1616" t="str">
            <v>Pessoal - área fim</v>
          </cell>
        </row>
        <row r="1617">
          <cell r="A1617" t="str">
            <v>190401.400010</v>
          </cell>
          <cell r="B1617">
            <v>400010</v>
          </cell>
          <cell r="C1617" t="str">
            <v>AJUDA DE CUSTO</v>
          </cell>
          <cell r="D1617">
            <v>190401</v>
          </cell>
          <cell r="E1617" t="str">
            <v>DIRETORIA</v>
          </cell>
          <cell r="F1617" t="str">
            <v>9.2.2</v>
          </cell>
          <cell r="G1617" t="str">
            <v>Pessoal - área fim</v>
          </cell>
        </row>
        <row r="1618">
          <cell r="A1618" t="str">
            <v>190401.400011</v>
          </cell>
          <cell r="B1618">
            <v>400011</v>
          </cell>
          <cell r="C1618" t="str">
            <v>BOLSA AUXÍLIO</v>
          </cell>
          <cell r="D1618">
            <v>190401</v>
          </cell>
          <cell r="E1618" t="str">
            <v>DIRETORIA</v>
          </cell>
          <cell r="F1618" t="str">
            <v>9.2.2</v>
          </cell>
          <cell r="G1618" t="str">
            <v>Pessoal - área fim</v>
          </cell>
        </row>
        <row r="1619">
          <cell r="A1619" t="str">
            <v>190401.400012</v>
          </cell>
          <cell r="B1619">
            <v>400012</v>
          </cell>
          <cell r="C1619" t="str">
            <v>INDENIZAÇÕES</v>
          </cell>
          <cell r="D1619">
            <v>190401</v>
          </cell>
          <cell r="E1619" t="str">
            <v>DIRETORIA</v>
          </cell>
          <cell r="F1619" t="str">
            <v>9.2.2</v>
          </cell>
          <cell r="G1619" t="str">
            <v>Pessoal - área fim</v>
          </cell>
        </row>
        <row r="1620">
          <cell r="A1620" t="str">
            <v>190401.400013</v>
          </cell>
          <cell r="B1620">
            <v>400013</v>
          </cell>
          <cell r="C1620" t="str">
            <v>SALÁRIOS - AJUSTES ENTRE CONTRATO DE GESTÃO</v>
          </cell>
          <cell r="D1620">
            <v>190401</v>
          </cell>
          <cell r="E1620" t="str">
            <v>DIRETORIA</v>
          </cell>
          <cell r="F1620" t="str">
            <v>9.2.2</v>
          </cell>
          <cell r="G1620" t="str">
            <v>Pessoal - área fim</v>
          </cell>
        </row>
        <row r="1621">
          <cell r="A1621" t="str">
            <v>190401.400202</v>
          </cell>
          <cell r="B1621">
            <v>400202</v>
          </cell>
          <cell r="C1621" t="str">
            <v>ADICIONAL NOTURNO</v>
          </cell>
          <cell r="D1621">
            <v>190401</v>
          </cell>
          <cell r="E1621" t="str">
            <v>DIRETORIA</v>
          </cell>
          <cell r="F1621" t="str">
            <v>9.2.2</v>
          </cell>
          <cell r="G1621" t="str">
            <v>Pessoal - área fim</v>
          </cell>
        </row>
        <row r="1622">
          <cell r="A1622" t="str">
            <v>190401.400203</v>
          </cell>
          <cell r="B1622">
            <v>400203</v>
          </cell>
          <cell r="C1622" t="str">
            <v>GRATIFICAÇOES</v>
          </cell>
          <cell r="D1622">
            <v>190401</v>
          </cell>
          <cell r="E1622" t="str">
            <v>DIRETORIA</v>
          </cell>
          <cell r="F1622" t="str">
            <v>9.2.2</v>
          </cell>
          <cell r="G1622" t="str">
            <v>Pessoal - área fim</v>
          </cell>
        </row>
        <row r="1623">
          <cell r="A1623" t="str">
            <v>190401.400219</v>
          </cell>
          <cell r="B1623">
            <v>400219</v>
          </cell>
          <cell r="C1623" t="str">
            <v>SALARIO MATERNIDADE</v>
          </cell>
          <cell r="D1623">
            <v>190401</v>
          </cell>
          <cell r="E1623" t="str">
            <v>DIRETORIA</v>
          </cell>
          <cell r="F1623" t="str">
            <v>9.2.2</v>
          </cell>
          <cell r="G1623" t="str">
            <v>Pessoal - área fim</v>
          </cell>
        </row>
        <row r="1624">
          <cell r="A1624" t="str">
            <v>190401.400220</v>
          </cell>
          <cell r="B1624">
            <v>400220</v>
          </cell>
          <cell r="C1624" t="str">
            <v>SALARIO FAMILIA</v>
          </cell>
          <cell r="D1624">
            <v>190401</v>
          </cell>
          <cell r="E1624" t="str">
            <v>DIRETORIA</v>
          </cell>
          <cell r="F1624" t="str">
            <v>9.2.2</v>
          </cell>
          <cell r="G1624" t="str">
            <v>Pessoal - área fim</v>
          </cell>
        </row>
        <row r="1625">
          <cell r="A1625" t="str">
            <v>190401.400221</v>
          </cell>
          <cell r="B1625">
            <v>400221</v>
          </cell>
          <cell r="C1625" t="str">
            <v>PENSAO ALIMENTICIA</v>
          </cell>
          <cell r="D1625">
            <v>190401</v>
          </cell>
          <cell r="E1625" t="str">
            <v>DIRETORIA</v>
          </cell>
          <cell r="F1625" t="str">
            <v>9.2.2</v>
          </cell>
          <cell r="G1625" t="str">
            <v>Pessoal - área fim</v>
          </cell>
        </row>
        <row r="1626">
          <cell r="A1626" t="str">
            <v>190401.400014</v>
          </cell>
          <cell r="B1626">
            <v>400014</v>
          </cell>
          <cell r="C1626" t="str">
            <v>ASSISTÊNCIA MÉDICA</v>
          </cell>
          <cell r="D1626">
            <v>190401</v>
          </cell>
          <cell r="E1626" t="str">
            <v>DIRETORIA</v>
          </cell>
          <cell r="F1626" t="str">
            <v>9.2.2</v>
          </cell>
          <cell r="G1626" t="str">
            <v>Pessoal - área fim</v>
          </cell>
        </row>
        <row r="1627">
          <cell r="A1627" t="str">
            <v>190401.400015</v>
          </cell>
          <cell r="B1627">
            <v>400015</v>
          </cell>
          <cell r="C1627" t="str">
            <v>ASSISTÊNCIA ODONTOLÓGICA</v>
          </cell>
          <cell r="D1627">
            <v>190401</v>
          </cell>
          <cell r="E1627" t="str">
            <v>DIRETORIA</v>
          </cell>
          <cell r="F1627" t="str">
            <v>9.2.2</v>
          </cell>
          <cell r="G1627" t="str">
            <v>Pessoal - área fim</v>
          </cell>
        </row>
        <row r="1628">
          <cell r="A1628" t="str">
            <v>190401.400016</v>
          </cell>
          <cell r="B1628">
            <v>400016</v>
          </cell>
          <cell r="C1628" t="str">
            <v>VALE REFEICAO</v>
          </cell>
          <cell r="D1628">
            <v>190401</v>
          </cell>
          <cell r="E1628" t="str">
            <v>DIRETORIA</v>
          </cell>
          <cell r="F1628" t="str">
            <v>9.2.2</v>
          </cell>
          <cell r="G1628" t="str">
            <v>Pessoal - área fim</v>
          </cell>
        </row>
        <row r="1629">
          <cell r="A1629" t="str">
            <v>190401.400017</v>
          </cell>
          <cell r="B1629">
            <v>400017</v>
          </cell>
          <cell r="C1629" t="str">
            <v>VALE TRANSPORTE</v>
          </cell>
          <cell r="D1629">
            <v>190401</v>
          </cell>
          <cell r="E1629" t="str">
            <v>DIRETORIA</v>
          </cell>
          <cell r="F1629" t="str">
            <v>9.2.2</v>
          </cell>
          <cell r="G1629" t="str">
            <v>Pessoal - área fim</v>
          </cell>
        </row>
        <row r="1630">
          <cell r="A1630" t="str">
            <v>190401.400175</v>
          </cell>
          <cell r="B1630">
            <v>400175</v>
          </cell>
          <cell r="C1630" t="str">
            <v>CURSOS E TREINAMENTOS</v>
          </cell>
          <cell r="D1630">
            <v>190401</v>
          </cell>
          <cell r="E1630" t="str">
            <v>DIRETORIA</v>
          </cell>
          <cell r="F1630" t="str">
            <v>9.2.2</v>
          </cell>
          <cell r="G1630" t="str">
            <v>Pessoal - área fim</v>
          </cell>
        </row>
        <row r="1631">
          <cell r="A1631" t="str">
            <v>190401.400176</v>
          </cell>
          <cell r="B1631">
            <v>400176</v>
          </cell>
          <cell r="C1631" t="str">
            <v>AUXILIO EDUCACAO</v>
          </cell>
          <cell r="D1631">
            <v>190401</v>
          </cell>
          <cell r="E1631" t="str">
            <v>DIRETORIA</v>
          </cell>
          <cell r="F1631" t="str">
            <v>9.2.2</v>
          </cell>
          <cell r="G1631" t="str">
            <v>Pessoal - área fim</v>
          </cell>
        </row>
        <row r="1632">
          <cell r="A1632" t="str">
            <v>190401.400020</v>
          </cell>
          <cell r="B1632">
            <v>400020</v>
          </cell>
          <cell r="C1632" t="str">
            <v>INSS</v>
          </cell>
          <cell r="D1632">
            <v>190401</v>
          </cell>
          <cell r="E1632" t="str">
            <v>DIRETORIA</v>
          </cell>
          <cell r="F1632" t="str">
            <v>9.2.2</v>
          </cell>
          <cell r="G1632" t="str">
            <v>Pessoal - área fim</v>
          </cell>
        </row>
        <row r="1633">
          <cell r="A1633" t="str">
            <v>190401.400021</v>
          </cell>
          <cell r="B1633">
            <v>400021</v>
          </cell>
          <cell r="C1633" t="str">
            <v>FGTS</v>
          </cell>
          <cell r="D1633">
            <v>190401</v>
          </cell>
          <cell r="E1633" t="str">
            <v>DIRETORIA</v>
          </cell>
          <cell r="F1633" t="str">
            <v>9.2.2</v>
          </cell>
          <cell r="G1633" t="str">
            <v>Pessoal - área fim</v>
          </cell>
        </row>
        <row r="1634">
          <cell r="A1634" t="str">
            <v>190401.400022</v>
          </cell>
          <cell r="B1634">
            <v>400022</v>
          </cell>
          <cell r="C1634" t="str">
            <v>PIS SOBRE FOLHA DE PAGAMENTO</v>
          </cell>
          <cell r="D1634">
            <v>190401</v>
          </cell>
          <cell r="E1634" t="str">
            <v>DIRETORIA</v>
          </cell>
          <cell r="F1634" t="str">
            <v>9.2.2</v>
          </cell>
          <cell r="G1634" t="str">
            <v>Pessoal - área fim</v>
          </cell>
        </row>
        <row r="1635">
          <cell r="A1635" t="str">
            <v>190401.400024</v>
          </cell>
          <cell r="B1635">
            <v>400024</v>
          </cell>
          <cell r="C1635" t="str">
            <v>CONTRIBUIÇÃO SOCIAL RESCISÓRIA</v>
          </cell>
          <cell r="D1635">
            <v>190401</v>
          </cell>
          <cell r="E1635" t="str">
            <v>DIRETORIA</v>
          </cell>
          <cell r="F1635" t="str">
            <v>9.2.2</v>
          </cell>
          <cell r="G1635" t="str">
            <v>Pessoal - área fim</v>
          </cell>
        </row>
        <row r="1636">
          <cell r="A1636" t="str">
            <v>190401.400177</v>
          </cell>
          <cell r="B1636">
            <v>400177</v>
          </cell>
          <cell r="C1636" t="str">
            <v>INSS SOBRE AUTONOMOS</v>
          </cell>
          <cell r="D1636">
            <v>190401</v>
          </cell>
          <cell r="E1636" t="str">
            <v>DIRETORIA</v>
          </cell>
          <cell r="F1636" t="str">
            <v>9.2.2</v>
          </cell>
          <cell r="G1636" t="str">
            <v>Pessoal - área fim</v>
          </cell>
        </row>
        <row r="1637">
          <cell r="A1637" t="str">
            <v>190401.400214</v>
          </cell>
          <cell r="B1637">
            <v>400214</v>
          </cell>
          <cell r="C1637" t="str">
            <v>CONTRIBUICAO SINDICAL/ ASSISTENCIAL/ CONFEDERATIVA</v>
          </cell>
          <cell r="D1637">
            <v>190401</v>
          </cell>
          <cell r="E1637" t="str">
            <v>DIRETORIA</v>
          </cell>
          <cell r="F1637" t="str">
            <v>9.2.2</v>
          </cell>
          <cell r="G1637" t="str">
            <v>Pessoal - área fim</v>
          </cell>
        </row>
        <row r="1638">
          <cell r="A1638" t="str">
            <v>190401.400025</v>
          </cell>
          <cell r="B1638">
            <v>400025</v>
          </cell>
          <cell r="C1638" t="str">
            <v>DESPESA - FÉRIAS</v>
          </cell>
          <cell r="D1638">
            <v>190401</v>
          </cell>
          <cell r="E1638" t="str">
            <v>DIRETORIA</v>
          </cell>
          <cell r="F1638" t="str">
            <v>9.2.2</v>
          </cell>
          <cell r="G1638" t="str">
            <v>Pessoal - área fim</v>
          </cell>
        </row>
        <row r="1639">
          <cell r="A1639" t="str">
            <v>190401.400026</v>
          </cell>
          <cell r="B1639">
            <v>400026</v>
          </cell>
          <cell r="C1639" t="str">
            <v>DESPESA - INSS S/ FÉRIAS</v>
          </cell>
          <cell r="D1639">
            <v>190401</v>
          </cell>
          <cell r="E1639" t="str">
            <v>DIRETORIA</v>
          </cell>
          <cell r="F1639" t="str">
            <v>9.2.2</v>
          </cell>
          <cell r="G1639" t="str">
            <v>Pessoal - área fim</v>
          </cell>
        </row>
        <row r="1640">
          <cell r="A1640" t="str">
            <v>190401.400027</v>
          </cell>
          <cell r="B1640">
            <v>400027</v>
          </cell>
          <cell r="C1640" t="str">
            <v>DESPESA - FGTS S/ FÉRIAS</v>
          </cell>
          <cell r="D1640">
            <v>190401</v>
          </cell>
          <cell r="E1640" t="str">
            <v>DIRETORIA</v>
          </cell>
          <cell r="F1640" t="str">
            <v>9.2.2</v>
          </cell>
          <cell r="G1640" t="str">
            <v>Pessoal - área fim</v>
          </cell>
        </row>
        <row r="1641">
          <cell r="A1641" t="str">
            <v>190401.400028</v>
          </cell>
          <cell r="B1641">
            <v>400028</v>
          </cell>
          <cell r="C1641" t="str">
            <v>DESPESA - 13° SALÁRIO</v>
          </cell>
          <cell r="D1641">
            <v>190401</v>
          </cell>
          <cell r="E1641" t="str">
            <v>DIRETORIA</v>
          </cell>
          <cell r="F1641" t="str">
            <v>9.2.2</v>
          </cell>
          <cell r="G1641" t="str">
            <v>Pessoal - área fim</v>
          </cell>
        </row>
        <row r="1642">
          <cell r="A1642" t="str">
            <v>190401.400029</v>
          </cell>
          <cell r="B1642">
            <v>400029</v>
          </cell>
          <cell r="C1642" t="str">
            <v>DESPESA - INSS S/ 13°</v>
          </cell>
          <cell r="D1642">
            <v>190401</v>
          </cell>
          <cell r="E1642" t="str">
            <v>DIRETORIA</v>
          </cell>
          <cell r="F1642" t="str">
            <v>9.2.2</v>
          </cell>
          <cell r="G1642" t="str">
            <v>Pessoal - área fim</v>
          </cell>
        </row>
        <row r="1643">
          <cell r="A1643" t="str">
            <v>190401.400030</v>
          </cell>
          <cell r="B1643">
            <v>400030</v>
          </cell>
          <cell r="C1643" t="str">
            <v>DESPESA - FGTS S/ 13°</v>
          </cell>
          <cell r="D1643">
            <v>190401</v>
          </cell>
          <cell r="E1643" t="str">
            <v>DIRETORIA</v>
          </cell>
          <cell r="F1643" t="str">
            <v>9.2.2</v>
          </cell>
          <cell r="G1643" t="str">
            <v>Pessoal - área fim</v>
          </cell>
        </row>
        <row r="1644">
          <cell r="A1644" t="str">
            <v>190401.400178</v>
          </cell>
          <cell r="B1644">
            <v>400178</v>
          </cell>
          <cell r="C1644" t="str">
            <v>UNIFORMES</v>
          </cell>
          <cell r="D1644">
            <v>190401</v>
          </cell>
          <cell r="E1644" t="str">
            <v>DIRETORIA</v>
          </cell>
          <cell r="F1644" t="str">
            <v>9.2.2</v>
          </cell>
          <cell r="G1644" t="str">
            <v>Pessoal - área fim</v>
          </cell>
        </row>
        <row r="1645">
          <cell r="A1645" t="str">
            <v>190401.400179</v>
          </cell>
          <cell r="B1645">
            <v>400179</v>
          </cell>
          <cell r="C1645" t="str">
            <v>ESTAGIARIOS E APRENDIZES</v>
          </cell>
          <cell r="D1645">
            <v>190401</v>
          </cell>
          <cell r="E1645" t="str">
            <v>DIRETORIA</v>
          </cell>
          <cell r="F1645" t="str">
            <v>9.2.2</v>
          </cell>
          <cell r="G1645" t="str">
            <v>Pessoal - área fim</v>
          </cell>
        </row>
        <row r="1646">
          <cell r="A1646" t="str">
            <v>190401.400180</v>
          </cell>
          <cell r="B1646">
            <v>400180</v>
          </cell>
          <cell r="C1646" t="str">
            <v>OUTRAS DESPESAS COM PESSOAL</v>
          </cell>
          <cell r="D1646">
            <v>190401</v>
          </cell>
          <cell r="E1646" t="str">
            <v>DIRETORIA</v>
          </cell>
          <cell r="F1646" t="str">
            <v>9.2.2</v>
          </cell>
          <cell r="G1646" t="str">
            <v>Pessoal - área fim</v>
          </cell>
        </row>
        <row r="1647">
          <cell r="A1647" t="str">
            <v>190402.400003</v>
          </cell>
          <cell r="B1647">
            <v>400003</v>
          </cell>
          <cell r="C1647" t="str">
            <v>SALÁRIOS E ORDENADOS</v>
          </cell>
          <cell r="D1647">
            <v>190402</v>
          </cell>
          <cell r="E1647" t="str">
            <v>ADMINISTRAÇÃO E SERVIÇOS GERAIS</v>
          </cell>
          <cell r="F1647" t="str">
            <v>9.2.2</v>
          </cell>
          <cell r="G1647" t="str">
            <v>Pessoal - área fim</v>
          </cell>
        </row>
        <row r="1648">
          <cell r="A1648" t="str">
            <v>190402.400004</v>
          </cell>
          <cell r="B1648">
            <v>400004</v>
          </cell>
          <cell r="C1648" t="str">
            <v>HORAS EXTRAS</v>
          </cell>
          <cell r="D1648">
            <v>190402</v>
          </cell>
          <cell r="E1648" t="str">
            <v>ADMINISTRAÇÃO E SERVIÇOS GERAIS</v>
          </cell>
          <cell r="F1648" t="str">
            <v>9.2.2</v>
          </cell>
          <cell r="G1648" t="str">
            <v>Pessoal - área fim</v>
          </cell>
        </row>
        <row r="1649">
          <cell r="A1649" t="str">
            <v>190402.400005</v>
          </cell>
          <cell r="B1649">
            <v>400005</v>
          </cell>
          <cell r="C1649" t="str">
            <v>DÉCIMO TERCEIRO SALÁRIO</v>
          </cell>
          <cell r="D1649">
            <v>190402</v>
          </cell>
          <cell r="E1649" t="str">
            <v>ADMINISTRAÇÃO E SERVIÇOS GERAIS</v>
          </cell>
          <cell r="F1649" t="str">
            <v>9.2.2</v>
          </cell>
          <cell r="G1649" t="str">
            <v>Pessoal - área fim</v>
          </cell>
        </row>
        <row r="1650">
          <cell r="A1650" t="str">
            <v>190402.400006</v>
          </cell>
          <cell r="B1650">
            <v>400006</v>
          </cell>
          <cell r="C1650" t="str">
            <v>FÉRIAS</v>
          </cell>
          <cell r="D1650">
            <v>190402</v>
          </cell>
          <cell r="E1650" t="str">
            <v>ADMINISTRAÇÃO E SERVIÇOS GERAIS</v>
          </cell>
          <cell r="F1650" t="str">
            <v>9.2.2</v>
          </cell>
          <cell r="G1650" t="str">
            <v>Pessoal - área fim</v>
          </cell>
        </row>
        <row r="1651">
          <cell r="A1651" t="str">
            <v>190402.400007</v>
          </cell>
          <cell r="B1651">
            <v>400007</v>
          </cell>
          <cell r="C1651" t="str">
            <v>DESCANSO SEMANAL REMUNERADO</v>
          </cell>
          <cell r="D1651">
            <v>190402</v>
          </cell>
          <cell r="E1651" t="str">
            <v>ADMINISTRAÇÃO E SERVIÇOS GERAIS</v>
          </cell>
          <cell r="F1651" t="str">
            <v>9.2.2</v>
          </cell>
          <cell r="G1651" t="str">
            <v>Pessoal - área fim</v>
          </cell>
        </row>
        <row r="1652">
          <cell r="A1652" t="str">
            <v>190402.400010</v>
          </cell>
          <cell r="B1652">
            <v>400010</v>
          </cell>
          <cell r="C1652" t="str">
            <v>AJUDA DE CUSTO</v>
          </cell>
          <cell r="D1652">
            <v>190402</v>
          </cell>
          <cell r="E1652" t="str">
            <v>ADMINISTRAÇÃO E SERVIÇOS GERAIS</v>
          </cell>
          <cell r="F1652" t="str">
            <v>9.2.2</v>
          </cell>
          <cell r="G1652" t="str">
            <v>Pessoal - área fim</v>
          </cell>
        </row>
        <row r="1653">
          <cell r="A1653" t="str">
            <v>190402.400011</v>
          </cell>
          <cell r="B1653">
            <v>400011</v>
          </cell>
          <cell r="C1653" t="str">
            <v>BOLSA AUXÍLIO</v>
          </cell>
          <cell r="D1653">
            <v>190402</v>
          </cell>
          <cell r="E1653" t="str">
            <v>ADMINISTRAÇÃO E SERVIÇOS GERAIS</v>
          </cell>
          <cell r="F1653" t="str">
            <v>9.2.2</v>
          </cell>
          <cell r="G1653" t="str">
            <v>Pessoal - área fim</v>
          </cell>
        </row>
        <row r="1654">
          <cell r="A1654" t="str">
            <v>190402.400012</v>
          </cell>
          <cell r="B1654">
            <v>400012</v>
          </cell>
          <cell r="C1654" t="str">
            <v>INDENIZAÇÕES</v>
          </cell>
          <cell r="D1654">
            <v>190402</v>
          </cell>
          <cell r="E1654" t="str">
            <v>ADMINISTRAÇÃO E SERVIÇOS GERAIS</v>
          </cell>
          <cell r="F1654" t="str">
            <v>9.2.2</v>
          </cell>
          <cell r="G1654" t="str">
            <v>Pessoal - área fim</v>
          </cell>
        </row>
        <row r="1655">
          <cell r="A1655" t="str">
            <v>190402.400013</v>
          </cell>
          <cell r="B1655">
            <v>400013</v>
          </cell>
          <cell r="C1655" t="str">
            <v>SALÁRIOS - AJUSTES ENTRE CONTRATO DE GESTÃO</v>
          </cell>
          <cell r="D1655">
            <v>190402</v>
          </cell>
          <cell r="E1655" t="str">
            <v>ADMINISTRAÇÃO E SERVIÇOS GERAIS</v>
          </cell>
          <cell r="F1655" t="str">
            <v>9.2.2</v>
          </cell>
          <cell r="G1655" t="str">
            <v>Pessoal - área fim</v>
          </cell>
        </row>
        <row r="1656">
          <cell r="A1656" t="str">
            <v>190402.400202</v>
          </cell>
          <cell r="B1656">
            <v>400202</v>
          </cell>
          <cell r="C1656" t="str">
            <v>ADICIONAL NOTURNO</v>
          </cell>
          <cell r="D1656">
            <v>190402</v>
          </cell>
          <cell r="E1656" t="str">
            <v>ADMINISTRAÇÃO E SERVIÇOS GERAIS</v>
          </cell>
          <cell r="F1656" t="str">
            <v>9.2.2</v>
          </cell>
          <cell r="G1656" t="str">
            <v>Pessoal - área fim</v>
          </cell>
        </row>
        <row r="1657">
          <cell r="A1657" t="str">
            <v>190402.400203</v>
          </cell>
          <cell r="B1657">
            <v>400203</v>
          </cell>
          <cell r="C1657" t="str">
            <v>GRATIFICAÇOES</v>
          </cell>
          <cell r="D1657">
            <v>190402</v>
          </cell>
          <cell r="E1657" t="str">
            <v>ADMINISTRAÇÃO E SERVIÇOS GERAIS</v>
          </cell>
          <cell r="F1657" t="str">
            <v>9.2.2</v>
          </cell>
          <cell r="G1657" t="str">
            <v>Pessoal - área fim</v>
          </cell>
        </row>
        <row r="1658">
          <cell r="A1658" t="str">
            <v>190402.400219</v>
          </cell>
          <cell r="B1658">
            <v>400219</v>
          </cell>
          <cell r="C1658" t="str">
            <v>SALARIO MATERNIDADE</v>
          </cell>
          <cell r="D1658">
            <v>190402</v>
          </cell>
          <cell r="E1658" t="str">
            <v>ADMINISTRAÇÃO E SERVIÇOS GERAIS</v>
          </cell>
          <cell r="F1658" t="str">
            <v>9.2.2</v>
          </cell>
          <cell r="G1658" t="str">
            <v>Pessoal - área fim</v>
          </cell>
        </row>
        <row r="1659">
          <cell r="A1659" t="str">
            <v>190402.400220</v>
          </cell>
          <cell r="B1659">
            <v>400220</v>
          </cell>
          <cell r="C1659" t="str">
            <v>SALARIO FAMILIA</v>
          </cell>
          <cell r="D1659">
            <v>190402</v>
          </cell>
          <cell r="E1659" t="str">
            <v>ADMINISTRAÇÃO E SERVIÇOS GERAIS</v>
          </cell>
          <cell r="F1659" t="str">
            <v>9.2.2</v>
          </cell>
          <cell r="G1659" t="str">
            <v>Pessoal - área fim</v>
          </cell>
        </row>
        <row r="1660">
          <cell r="A1660" t="str">
            <v>190402.400221</v>
          </cell>
          <cell r="B1660">
            <v>400221</v>
          </cell>
          <cell r="C1660" t="str">
            <v>PENSAO ALIMENTICIA</v>
          </cell>
          <cell r="D1660">
            <v>190402</v>
          </cell>
          <cell r="E1660" t="str">
            <v>ADMINISTRAÇÃO E SERVIÇOS GERAIS</v>
          </cell>
          <cell r="F1660" t="str">
            <v>9.2.2</v>
          </cell>
          <cell r="G1660" t="str">
            <v>Pessoal - área fim</v>
          </cell>
        </row>
        <row r="1661">
          <cell r="A1661" t="str">
            <v>190402.400014</v>
          </cell>
          <cell r="B1661">
            <v>400014</v>
          </cell>
          <cell r="C1661" t="str">
            <v>ASSISTÊNCIA MÉDICA</v>
          </cell>
          <cell r="D1661">
            <v>190402</v>
          </cell>
          <cell r="E1661" t="str">
            <v>ADMINISTRAÇÃO E SERVIÇOS GERAIS</v>
          </cell>
          <cell r="F1661" t="str">
            <v>9.2.2</v>
          </cell>
          <cell r="G1661" t="str">
            <v>Pessoal - área fim</v>
          </cell>
        </row>
        <row r="1662">
          <cell r="A1662" t="str">
            <v>190402.400015</v>
          </cell>
          <cell r="B1662">
            <v>400015</v>
          </cell>
          <cell r="C1662" t="str">
            <v>ASSISTÊNCIA ODONTOLÓGICA</v>
          </cell>
          <cell r="D1662">
            <v>190402</v>
          </cell>
          <cell r="E1662" t="str">
            <v>ADMINISTRAÇÃO E SERVIÇOS GERAIS</v>
          </cell>
          <cell r="F1662" t="str">
            <v>9.2.2</v>
          </cell>
          <cell r="G1662" t="str">
            <v>Pessoal - área fim</v>
          </cell>
        </row>
        <row r="1663">
          <cell r="A1663" t="str">
            <v>190402.400016</v>
          </cell>
          <cell r="B1663">
            <v>400016</v>
          </cell>
          <cell r="C1663" t="str">
            <v>VALE REFEICAO</v>
          </cell>
          <cell r="D1663">
            <v>190402</v>
          </cell>
          <cell r="E1663" t="str">
            <v>ADMINISTRAÇÃO E SERVIÇOS GERAIS</v>
          </cell>
          <cell r="F1663" t="str">
            <v>9.2.2</v>
          </cell>
          <cell r="G1663" t="str">
            <v>Pessoal - área fim</v>
          </cell>
        </row>
        <row r="1664">
          <cell r="A1664" t="str">
            <v>190402.400017</v>
          </cell>
          <cell r="B1664">
            <v>400017</v>
          </cell>
          <cell r="C1664" t="str">
            <v>VALE TRANSPORTE</v>
          </cell>
          <cell r="D1664">
            <v>190402</v>
          </cell>
          <cell r="E1664" t="str">
            <v>ADMINISTRAÇÃO E SERVIÇOS GERAIS</v>
          </cell>
          <cell r="F1664" t="str">
            <v>9.2.2</v>
          </cell>
          <cell r="G1664" t="str">
            <v>Pessoal - área fim</v>
          </cell>
        </row>
        <row r="1665">
          <cell r="A1665" t="str">
            <v>190402.400175</v>
          </cell>
          <cell r="B1665">
            <v>400175</v>
          </cell>
          <cell r="C1665" t="str">
            <v>CURSOS E TREINAMENTOS</v>
          </cell>
          <cell r="D1665">
            <v>190402</v>
          </cell>
          <cell r="E1665" t="str">
            <v>ADMINISTRAÇÃO E SERVIÇOS GERAIS</v>
          </cell>
          <cell r="F1665" t="str">
            <v>9.2.2</v>
          </cell>
          <cell r="G1665" t="str">
            <v>Pessoal - área fim</v>
          </cell>
        </row>
        <row r="1666">
          <cell r="A1666" t="str">
            <v>190402.400176</v>
          </cell>
          <cell r="B1666">
            <v>400176</v>
          </cell>
          <cell r="C1666" t="str">
            <v>AUXILIO EDUCACAO</v>
          </cell>
          <cell r="D1666">
            <v>190402</v>
          </cell>
          <cell r="E1666" t="str">
            <v>ADMINISTRAÇÃO E SERVIÇOS GERAIS</v>
          </cell>
          <cell r="F1666" t="str">
            <v>9.2.2</v>
          </cell>
          <cell r="G1666" t="str">
            <v>Pessoal - área fim</v>
          </cell>
        </row>
        <row r="1667">
          <cell r="A1667" t="str">
            <v>190402.400020</v>
          </cell>
          <cell r="B1667">
            <v>400020</v>
          </cell>
          <cell r="C1667" t="str">
            <v>INSS</v>
          </cell>
          <cell r="D1667">
            <v>190402</v>
          </cell>
          <cell r="E1667" t="str">
            <v>ADMINISTRAÇÃO E SERVIÇOS GERAIS</v>
          </cell>
          <cell r="F1667" t="str">
            <v>9.2.2</v>
          </cell>
          <cell r="G1667" t="str">
            <v>Pessoal - área fim</v>
          </cell>
        </row>
        <row r="1668">
          <cell r="A1668" t="str">
            <v>190402.400021</v>
          </cell>
          <cell r="B1668">
            <v>400021</v>
          </cell>
          <cell r="C1668" t="str">
            <v>FGTS</v>
          </cell>
          <cell r="D1668">
            <v>190402</v>
          </cell>
          <cell r="E1668" t="str">
            <v>ADMINISTRAÇÃO E SERVIÇOS GERAIS</v>
          </cell>
          <cell r="F1668" t="str">
            <v>9.2.2</v>
          </cell>
          <cell r="G1668" t="str">
            <v>Pessoal - área fim</v>
          </cell>
        </row>
        <row r="1669">
          <cell r="A1669" t="str">
            <v>190402.400022</v>
          </cell>
          <cell r="B1669">
            <v>400022</v>
          </cell>
          <cell r="C1669" t="str">
            <v>PIS SOBRE FOLHA DE PAGAMENTO</v>
          </cell>
          <cell r="D1669">
            <v>190402</v>
          </cell>
          <cell r="E1669" t="str">
            <v>ADMINISTRAÇÃO E SERVIÇOS GERAIS</v>
          </cell>
          <cell r="F1669" t="str">
            <v>9.2.2</v>
          </cell>
          <cell r="G1669" t="str">
            <v>Pessoal - área fim</v>
          </cell>
        </row>
        <row r="1670">
          <cell r="A1670" t="str">
            <v>190402.400024</v>
          </cell>
          <cell r="B1670">
            <v>400024</v>
          </cell>
          <cell r="C1670" t="str">
            <v>CONTRIBUIÇÃO SOCIAL RESCISÓRIA</v>
          </cell>
          <cell r="D1670">
            <v>190402</v>
          </cell>
          <cell r="E1670" t="str">
            <v>ADMINISTRAÇÃO E SERVIÇOS GERAIS</v>
          </cell>
          <cell r="F1670" t="str">
            <v>9.2.2</v>
          </cell>
          <cell r="G1670" t="str">
            <v>Pessoal - área fim</v>
          </cell>
        </row>
        <row r="1671">
          <cell r="A1671" t="str">
            <v>190402.400177</v>
          </cell>
          <cell r="B1671">
            <v>400177</v>
          </cell>
          <cell r="C1671" t="str">
            <v>INSS SOBRE AUTONOMOS</v>
          </cell>
          <cell r="D1671">
            <v>190402</v>
          </cell>
          <cell r="E1671" t="str">
            <v>ADMINISTRAÇÃO E SERVIÇOS GERAIS</v>
          </cell>
          <cell r="F1671" t="str">
            <v>9.2.2</v>
          </cell>
          <cell r="G1671" t="str">
            <v>Pessoal - área fim</v>
          </cell>
        </row>
        <row r="1672">
          <cell r="A1672" t="str">
            <v>190402.400214</v>
          </cell>
          <cell r="B1672">
            <v>400214</v>
          </cell>
          <cell r="C1672" t="str">
            <v>CONTRIBUICAO SINDICAL/ ASSISTENCIAL/ CONFEDERATIVA</v>
          </cell>
          <cell r="D1672">
            <v>190402</v>
          </cell>
          <cell r="E1672" t="str">
            <v>ADMINISTRAÇÃO E SERVIÇOS GERAIS</v>
          </cell>
          <cell r="F1672" t="str">
            <v>9.2.2</v>
          </cell>
          <cell r="G1672" t="str">
            <v>Pessoal - área fim</v>
          </cell>
        </row>
        <row r="1673">
          <cell r="A1673" t="str">
            <v>190402.400025</v>
          </cell>
          <cell r="B1673">
            <v>400025</v>
          </cell>
          <cell r="C1673" t="str">
            <v>DESPESA - FÉRIAS</v>
          </cell>
          <cell r="D1673">
            <v>190402</v>
          </cell>
          <cell r="E1673" t="str">
            <v>ADMINISTRAÇÃO E SERVIÇOS GERAIS</v>
          </cell>
          <cell r="F1673" t="str">
            <v>9.2.2</v>
          </cell>
          <cell r="G1673" t="str">
            <v>Pessoal - área fim</v>
          </cell>
        </row>
        <row r="1674">
          <cell r="A1674" t="str">
            <v>190402.400026</v>
          </cell>
          <cell r="B1674">
            <v>400026</v>
          </cell>
          <cell r="C1674" t="str">
            <v>DESPESA - INSS S/ FÉRIAS</v>
          </cell>
          <cell r="D1674">
            <v>190402</v>
          </cell>
          <cell r="E1674" t="str">
            <v>ADMINISTRAÇÃO E SERVIÇOS GERAIS</v>
          </cell>
          <cell r="F1674" t="str">
            <v>9.2.2</v>
          </cell>
          <cell r="G1674" t="str">
            <v>Pessoal - área fim</v>
          </cell>
        </row>
        <row r="1675">
          <cell r="A1675" t="str">
            <v>190402.400027</v>
          </cell>
          <cell r="B1675">
            <v>400027</v>
          </cell>
          <cell r="C1675" t="str">
            <v>DESPESA - FGTS S/ FÉRIAS</v>
          </cell>
          <cell r="D1675">
            <v>190402</v>
          </cell>
          <cell r="E1675" t="str">
            <v>ADMINISTRAÇÃO E SERVIÇOS GERAIS</v>
          </cell>
          <cell r="F1675" t="str">
            <v>9.2.2</v>
          </cell>
          <cell r="G1675" t="str">
            <v>Pessoal - área fim</v>
          </cell>
        </row>
        <row r="1676">
          <cell r="A1676" t="str">
            <v>190402.400028</v>
          </cell>
          <cell r="B1676">
            <v>400028</v>
          </cell>
          <cell r="C1676" t="str">
            <v>DESPESA - 13° SALÁRIO</v>
          </cell>
          <cell r="D1676">
            <v>190402</v>
          </cell>
          <cell r="E1676" t="str">
            <v>ADMINISTRAÇÃO E SERVIÇOS GERAIS</v>
          </cell>
          <cell r="F1676" t="str">
            <v>9.2.2</v>
          </cell>
          <cell r="G1676" t="str">
            <v>Pessoal - área fim</v>
          </cell>
        </row>
        <row r="1677">
          <cell r="A1677" t="str">
            <v>190402.400029</v>
          </cell>
          <cell r="B1677">
            <v>400029</v>
          </cell>
          <cell r="C1677" t="str">
            <v>DESPESA - INSS S/ 13°</v>
          </cell>
          <cell r="D1677">
            <v>190402</v>
          </cell>
          <cell r="E1677" t="str">
            <v>ADMINISTRAÇÃO E SERVIÇOS GERAIS</v>
          </cell>
          <cell r="F1677" t="str">
            <v>9.2.2</v>
          </cell>
          <cell r="G1677" t="str">
            <v>Pessoal - área fim</v>
          </cell>
        </row>
        <row r="1678">
          <cell r="A1678" t="str">
            <v>190402.400030</v>
          </cell>
          <cell r="B1678">
            <v>400030</v>
          </cell>
          <cell r="C1678" t="str">
            <v>DESPESA - FGTS S/ 13°</v>
          </cell>
          <cell r="D1678">
            <v>190402</v>
          </cell>
          <cell r="E1678" t="str">
            <v>ADMINISTRAÇÃO E SERVIÇOS GERAIS</v>
          </cell>
          <cell r="F1678" t="str">
            <v>9.2.2</v>
          </cell>
          <cell r="G1678" t="str">
            <v>Pessoal - área fim</v>
          </cell>
        </row>
        <row r="1679">
          <cell r="A1679" t="str">
            <v>190402.400178</v>
          </cell>
          <cell r="B1679">
            <v>400178</v>
          </cell>
          <cell r="C1679" t="str">
            <v>UNIFORMES</v>
          </cell>
          <cell r="D1679">
            <v>190402</v>
          </cell>
          <cell r="E1679" t="str">
            <v>ADMINISTRAÇÃO E SERVIÇOS GERAIS</v>
          </cell>
          <cell r="F1679" t="str">
            <v>9.2.2</v>
          </cell>
          <cell r="G1679" t="str">
            <v>Pessoal - área fim</v>
          </cell>
        </row>
        <row r="1680">
          <cell r="A1680" t="str">
            <v>190402.400179</v>
          </cell>
          <cell r="B1680">
            <v>400179</v>
          </cell>
          <cell r="C1680" t="str">
            <v>ESTAGIARIOS E APRENDIZES</v>
          </cell>
          <cell r="D1680">
            <v>190402</v>
          </cell>
          <cell r="E1680" t="str">
            <v>ADMINISTRAÇÃO E SERVIÇOS GERAIS</v>
          </cell>
          <cell r="F1680" t="str">
            <v>9.2.2</v>
          </cell>
          <cell r="G1680" t="str">
            <v>Pessoal - área fim</v>
          </cell>
        </row>
        <row r="1681">
          <cell r="A1681" t="str">
            <v>190402.400180</v>
          </cell>
          <cell r="B1681">
            <v>400180</v>
          </cell>
          <cell r="C1681" t="str">
            <v>OUTRAS DESPESAS COM PESSOAL</v>
          </cell>
          <cell r="D1681">
            <v>190402</v>
          </cell>
          <cell r="E1681" t="str">
            <v>ADMINISTRAÇÃO E SERVIÇOS GERAIS</v>
          </cell>
          <cell r="F1681" t="str">
            <v>9.2.2</v>
          </cell>
          <cell r="G1681" t="str">
            <v>Pessoal - área fim</v>
          </cell>
        </row>
        <row r="1682">
          <cell r="A1682" t="str">
            <v>190403.400003</v>
          </cell>
          <cell r="B1682">
            <v>400003</v>
          </cell>
          <cell r="C1682" t="str">
            <v>SALÁRIOS E ORDENADOS</v>
          </cell>
          <cell r="D1682">
            <v>190403</v>
          </cell>
          <cell r="E1682" t="str">
            <v>BILHETERIA</v>
          </cell>
          <cell r="F1682" t="str">
            <v>9.2.2</v>
          </cell>
          <cell r="G1682" t="str">
            <v>Pessoal - área fim</v>
          </cell>
        </row>
        <row r="1683">
          <cell r="A1683" t="str">
            <v>190403.400004</v>
          </cell>
          <cell r="B1683">
            <v>400004</v>
          </cell>
          <cell r="C1683" t="str">
            <v>HORAS EXTRAS</v>
          </cell>
          <cell r="D1683">
            <v>190403</v>
          </cell>
          <cell r="E1683" t="str">
            <v>BILHETERIA</v>
          </cell>
          <cell r="F1683" t="str">
            <v>9.2.2</v>
          </cell>
          <cell r="G1683" t="str">
            <v>Pessoal - área fim</v>
          </cell>
        </row>
        <row r="1684">
          <cell r="A1684" t="str">
            <v>190403.400005</v>
          </cell>
          <cell r="B1684">
            <v>400005</v>
          </cell>
          <cell r="C1684" t="str">
            <v>DÉCIMO TERCEIRO SALÁRIO</v>
          </cell>
          <cell r="D1684">
            <v>190403</v>
          </cell>
          <cell r="E1684" t="str">
            <v>BILHETERIA</v>
          </cell>
          <cell r="F1684" t="str">
            <v>9.2.2</v>
          </cell>
          <cell r="G1684" t="str">
            <v>Pessoal - área fim</v>
          </cell>
        </row>
        <row r="1685">
          <cell r="A1685" t="str">
            <v>190403.400006</v>
          </cell>
          <cell r="B1685">
            <v>400006</v>
          </cell>
          <cell r="C1685" t="str">
            <v>FÉRIAS</v>
          </cell>
          <cell r="D1685">
            <v>190403</v>
          </cell>
          <cell r="E1685" t="str">
            <v>BILHETERIA</v>
          </cell>
          <cell r="F1685" t="str">
            <v>9.2.2</v>
          </cell>
          <cell r="G1685" t="str">
            <v>Pessoal - área fim</v>
          </cell>
        </row>
        <row r="1686">
          <cell r="A1686" t="str">
            <v>190403.400007</v>
          </cell>
          <cell r="B1686">
            <v>400007</v>
          </cell>
          <cell r="C1686" t="str">
            <v>DESCANSO SEMANAL REMUNERADO</v>
          </cell>
          <cell r="D1686">
            <v>190403</v>
          </cell>
          <cell r="E1686" t="str">
            <v>BILHETERIA</v>
          </cell>
          <cell r="F1686" t="str">
            <v>9.2.2</v>
          </cell>
          <cell r="G1686" t="str">
            <v>Pessoal - área fim</v>
          </cell>
        </row>
        <row r="1687">
          <cell r="A1687" t="str">
            <v>190403.400010</v>
          </cell>
          <cell r="B1687">
            <v>400010</v>
          </cell>
          <cell r="C1687" t="str">
            <v>AJUDA DE CUSTO</v>
          </cell>
          <cell r="D1687">
            <v>190403</v>
          </cell>
          <cell r="E1687" t="str">
            <v>BILHETERIA</v>
          </cell>
          <cell r="F1687" t="str">
            <v>9.2.2</v>
          </cell>
          <cell r="G1687" t="str">
            <v>Pessoal - área fim</v>
          </cell>
        </row>
        <row r="1688">
          <cell r="A1688" t="str">
            <v>190403.400011</v>
          </cell>
          <cell r="B1688">
            <v>400011</v>
          </cell>
          <cell r="C1688" t="str">
            <v>BOLSA AUXÍLIO</v>
          </cell>
          <cell r="D1688">
            <v>190403</v>
          </cell>
          <cell r="E1688" t="str">
            <v>BILHETERIA</v>
          </cell>
          <cell r="F1688" t="str">
            <v>9.2.2</v>
          </cell>
          <cell r="G1688" t="str">
            <v>Pessoal - área fim</v>
          </cell>
        </row>
        <row r="1689">
          <cell r="A1689" t="str">
            <v>190403.400012</v>
          </cell>
          <cell r="B1689">
            <v>400012</v>
          </cell>
          <cell r="C1689" t="str">
            <v>INDENIZAÇÕES</v>
          </cell>
          <cell r="D1689">
            <v>190403</v>
          </cell>
          <cell r="E1689" t="str">
            <v>BILHETERIA</v>
          </cell>
          <cell r="F1689" t="str">
            <v>9.2.2</v>
          </cell>
          <cell r="G1689" t="str">
            <v>Pessoal - área fim</v>
          </cell>
        </row>
        <row r="1690">
          <cell r="A1690" t="str">
            <v>190403.400013</v>
          </cell>
          <cell r="B1690">
            <v>400013</v>
          </cell>
          <cell r="C1690" t="str">
            <v>SALÁRIOS - AJUSTES ENTRE CONTRATO DE GESTÃO</v>
          </cell>
          <cell r="D1690">
            <v>190403</v>
          </cell>
          <cell r="E1690" t="str">
            <v>BILHETERIA</v>
          </cell>
          <cell r="F1690" t="str">
            <v>9.2.2</v>
          </cell>
          <cell r="G1690" t="str">
            <v>Pessoal - área fim</v>
          </cell>
        </row>
        <row r="1691">
          <cell r="A1691" t="str">
            <v>190403.400202</v>
          </cell>
          <cell r="B1691">
            <v>400202</v>
          </cell>
          <cell r="C1691" t="str">
            <v>ADICIONAL NOTURNO</v>
          </cell>
          <cell r="D1691">
            <v>190403</v>
          </cell>
          <cell r="E1691" t="str">
            <v>BILHETERIA</v>
          </cell>
          <cell r="F1691" t="str">
            <v>9.2.2</v>
          </cell>
          <cell r="G1691" t="str">
            <v>Pessoal - área fim</v>
          </cell>
        </row>
        <row r="1692">
          <cell r="A1692" t="str">
            <v>190403.400203</v>
          </cell>
          <cell r="B1692">
            <v>400203</v>
          </cell>
          <cell r="C1692" t="str">
            <v>GRATIFICAÇOES</v>
          </cell>
          <cell r="D1692">
            <v>190403</v>
          </cell>
          <cell r="E1692" t="str">
            <v>BILHETERIA</v>
          </cell>
          <cell r="F1692" t="str">
            <v>9.2.2</v>
          </cell>
          <cell r="G1692" t="str">
            <v>Pessoal - área fim</v>
          </cell>
        </row>
        <row r="1693">
          <cell r="A1693" t="str">
            <v>190403.400219</v>
          </cell>
          <cell r="B1693">
            <v>400219</v>
          </cell>
          <cell r="C1693" t="str">
            <v>SALARIO MATERNIDADE</v>
          </cell>
          <cell r="D1693">
            <v>190403</v>
          </cell>
          <cell r="E1693" t="str">
            <v>BILHETERIA</v>
          </cell>
          <cell r="F1693" t="str">
            <v>9.2.2</v>
          </cell>
          <cell r="G1693" t="str">
            <v>Pessoal - área fim</v>
          </cell>
        </row>
        <row r="1694">
          <cell r="A1694" t="str">
            <v>190403.400220</v>
          </cell>
          <cell r="B1694">
            <v>400220</v>
          </cell>
          <cell r="C1694" t="str">
            <v>SALARIO FAMILIA</v>
          </cell>
          <cell r="D1694">
            <v>190403</v>
          </cell>
          <cell r="E1694" t="str">
            <v>BILHETERIA</v>
          </cell>
          <cell r="F1694" t="str">
            <v>9.2.2</v>
          </cell>
          <cell r="G1694" t="str">
            <v>Pessoal - área fim</v>
          </cell>
        </row>
        <row r="1695">
          <cell r="A1695" t="str">
            <v>190403.400221</v>
          </cell>
          <cell r="B1695">
            <v>400221</v>
          </cell>
          <cell r="C1695" t="str">
            <v>PENSAO ALIMENTICIA</v>
          </cell>
          <cell r="D1695">
            <v>190403</v>
          </cell>
          <cell r="E1695" t="str">
            <v>BILHETERIA</v>
          </cell>
          <cell r="F1695" t="str">
            <v>9.2.2</v>
          </cell>
          <cell r="G1695" t="str">
            <v>Pessoal - área fim</v>
          </cell>
        </row>
        <row r="1696">
          <cell r="A1696" t="str">
            <v>190403.400014</v>
          </cell>
          <cell r="B1696">
            <v>400014</v>
          </cell>
          <cell r="C1696" t="str">
            <v>ASSISTÊNCIA MÉDICA</v>
          </cell>
          <cell r="D1696">
            <v>190403</v>
          </cell>
          <cell r="E1696" t="str">
            <v>BILHETERIA</v>
          </cell>
          <cell r="F1696" t="str">
            <v>9.2.2</v>
          </cell>
          <cell r="G1696" t="str">
            <v>Pessoal - área fim</v>
          </cell>
        </row>
        <row r="1697">
          <cell r="A1697" t="str">
            <v>190403.400015</v>
          </cell>
          <cell r="B1697">
            <v>400015</v>
          </cell>
          <cell r="C1697" t="str">
            <v>ASSISTÊNCIA ODONTOLÓGICA</v>
          </cell>
          <cell r="D1697">
            <v>190403</v>
          </cell>
          <cell r="E1697" t="str">
            <v>BILHETERIA</v>
          </cell>
          <cell r="F1697" t="str">
            <v>9.2.2</v>
          </cell>
          <cell r="G1697" t="str">
            <v>Pessoal - área fim</v>
          </cell>
        </row>
        <row r="1698">
          <cell r="A1698" t="str">
            <v>190403.400016</v>
          </cell>
          <cell r="B1698">
            <v>400016</v>
          </cell>
          <cell r="C1698" t="str">
            <v>VALE REFEICAO</v>
          </cell>
          <cell r="D1698">
            <v>190403</v>
          </cell>
          <cell r="E1698" t="str">
            <v>BILHETERIA</v>
          </cell>
          <cell r="F1698" t="str">
            <v>9.2.2</v>
          </cell>
          <cell r="G1698" t="str">
            <v>Pessoal - área fim</v>
          </cell>
        </row>
        <row r="1699">
          <cell r="A1699" t="str">
            <v>190403.400017</v>
          </cell>
          <cell r="B1699">
            <v>400017</v>
          </cell>
          <cell r="C1699" t="str">
            <v>VALE TRANSPORTE</v>
          </cell>
          <cell r="D1699">
            <v>190403</v>
          </cell>
          <cell r="E1699" t="str">
            <v>BILHETERIA</v>
          </cell>
          <cell r="F1699" t="str">
            <v>9.2.2</v>
          </cell>
          <cell r="G1699" t="str">
            <v>Pessoal - área fim</v>
          </cell>
        </row>
        <row r="1700">
          <cell r="A1700" t="str">
            <v>190403.400175</v>
          </cell>
          <cell r="B1700">
            <v>400175</v>
          </cell>
          <cell r="C1700" t="str">
            <v>CURSOS E TREINAMENTOS</v>
          </cell>
          <cell r="D1700">
            <v>190403</v>
          </cell>
          <cell r="E1700" t="str">
            <v>BILHETERIA</v>
          </cell>
          <cell r="F1700" t="str">
            <v>9.2.2</v>
          </cell>
          <cell r="G1700" t="str">
            <v>Pessoal - área fim</v>
          </cell>
        </row>
        <row r="1701">
          <cell r="A1701" t="str">
            <v>190403.400176</v>
          </cell>
          <cell r="B1701">
            <v>400176</v>
          </cell>
          <cell r="C1701" t="str">
            <v>AUXILIO EDUCACAO</v>
          </cell>
          <cell r="D1701">
            <v>190403</v>
          </cell>
          <cell r="E1701" t="str">
            <v>BILHETERIA</v>
          </cell>
          <cell r="F1701" t="str">
            <v>9.2.2</v>
          </cell>
          <cell r="G1701" t="str">
            <v>Pessoal - área fim</v>
          </cell>
        </row>
        <row r="1702">
          <cell r="A1702" t="str">
            <v>190403.400020</v>
          </cell>
          <cell r="B1702">
            <v>400020</v>
          </cell>
          <cell r="C1702" t="str">
            <v>INSS</v>
          </cell>
          <cell r="D1702">
            <v>190403</v>
          </cell>
          <cell r="E1702" t="str">
            <v>BILHETERIA</v>
          </cell>
          <cell r="F1702" t="str">
            <v>9.2.2</v>
          </cell>
          <cell r="G1702" t="str">
            <v>Pessoal - área fim</v>
          </cell>
        </row>
        <row r="1703">
          <cell r="A1703" t="str">
            <v>190403.400021</v>
          </cell>
          <cell r="B1703">
            <v>400021</v>
          </cell>
          <cell r="C1703" t="str">
            <v>FGTS</v>
          </cell>
          <cell r="D1703">
            <v>190403</v>
          </cell>
          <cell r="E1703" t="str">
            <v>BILHETERIA</v>
          </cell>
          <cell r="F1703" t="str">
            <v>9.2.2</v>
          </cell>
          <cell r="G1703" t="str">
            <v>Pessoal - área fim</v>
          </cell>
        </row>
        <row r="1704">
          <cell r="A1704" t="str">
            <v>190403.400022</v>
          </cell>
          <cell r="B1704">
            <v>400022</v>
          </cell>
          <cell r="C1704" t="str">
            <v>PIS SOBRE FOLHA DE PAGAMENTO</v>
          </cell>
          <cell r="D1704">
            <v>190403</v>
          </cell>
          <cell r="E1704" t="str">
            <v>BILHETERIA</v>
          </cell>
          <cell r="F1704" t="str">
            <v>9.2.2</v>
          </cell>
          <cell r="G1704" t="str">
            <v>Pessoal - área fim</v>
          </cell>
        </row>
        <row r="1705">
          <cell r="A1705" t="str">
            <v>190403.400024</v>
          </cell>
          <cell r="B1705">
            <v>400024</v>
          </cell>
          <cell r="C1705" t="str">
            <v>CONTRIBUIÇÃO SOCIAL RESCISÓRIA</v>
          </cell>
          <cell r="D1705">
            <v>190403</v>
          </cell>
          <cell r="E1705" t="str">
            <v>BILHETERIA</v>
          </cell>
          <cell r="F1705" t="str">
            <v>9.2.2</v>
          </cell>
          <cell r="G1705" t="str">
            <v>Pessoal - área fim</v>
          </cell>
        </row>
        <row r="1706">
          <cell r="A1706" t="str">
            <v>190403.400177</v>
          </cell>
          <cell r="B1706">
            <v>400177</v>
          </cell>
          <cell r="C1706" t="str">
            <v>INSS SOBRE AUTONOMOS</v>
          </cell>
          <cell r="D1706">
            <v>190403</v>
          </cell>
          <cell r="E1706" t="str">
            <v>BILHETERIA</v>
          </cell>
          <cell r="F1706" t="str">
            <v>9.2.2</v>
          </cell>
          <cell r="G1706" t="str">
            <v>Pessoal - área fim</v>
          </cell>
        </row>
        <row r="1707">
          <cell r="A1707" t="str">
            <v>190403.400214</v>
          </cell>
          <cell r="B1707">
            <v>400214</v>
          </cell>
          <cell r="C1707" t="str">
            <v>CONTRIBUICAO SINDICAL/ ASSISTENCIAL/ CONFEDERATIVA</v>
          </cell>
          <cell r="D1707">
            <v>190403</v>
          </cell>
          <cell r="E1707" t="str">
            <v>BILHETERIA</v>
          </cell>
          <cell r="F1707" t="str">
            <v>9.2.2</v>
          </cell>
          <cell r="G1707" t="str">
            <v>Pessoal - área fim</v>
          </cell>
        </row>
        <row r="1708">
          <cell r="A1708" t="str">
            <v>190403.400025</v>
          </cell>
          <cell r="B1708">
            <v>400025</v>
          </cell>
          <cell r="C1708" t="str">
            <v>DESPESA - FÉRIAS</v>
          </cell>
          <cell r="D1708">
            <v>190403</v>
          </cell>
          <cell r="E1708" t="str">
            <v>BILHETERIA</v>
          </cell>
          <cell r="F1708" t="str">
            <v>9.2.2</v>
          </cell>
          <cell r="G1708" t="str">
            <v>Pessoal - área fim</v>
          </cell>
        </row>
        <row r="1709">
          <cell r="A1709" t="str">
            <v>190403.400026</v>
          </cell>
          <cell r="B1709">
            <v>400026</v>
          </cell>
          <cell r="C1709" t="str">
            <v>DESPESA - INSS S/ FÉRIAS</v>
          </cell>
          <cell r="D1709">
            <v>190403</v>
          </cell>
          <cell r="E1709" t="str">
            <v>BILHETERIA</v>
          </cell>
          <cell r="F1709" t="str">
            <v>9.2.2</v>
          </cell>
          <cell r="G1709" t="str">
            <v>Pessoal - área fim</v>
          </cell>
        </row>
        <row r="1710">
          <cell r="A1710" t="str">
            <v>190403.400027</v>
          </cell>
          <cell r="B1710">
            <v>400027</v>
          </cell>
          <cell r="C1710" t="str">
            <v>DESPESA - FGTS S/ FÉRIAS</v>
          </cell>
          <cell r="D1710">
            <v>190403</v>
          </cell>
          <cell r="E1710" t="str">
            <v>BILHETERIA</v>
          </cell>
          <cell r="F1710" t="str">
            <v>9.2.2</v>
          </cell>
          <cell r="G1710" t="str">
            <v>Pessoal - área fim</v>
          </cell>
        </row>
        <row r="1711">
          <cell r="A1711" t="str">
            <v>190403.400028</v>
          </cell>
          <cell r="B1711">
            <v>400028</v>
          </cell>
          <cell r="C1711" t="str">
            <v>DESPESA - 13° SALÁRIO</v>
          </cell>
          <cell r="D1711">
            <v>190403</v>
          </cell>
          <cell r="E1711" t="str">
            <v>BILHETERIA</v>
          </cell>
          <cell r="F1711" t="str">
            <v>9.2.2</v>
          </cell>
          <cell r="G1711" t="str">
            <v>Pessoal - área fim</v>
          </cell>
        </row>
        <row r="1712">
          <cell r="A1712" t="str">
            <v>190403.400029</v>
          </cell>
          <cell r="B1712">
            <v>400029</v>
          </cell>
          <cell r="C1712" t="str">
            <v>DESPESA - INSS S/ 13°</v>
          </cell>
          <cell r="D1712">
            <v>190403</v>
          </cell>
          <cell r="E1712" t="str">
            <v>BILHETERIA</v>
          </cell>
          <cell r="F1712" t="str">
            <v>9.2.2</v>
          </cell>
          <cell r="G1712" t="str">
            <v>Pessoal - área fim</v>
          </cell>
        </row>
        <row r="1713">
          <cell r="A1713" t="str">
            <v>190403.400030</v>
          </cell>
          <cell r="B1713">
            <v>400030</v>
          </cell>
          <cell r="C1713" t="str">
            <v>DESPESA - FGTS S/ 13°</v>
          </cell>
          <cell r="D1713">
            <v>190403</v>
          </cell>
          <cell r="E1713" t="str">
            <v>BILHETERIA</v>
          </cell>
          <cell r="F1713" t="str">
            <v>9.2.2</v>
          </cell>
          <cell r="G1713" t="str">
            <v>Pessoal - área fim</v>
          </cell>
        </row>
        <row r="1714">
          <cell r="A1714" t="str">
            <v>190403.400178</v>
          </cell>
          <cell r="B1714">
            <v>400178</v>
          </cell>
          <cell r="C1714" t="str">
            <v>UNIFORMES</v>
          </cell>
          <cell r="D1714">
            <v>190403</v>
          </cell>
          <cell r="E1714" t="str">
            <v>BILHETERIA</v>
          </cell>
          <cell r="F1714" t="str">
            <v>9.2.2</v>
          </cell>
          <cell r="G1714" t="str">
            <v>Pessoal - área fim</v>
          </cell>
        </row>
        <row r="1715">
          <cell r="A1715" t="str">
            <v>190403.400179</v>
          </cell>
          <cell r="B1715">
            <v>400179</v>
          </cell>
          <cell r="C1715" t="str">
            <v>ESTAGIARIOS E APRENDIZES</v>
          </cell>
          <cell r="D1715">
            <v>190403</v>
          </cell>
          <cell r="E1715" t="str">
            <v>BILHETERIA</v>
          </cell>
          <cell r="F1715" t="str">
            <v>9.2.2</v>
          </cell>
          <cell r="G1715" t="str">
            <v>Pessoal - área fim</v>
          </cell>
        </row>
        <row r="1716">
          <cell r="A1716" t="str">
            <v>190403.400180</v>
          </cell>
          <cell r="B1716">
            <v>400180</v>
          </cell>
          <cell r="C1716" t="str">
            <v>OUTRAS DESPESAS COM PESSOAL</v>
          </cell>
          <cell r="D1716">
            <v>190403</v>
          </cell>
          <cell r="E1716" t="str">
            <v>BILHETERIA</v>
          </cell>
          <cell r="F1716" t="str">
            <v>9.2.2</v>
          </cell>
          <cell r="G1716" t="str">
            <v>Pessoal - área fim</v>
          </cell>
        </row>
        <row r="1717">
          <cell r="A1717" t="str">
            <v>190404.400003</v>
          </cell>
          <cell r="B1717">
            <v>400003</v>
          </cell>
          <cell r="C1717" t="str">
            <v>SALÁRIOS E ORDENADOS</v>
          </cell>
          <cell r="D1717">
            <v>190404</v>
          </cell>
          <cell r="E1717" t="str">
            <v>ORIENTADORES</v>
          </cell>
          <cell r="F1717" t="str">
            <v>9.2.2</v>
          </cell>
          <cell r="G1717" t="str">
            <v>Pessoal - área fim</v>
          </cell>
        </row>
        <row r="1718">
          <cell r="A1718" t="str">
            <v>190404.400004</v>
          </cell>
          <cell r="B1718">
            <v>400004</v>
          </cell>
          <cell r="C1718" t="str">
            <v>HORAS EXTRAS</v>
          </cell>
          <cell r="D1718">
            <v>190404</v>
          </cell>
          <cell r="E1718" t="str">
            <v>ORIENTADORES</v>
          </cell>
          <cell r="F1718" t="str">
            <v>9.2.2</v>
          </cell>
          <cell r="G1718" t="str">
            <v>Pessoal - área fim</v>
          </cell>
        </row>
        <row r="1719">
          <cell r="A1719" t="str">
            <v>190404.400005</v>
          </cell>
          <cell r="B1719">
            <v>400005</v>
          </cell>
          <cell r="C1719" t="str">
            <v>DÉCIMO TERCEIRO SALÁRIO</v>
          </cell>
          <cell r="D1719">
            <v>190404</v>
          </cell>
          <cell r="E1719" t="str">
            <v>ORIENTADORES</v>
          </cell>
          <cell r="F1719" t="str">
            <v>9.2.2</v>
          </cell>
          <cell r="G1719" t="str">
            <v>Pessoal - área fim</v>
          </cell>
        </row>
        <row r="1720">
          <cell r="A1720" t="str">
            <v>190404.400006</v>
          </cell>
          <cell r="B1720">
            <v>400006</v>
          </cell>
          <cell r="C1720" t="str">
            <v>FÉRIAS</v>
          </cell>
          <cell r="D1720">
            <v>190404</v>
          </cell>
          <cell r="E1720" t="str">
            <v>ORIENTADORES</v>
          </cell>
          <cell r="F1720" t="str">
            <v>9.2.2</v>
          </cell>
          <cell r="G1720" t="str">
            <v>Pessoal - área fim</v>
          </cell>
        </row>
        <row r="1721">
          <cell r="A1721" t="str">
            <v>190404.400007</v>
          </cell>
          <cell r="B1721">
            <v>400007</v>
          </cell>
          <cell r="C1721" t="str">
            <v>DESCANSO SEMANAL REMUNERADO</v>
          </cell>
          <cell r="D1721">
            <v>190404</v>
          </cell>
          <cell r="E1721" t="str">
            <v>ORIENTADORES</v>
          </cell>
          <cell r="F1721" t="str">
            <v>9.2.2</v>
          </cell>
          <cell r="G1721" t="str">
            <v>Pessoal - área fim</v>
          </cell>
        </row>
        <row r="1722">
          <cell r="A1722" t="str">
            <v>190404.400010</v>
          </cell>
          <cell r="B1722">
            <v>400010</v>
          </cell>
          <cell r="C1722" t="str">
            <v>AJUDA DE CUSTO</v>
          </cell>
          <cell r="D1722">
            <v>190404</v>
          </cell>
          <cell r="E1722" t="str">
            <v>ORIENTADORES</v>
          </cell>
          <cell r="F1722" t="str">
            <v>9.2.2</v>
          </cell>
          <cell r="G1722" t="str">
            <v>Pessoal - área fim</v>
          </cell>
        </row>
        <row r="1723">
          <cell r="A1723" t="str">
            <v>190404.400011</v>
          </cell>
          <cell r="B1723">
            <v>400011</v>
          </cell>
          <cell r="C1723" t="str">
            <v>BOLSA AUXÍLIO</v>
          </cell>
          <cell r="D1723">
            <v>190404</v>
          </cell>
          <cell r="E1723" t="str">
            <v>ORIENTADORES</v>
          </cell>
          <cell r="F1723" t="str">
            <v>9.2.2</v>
          </cell>
          <cell r="G1723" t="str">
            <v>Pessoal - área fim</v>
          </cell>
        </row>
        <row r="1724">
          <cell r="A1724" t="str">
            <v>190404.400012</v>
          </cell>
          <cell r="B1724">
            <v>400012</v>
          </cell>
          <cell r="C1724" t="str">
            <v>INDENIZAÇÕES</v>
          </cell>
          <cell r="D1724">
            <v>190404</v>
          </cell>
          <cell r="E1724" t="str">
            <v>ORIENTADORES</v>
          </cell>
          <cell r="F1724" t="str">
            <v>9.2.2</v>
          </cell>
          <cell r="G1724" t="str">
            <v>Pessoal - área fim</v>
          </cell>
        </row>
        <row r="1725">
          <cell r="A1725" t="str">
            <v>190404.400013</v>
          </cell>
          <cell r="B1725">
            <v>400013</v>
          </cell>
          <cell r="C1725" t="str">
            <v>SALÁRIOS - AJUSTES ENTRE CONTRATO DE GESTÃO</v>
          </cell>
          <cell r="D1725">
            <v>190404</v>
          </cell>
          <cell r="E1725" t="str">
            <v>ORIENTADORES</v>
          </cell>
          <cell r="F1725" t="str">
            <v>9.2.2</v>
          </cell>
          <cell r="G1725" t="str">
            <v>Pessoal - área fim</v>
          </cell>
        </row>
        <row r="1726">
          <cell r="A1726" t="str">
            <v>190404.400202</v>
          </cell>
          <cell r="B1726">
            <v>400202</v>
          </cell>
          <cell r="C1726" t="str">
            <v>ADICIONAL NOTURNO</v>
          </cell>
          <cell r="D1726">
            <v>190404</v>
          </cell>
          <cell r="E1726" t="str">
            <v>ORIENTADORES</v>
          </cell>
          <cell r="F1726" t="str">
            <v>9.2.2</v>
          </cell>
          <cell r="G1726" t="str">
            <v>Pessoal - área fim</v>
          </cell>
        </row>
        <row r="1727">
          <cell r="A1727" t="str">
            <v>190404.400203</v>
          </cell>
          <cell r="B1727">
            <v>400203</v>
          </cell>
          <cell r="C1727" t="str">
            <v>GRATIFICAÇOES</v>
          </cell>
          <cell r="D1727">
            <v>190404</v>
          </cell>
          <cell r="E1727" t="str">
            <v>ORIENTADORES</v>
          </cell>
          <cell r="F1727" t="str">
            <v>9.2.2</v>
          </cell>
          <cell r="G1727" t="str">
            <v>Pessoal - área fim</v>
          </cell>
        </row>
        <row r="1728">
          <cell r="A1728" t="str">
            <v>190404.400219</v>
          </cell>
          <cell r="B1728">
            <v>400219</v>
          </cell>
          <cell r="C1728" t="str">
            <v>SALARIO MATERNIDADE</v>
          </cell>
          <cell r="D1728">
            <v>190404</v>
          </cell>
          <cell r="E1728" t="str">
            <v>ORIENTADORES</v>
          </cell>
          <cell r="F1728" t="str">
            <v>9.2.2</v>
          </cell>
          <cell r="G1728" t="str">
            <v>Pessoal - área fim</v>
          </cell>
        </row>
        <row r="1729">
          <cell r="A1729" t="str">
            <v>190404.400220</v>
          </cell>
          <cell r="B1729">
            <v>400220</v>
          </cell>
          <cell r="C1729" t="str">
            <v>SALARIO FAMILIA</v>
          </cell>
          <cell r="D1729">
            <v>190404</v>
          </cell>
          <cell r="E1729" t="str">
            <v>ORIENTADORES</v>
          </cell>
          <cell r="F1729" t="str">
            <v>9.2.2</v>
          </cell>
          <cell r="G1729" t="str">
            <v>Pessoal - área fim</v>
          </cell>
        </row>
        <row r="1730">
          <cell r="A1730" t="str">
            <v>190404.400221</v>
          </cell>
          <cell r="B1730">
            <v>400221</v>
          </cell>
          <cell r="C1730" t="str">
            <v>PENSAO ALIMENTICIA</v>
          </cell>
          <cell r="D1730">
            <v>190404</v>
          </cell>
          <cell r="E1730" t="str">
            <v>ORIENTADORES</v>
          </cell>
          <cell r="F1730" t="str">
            <v>9.2.2</v>
          </cell>
          <cell r="G1730" t="str">
            <v>Pessoal - área fim</v>
          </cell>
        </row>
        <row r="1731">
          <cell r="A1731" t="str">
            <v>190404.400014</v>
          </cell>
          <cell r="B1731">
            <v>400014</v>
          </cell>
          <cell r="C1731" t="str">
            <v>ASSISTÊNCIA MÉDICA</v>
          </cell>
          <cell r="D1731">
            <v>190404</v>
          </cell>
          <cell r="E1731" t="str">
            <v>ORIENTADORES</v>
          </cell>
          <cell r="F1731" t="str">
            <v>9.2.2</v>
          </cell>
          <cell r="G1731" t="str">
            <v>Pessoal - área fim</v>
          </cell>
        </row>
        <row r="1732">
          <cell r="A1732" t="str">
            <v>190404.400015</v>
          </cell>
          <cell r="B1732">
            <v>400015</v>
          </cell>
          <cell r="C1732" t="str">
            <v>ASSISTÊNCIA ODONTOLÓGICA</v>
          </cell>
          <cell r="D1732">
            <v>190404</v>
          </cell>
          <cell r="E1732" t="str">
            <v>ORIENTADORES</v>
          </cell>
          <cell r="F1732" t="str">
            <v>9.2.2</v>
          </cell>
          <cell r="G1732" t="str">
            <v>Pessoal - área fim</v>
          </cell>
        </row>
        <row r="1733">
          <cell r="A1733" t="str">
            <v>190404.400016</v>
          </cell>
          <cell r="B1733">
            <v>400016</v>
          </cell>
          <cell r="C1733" t="str">
            <v>VALE REFEICAO</v>
          </cell>
          <cell r="D1733">
            <v>190404</v>
          </cell>
          <cell r="E1733" t="str">
            <v>ORIENTADORES</v>
          </cell>
          <cell r="F1733" t="str">
            <v>9.2.2</v>
          </cell>
          <cell r="G1733" t="str">
            <v>Pessoal - área fim</v>
          </cell>
        </row>
        <row r="1734">
          <cell r="A1734" t="str">
            <v>190404.400017</v>
          </cell>
          <cell r="B1734">
            <v>400017</v>
          </cell>
          <cell r="C1734" t="str">
            <v>VALE TRANSPORTE</v>
          </cell>
          <cell r="D1734">
            <v>190404</v>
          </cell>
          <cell r="E1734" t="str">
            <v>ORIENTADORES</v>
          </cell>
          <cell r="F1734" t="str">
            <v>9.2.2</v>
          </cell>
          <cell r="G1734" t="str">
            <v>Pessoal - área fim</v>
          </cell>
        </row>
        <row r="1735">
          <cell r="A1735" t="str">
            <v>190404.400175</v>
          </cell>
          <cell r="B1735">
            <v>400175</v>
          </cell>
          <cell r="C1735" t="str">
            <v>CURSOS E TREINAMENTOS</v>
          </cell>
          <cell r="D1735">
            <v>190404</v>
          </cell>
          <cell r="E1735" t="str">
            <v>ORIENTADORES</v>
          </cell>
          <cell r="F1735" t="str">
            <v>9.2.2</v>
          </cell>
          <cell r="G1735" t="str">
            <v>Pessoal - área fim</v>
          </cell>
        </row>
        <row r="1736">
          <cell r="A1736" t="str">
            <v>190404.400176</v>
          </cell>
          <cell r="B1736">
            <v>400176</v>
          </cell>
          <cell r="C1736" t="str">
            <v>AUXILIO EDUCACAO</v>
          </cell>
          <cell r="D1736">
            <v>190404</v>
          </cell>
          <cell r="E1736" t="str">
            <v>ORIENTADORES</v>
          </cell>
          <cell r="F1736" t="str">
            <v>9.2.2</v>
          </cell>
          <cell r="G1736" t="str">
            <v>Pessoal - área fim</v>
          </cell>
        </row>
        <row r="1737">
          <cell r="A1737" t="str">
            <v>190404.400020</v>
          </cell>
          <cell r="B1737">
            <v>400020</v>
          </cell>
          <cell r="C1737" t="str">
            <v>INSS</v>
          </cell>
          <cell r="D1737">
            <v>190404</v>
          </cell>
          <cell r="E1737" t="str">
            <v>ORIENTADORES</v>
          </cell>
          <cell r="F1737" t="str">
            <v>9.2.2</v>
          </cell>
          <cell r="G1737" t="str">
            <v>Pessoal - área fim</v>
          </cell>
        </row>
        <row r="1738">
          <cell r="A1738" t="str">
            <v>190404.400021</v>
          </cell>
          <cell r="B1738">
            <v>400021</v>
          </cell>
          <cell r="C1738" t="str">
            <v>FGTS</v>
          </cell>
          <cell r="D1738">
            <v>190404</v>
          </cell>
          <cell r="E1738" t="str">
            <v>ORIENTADORES</v>
          </cell>
          <cell r="F1738" t="str">
            <v>9.2.2</v>
          </cell>
          <cell r="G1738" t="str">
            <v>Pessoal - área fim</v>
          </cell>
        </row>
        <row r="1739">
          <cell r="A1739" t="str">
            <v>190404.400022</v>
          </cell>
          <cell r="B1739">
            <v>400022</v>
          </cell>
          <cell r="C1739" t="str">
            <v>PIS SOBRE FOLHA DE PAGAMENTO</v>
          </cell>
          <cell r="D1739">
            <v>190404</v>
          </cell>
          <cell r="E1739" t="str">
            <v>ORIENTADORES</v>
          </cell>
          <cell r="F1739" t="str">
            <v>9.2.2</v>
          </cell>
          <cell r="G1739" t="str">
            <v>Pessoal - área fim</v>
          </cell>
        </row>
        <row r="1740">
          <cell r="A1740" t="str">
            <v>190404.400024</v>
          </cell>
          <cell r="B1740">
            <v>400024</v>
          </cell>
          <cell r="C1740" t="str">
            <v>CONTRIBUIÇÃO SOCIAL RESCISÓRIA</v>
          </cell>
          <cell r="D1740">
            <v>190404</v>
          </cell>
          <cell r="E1740" t="str">
            <v>ORIENTADORES</v>
          </cell>
          <cell r="F1740" t="str">
            <v>9.2.2</v>
          </cell>
          <cell r="G1740" t="str">
            <v>Pessoal - área fim</v>
          </cell>
        </row>
        <row r="1741">
          <cell r="A1741" t="str">
            <v>190404.400177</v>
          </cell>
          <cell r="B1741">
            <v>400177</v>
          </cell>
          <cell r="C1741" t="str">
            <v>INSS SOBRE AUTONOMOS</v>
          </cell>
          <cell r="D1741">
            <v>190404</v>
          </cell>
          <cell r="E1741" t="str">
            <v>ORIENTADORES</v>
          </cell>
          <cell r="F1741" t="str">
            <v>9.2.2</v>
          </cell>
          <cell r="G1741" t="str">
            <v>Pessoal - área fim</v>
          </cell>
        </row>
        <row r="1742">
          <cell r="A1742" t="str">
            <v>190404.400214</v>
          </cell>
          <cell r="B1742">
            <v>400214</v>
          </cell>
          <cell r="C1742" t="str">
            <v>CONTRIBUICAO SINDICAL/ ASSISTENCIAL/ CONFEDERATIVA</v>
          </cell>
          <cell r="D1742">
            <v>190404</v>
          </cell>
          <cell r="E1742" t="str">
            <v>ORIENTADORES</v>
          </cell>
          <cell r="F1742" t="str">
            <v>9.2.2</v>
          </cell>
          <cell r="G1742" t="str">
            <v>Pessoal - área fim</v>
          </cell>
        </row>
        <row r="1743">
          <cell r="A1743" t="str">
            <v>190404.400025</v>
          </cell>
          <cell r="B1743">
            <v>400025</v>
          </cell>
          <cell r="C1743" t="str">
            <v>DESPESA - FÉRIAS</v>
          </cell>
          <cell r="D1743">
            <v>190404</v>
          </cell>
          <cell r="E1743" t="str">
            <v>ORIENTADORES</v>
          </cell>
          <cell r="F1743" t="str">
            <v>9.2.2</v>
          </cell>
          <cell r="G1743" t="str">
            <v>Pessoal - área fim</v>
          </cell>
        </row>
        <row r="1744">
          <cell r="A1744" t="str">
            <v>190404.400026</v>
          </cell>
          <cell r="B1744">
            <v>400026</v>
          </cell>
          <cell r="C1744" t="str">
            <v>DESPESA - INSS S/ FÉRIAS</v>
          </cell>
          <cell r="D1744">
            <v>190404</v>
          </cell>
          <cell r="E1744" t="str">
            <v>ORIENTADORES</v>
          </cell>
          <cell r="F1744" t="str">
            <v>9.2.2</v>
          </cell>
          <cell r="G1744" t="str">
            <v>Pessoal - área fim</v>
          </cell>
        </row>
        <row r="1745">
          <cell r="A1745" t="str">
            <v>190404.400027</v>
          </cell>
          <cell r="B1745">
            <v>400027</v>
          </cell>
          <cell r="C1745" t="str">
            <v>DESPESA - FGTS S/ FÉRIAS</v>
          </cell>
          <cell r="D1745">
            <v>190404</v>
          </cell>
          <cell r="E1745" t="str">
            <v>ORIENTADORES</v>
          </cell>
          <cell r="F1745" t="str">
            <v>9.2.2</v>
          </cell>
          <cell r="G1745" t="str">
            <v>Pessoal - área fim</v>
          </cell>
        </row>
        <row r="1746">
          <cell r="A1746" t="str">
            <v>190404.400028</v>
          </cell>
          <cell r="B1746">
            <v>400028</v>
          </cell>
          <cell r="C1746" t="str">
            <v>DESPESA - 13° SALÁRIO</v>
          </cell>
          <cell r="D1746">
            <v>190404</v>
          </cell>
          <cell r="E1746" t="str">
            <v>ORIENTADORES</v>
          </cell>
          <cell r="F1746" t="str">
            <v>9.2.2</v>
          </cell>
          <cell r="G1746" t="str">
            <v>Pessoal - área fim</v>
          </cell>
        </row>
        <row r="1747">
          <cell r="A1747" t="str">
            <v>190404.400029</v>
          </cell>
          <cell r="B1747">
            <v>400029</v>
          </cell>
          <cell r="C1747" t="str">
            <v>DESPESA - INSS S/ 13°</v>
          </cell>
          <cell r="D1747">
            <v>190404</v>
          </cell>
          <cell r="E1747" t="str">
            <v>ORIENTADORES</v>
          </cell>
          <cell r="F1747" t="str">
            <v>9.2.2</v>
          </cell>
          <cell r="G1747" t="str">
            <v>Pessoal - área fim</v>
          </cell>
        </row>
        <row r="1748">
          <cell r="A1748" t="str">
            <v>190404.400030</v>
          </cell>
          <cell r="B1748">
            <v>400030</v>
          </cell>
          <cell r="C1748" t="str">
            <v>DESPESA - FGTS S/ 13°</v>
          </cell>
          <cell r="D1748">
            <v>190404</v>
          </cell>
          <cell r="E1748" t="str">
            <v>ORIENTADORES</v>
          </cell>
          <cell r="F1748" t="str">
            <v>9.2.2</v>
          </cell>
          <cell r="G1748" t="str">
            <v>Pessoal - área fim</v>
          </cell>
        </row>
        <row r="1749">
          <cell r="A1749" t="str">
            <v>190404.400178</v>
          </cell>
          <cell r="B1749">
            <v>400178</v>
          </cell>
          <cell r="C1749" t="str">
            <v>UNIFORMES</v>
          </cell>
          <cell r="D1749">
            <v>190404</v>
          </cell>
          <cell r="E1749" t="str">
            <v>ORIENTADORES</v>
          </cell>
          <cell r="F1749" t="str">
            <v>9.2.2</v>
          </cell>
          <cell r="G1749" t="str">
            <v>Pessoal - área fim</v>
          </cell>
        </row>
        <row r="1750">
          <cell r="A1750" t="str">
            <v>190404.400179</v>
          </cell>
          <cell r="B1750">
            <v>400179</v>
          </cell>
          <cell r="C1750" t="str">
            <v>ESTAGIARIOS E APRENDIZES</v>
          </cell>
          <cell r="D1750">
            <v>190404</v>
          </cell>
          <cell r="E1750" t="str">
            <v>ORIENTADORES</v>
          </cell>
          <cell r="F1750" t="str">
            <v>9.2.2</v>
          </cell>
          <cell r="G1750" t="str">
            <v>Pessoal - área fim</v>
          </cell>
        </row>
        <row r="1751">
          <cell r="A1751" t="str">
            <v>190404.400180</v>
          </cell>
          <cell r="B1751">
            <v>400180</v>
          </cell>
          <cell r="C1751" t="str">
            <v>OUTRAS DESPESAS COM PESSOAL</v>
          </cell>
          <cell r="D1751">
            <v>190404</v>
          </cell>
          <cell r="E1751" t="str">
            <v>ORIENTADORES</v>
          </cell>
          <cell r="F1751" t="str">
            <v>9.2.2</v>
          </cell>
          <cell r="G1751" t="str">
            <v>Pessoal - área fim</v>
          </cell>
        </row>
        <row r="1752">
          <cell r="A1752" t="str">
            <v>190405.400003</v>
          </cell>
          <cell r="B1752">
            <v>400003</v>
          </cell>
          <cell r="C1752" t="str">
            <v>SALÁRIOS E ORDENADOS</v>
          </cell>
          <cell r="D1752">
            <v>190405</v>
          </cell>
          <cell r="E1752" t="str">
            <v>PRÉDIOS</v>
          </cell>
          <cell r="F1752" t="str">
            <v>9.2.2</v>
          </cell>
          <cell r="G1752" t="str">
            <v>Pessoal - área fim</v>
          </cell>
        </row>
        <row r="1753">
          <cell r="A1753" t="str">
            <v>190405.400004</v>
          </cell>
          <cell r="B1753">
            <v>400004</v>
          </cell>
          <cell r="C1753" t="str">
            <v>HORAS EXTRAS</v>
          </cell>
          <cell r="D1753">
            <v>190405</v>
          </cell>
          <cell r="E1753" t="str">
            <v>PRÉDIOS</v>
          </cell>
          <cell r="F1753" t="str">
            <v>9.2.2</v>
          </cell>
          <cell r="G1753" t="str">
            <v>Pessoal - área fim</v>
          </cell>
        </row>
        <row r="1754">
          <cell r="A1754" t="str">
            <v>190405.400005</v>
          </cell>
          <cell r="B1754">
            <v>400005</v>
          </cell>
          <cell r="C1754" t="str">
            <v>DÉCIMO TERCEIRO SALÁRIO</v>
          </cell>
          <cell r="D1754">
            <v>190405</v>
          </cell>
          <cell r="E1754" t="str">
            <v>PRÉDIOS</v>
          </cell>
          <cell r="F1754" t="str">
            <v>9.2.2</v>
          </cell>
          <cell r="G1754" t="str">
            <v>Pessoal - área fim</v>
          </cell>
        </row>
        <row r="1755">
          <cell r="A1755" t="str">
            <v>190405.400006</v>
          </cell>
          <cell r="B1755">
            <v>400006</v>
          </cell>
          <cell r="C1755" t="str">
            <v>FÉRIAS</v>
          </cell>
          <cell r="D1755">
            <v>190405</v>
          </cell>
          <cell r="E1755" t="str">
            <v>PRÉDIOS</v>
          </cell>
          <cell r="F1755" t="str">
            <v>9.2.2</v>
          </cell>
          <cell r="G1755" t="str">
            <v>Pessoal - área fim</v>
          </cell>
        </row>
        <row r="1756">
          <cell r="A1756" t="str">
            <v>190405.400007</v>
          </cell>
          <cell r="B1756">
            <v>400007</v>
          </cell>
          <cell r="C1756" t="str">
            <v>DESCANSO SEMANAL REMUNERADO</v>
          </cell>
          <cell r="D1756">
            <v>190405</v>
          </cell>
          <cell r="E1756" t="str">
            <v>PRÉDIOS</v>
          </cell>
          <cell r="F1756" t="str">
            <v>9.2.2</v>
          </cell>
          <cell r="G1756" t="str">
            <v>Pessoal - área fim</v>
          </cell>
        </row>
        <row r="1757">
          <cell r="A1757" t="str">
            <v>190405.400010</v>
          </cell>
          <cell r="B1757">
            <v>400010</v>
          </cell>
          <cell r="C1757" t="str">
            <v>AJUDA DE CUSTO</v>
          </cell>
          <cell r="D1757">
            <v>190405</v>
          </cell>
          <cell r="E1757" t="str">
            <v>PRÉDIOS</v>
          </cell>
          <cell r="F1757" t="str">
            <v>9.2.2</v>
          </cell>
          <cell r="G1757" t="str">
            <v>Pessoal - área fim</v>
          </cell>
        </row>
        <row r="1758">
          <cell r="A1758" t="str">
            <v>190405.400011</v>
          </cell>
          <cell r="B1758">
            <v>400011</v>
          </cell>
          <cell r="C1758" t="str">
            <v>BOLSA AUXÍLIO</v>
          </cell>
          <cell r="D1758">
            <v>190405</v>
          </cell>
          <cell r="E1758" t="str">
            <v>PRÉDIOS</v>
          </cell>
          <cell r="F1758" t="str">
            <v>9.2.2</v>
          </cell>
          <cell r="G1758" t="str">
            <v>Pessoal - área fim</v>
          </cell>
        </row>
        <row r="1759">
          <cell r="A1759" t="str">
            <v>190405.400012</v>
          </cell>
          <cell r="B1759">
            <v>400012</v>
          </cell>
          <cell r="C1759" t="str">
            <v>INDENIZAÇÕES</v>
          </cell>
          <cell r="D1759">
            <v>190405</v>
          </cell>
          <cell r="E1759" t="str">
            <v>PRÉDIOS</v>
          </cell>
          <cell r="F1759" t="str">
            <v>9.2.2</v>
          </cell>
          <cell r="G1759" t="str">
            <v>Pessoal - área fim</v>
          </cell>
        </row>
        <row r="1760">
          <cell r="A1760" t="str">
            <v>190405.400013</v>
          </cell>
          <cell r="B1760">
            <v>400013</v>
          </cell>
          <cell r="C1760" t="str">
            <v>SALÁRIOS - AJUSTES ENTRE CONTRATO DE GESTÃO</v>
          </cell>
          <cell r="D1760">
            <v>190405</v>
          </cell>
          <cell r="E1760" t="str">
            <v>PRÉDIOS</v>
          </cell>
          <cell r="F1760" t="str">
            <v>9.2.2</v>
          </cell>
          <cell r="G1760" t="str">
            <v>Pessoal - área fim</v>
          </cell>
        </row>
        <row r="1761">
          <cell r="A1761" t="str">
            <v>190405.400202</v>
          </cell>
          <cell r="B1761">
            <v>400202</v>
          </cell>
          <cell r="C1761" t="str">
            <v>ADICIONAL NOTURNO</v>
          </cell>
          <cell r="D1761">
            <v>190405</v>
          </cell>
          <cell r="E1761" t="str">
            <v>PRÉDIOS</v>
          </cell>
          <cell r="F1761" t="str">
            <v>9.2.2</v>
          </cell>
          <cell r="G1761" t="str">
            <v>Pessoal - área fim</v>
          </cell>
        </row>
        <row r="1762">
          <cell r="A1762" t="str">
            <v>190405.400203</v>
          </cell>
          <cell r="B1762">
            <v>400203</v>
          </cell>
          <cell r="C1762" t="str">
            <v>GRATIFICAÇOES</v>
          </cell>
          <cell r="D1762">
            <v>190405</v>
          </cell>
          <cell r="E1762" t="str">
            <v>PRÉDIOS</v>
          </cell>
          <cell r="F1762" t="str">
            <v>9.2.2</v>
          </cell>
          <cell r="G1762" t="str">
            <v>Pessoal - área fim</v>
          </cell>
        </row>
        <row r="1763">
          <cell r="A1763" t="str">
            <v>190405.400219</v>
          </cell>
          <cell r="B1763">
            <v>400219</v>
          </cell>
          <cell r="C1763" t="str">
            <v>SALARIO MATERNIDADE</v>
          </cell>
          <cell r="D1763">
            <v>190405</v>
          </cell>
          <cell r="E1763" t="str">
            <v>PRÉDIOS</v>
          </cell>
          <cell r="F1763" t="str">
            <v>9.2.2</v>
          </cell>
          <cell r="G1763" t="str">
            <v>Pessoal - área fim</v>
          </cell>
        </row>
        <row r="1764">
          <cell r="A1764" t="str">
            <v>190405.400220</v>
          </cell>
          <cell r="B1764">
            <v>400220</v>
          </cell>
          <cell r="C1764" t="str">
            <v>SALARIO FAMILIA</v>
          </cell>
          <cell r="D1764">
            <v>190405</v>
          </cell>
          <cell r="E1764" t="str">
            <v>PRÉDIOS</v>
          </cell>
          <cell r="F1764" t="str">
            <v>9.2.2</v>
          </cell>
          <cell r="G1764" t="str">
            <v>Pessoal - área fim</v>
          </cell>
        </row>
        <row r="1765">
          <cell r="A1765" t="str">
            <v>190405.400221</v>
          </cell>
          <cell r="B1765">
            <v>400221</v>
          </cell>
          <cell r="C1765" t="str">
            <v>PENSAO ALIMENTICIA</v>
          </cell>
          <cell r="D1765">
            <v>190405</v>
          </cell>
          <cell r="E1765" t="str">
            <v>PRÉDIOS</v>
          </cell>
          <cell r="F1765" t="str">
            <v>9.2.2</v>
          </cell>
          <cell r="G1765" t="str">
            <v>Pessoal - área fim</v>
          </cell>
        </row>
        <row r="1766">
          <cell r="A1766" t="str">
            <v>190405.400014</v>
          </cell>
          <cell r="B1766">
            <v>400014</v>
          </cell>
          <cell r="C1766" t="str">
            <v>ASSISTÊNCIA MÉDICA</v>
          </cell>
          <cell r="D1766">
            <v>190405</v>
          </cell>
          <cell r="E1766" t="str">
            <v>PRÉDIOS</v>
          </cell>
          <cell r="F1766" t="str">
            <v>9.2.2</v>
          </cell>
          <cell r="G1766" t="str">
            <v>Pessoal - área fim</v>
          </cell>
        </row>
        <row r="1767">
          <cell r="A1767" t="str">
            <v>190405.400015</v>
          </cell>
          <cell r="B1767">
            <v>400015</v>
          </cell>
          <cell r="C1767" t="str">
            <v>ASSISTÊNCIA ODONTOLÓGICA</v>
          </cell>
          <cell r="D1767">
            <v>190405</v>
          </cell>
          <cell r="E1767" t="str">
            <v>PRÉDIOS</v>
          </cell>
          <cell r="F1767" t="str">
            <v>9.2.2</v>
          </cell>
          <cell r="G1767" t="str">
            <v>Pessoal - área fim</v>
          </cell>
        </row>
        <row r="1768">
          <cell r="A1768" t="str">
            <v>190405.400016</v>
          </cell>
          <cell r="B1768">
            <v>400016</v>
          </cell>
          <cell r="C1768" t="str">
            <v>VALE REFEICAO</v>
          </cell>
          <cell r="D1768">
            <v>190405</v>
          </cell>
          <cell r="E1768" t="str">
            <v>PRÉDIOS</v>
          </cell>
          <cell r="F1768" t="str">
            <v>9.2.2</v>
          </cell>
          <cell r="G1768" t="str">
            <v>Pessoal - área fim</v>
          </cell>
        </row>
        <row r="1769">
          <cell r="A1769" t="str">
            <v>190405.400017</v>
          </cell>
          <cell r="B1769">
            <v>400017</v>
          </cell>
          <cell r="C1769" t="str">
            <v>VALE TRANSPORTE</v>
          </cell>
          <cell r="D1769">
            <v>190405</v>
          </cell>
          <cell r="E1769" t="str">
            <v>PRÉDIOS</v>
          </cell>
          <cell r="F1769" t="str">
            <v>9.2.2</v>
          </cell>
          <cell r="G1769" t="str">
            <v>Pessoal - área fim</v>
          </cell>
        </row>
        <row r="1770">
          <cell r="A1770" t="str">
            <v>190405.400175</v>
          </cell>
          <cell r="B1770">
            <v>400175</v>
          </cell>
          <cell r="C1770" t="str">
            <v>CURSOS E TREINAMENTOS</v>
          </cell>
          <cell r="D1770">
            <v>190405</v>
          </cell>
          <cell r="E1770" t="str">
            <v>PRÉDIOS</v>
          </cell>
          <cell r="F1770" t="str">
            <v>9.2.2</v>
          </cell>
          <cell r="G1770" t="str">
            <v>Pessoal - área fim</v>
          </cell>
        </row>
        <row r="1771">
          <cell r="A1771" t="str">
            <v>190405.400176</v>
          </cell>
          <cell r="B1771">
            <v>400176</v>
          </cell>
          <cell r="C1771" t="str">
            <v>AUXILIO EDUCACAO</v>
          </cell>
          <cell r="D1771">
            <v>190405</v>
          </cell>
          <cell r="E1771" t="str">
            <v>PRÉDIOS</v>
          </cell>
          <cell r="F1771" t="str">
            <v>9.2.2</v>
          </cell>
          <cell r="G1771" t="str">
            <v>Pessoal - área fim</v>
          </cell>
        </row>
        <row r="1772">
          <cell r="A1772" t="str">
            <v>190405.400020</v>
          </cell>
          <cell r="B1772">
            <v>400020</v>
          </cell>
          <cell r="C1772" t="str">
            <v>INSS</v>
          </cell>
          <cell r="D1772">
            <v>190405</v>
          </cell>
          <cell r="E1772" t="str">
            <v>PRÉDIOS</v>
          </cell>
          <cell r="F1772" t="str">
            <v>9.2.2</v>
          </cell>
          <cell r="G1772" t="str">
            <v>Pessoal - área fim</v>
          </cell>
        </row>
        <row r="1773">
          <cell r="A1773" t="str">
            <v>190405.400021</v>
          </cell>
          <cell r="B1773">
            <v>400021</v>
          </cell>
          <cell r="C1773" t="str">
            <v>FGTS</v>
          </cell>
          <cell r="D1773">
            <v>190405</v>
          </cell>
          <cell r="E1773" t="str">
            <v>PRÉDIOS</v>
          </cell>
          <cell r="F1773" t="str">
            <v>9.2.2</v>
          </cell>
          <cell r="G1773" t="str">
            <v>Pessoal - área fim</v>
          </cell>
        </row>
        <row r="1774">
          <cell r="A1774" t="str">
            <v>190405.400022</v>
          </cell>
          <cell r="B1774">
            <v>400022</v>
          </cell>
          <cell r="C1774" t="str">
            <v>PIS SOBRE FOLHA DE PAGAMENTO</v>
          </cell>
          <cell r="D1774">
            <v>190405</v>
          </cell>
          <cell r="E1774" t="str">
            <v>PRÉDIOS</v>
          </cell>
          <cell r="F1774" t="str">
            <v>9.2.2</v>
          </cell>
          <cell r="G1774" t="str">
            <v>Pessoal - área fim</v>
          </cell>
        </row>
        <row r="1775">
          <cell r="A1775" t="str">
            <v>190405.400024</v>
          </cell>
          <cell r="B1775">
            <v>400024</v>
          </cell>
          <cell r="C1775" t="str">
            <v>CONTRIBUIÇÃO SOCIAL RESCISÓRIA</v>
          </cell>
          <cell r="D1775">
            <v>190405</v>
          </cell>
          <cell r="E1775" t="str">
            <v>PRÉDIOS</v>
          </cell>
          <cell r="F1775" t="str">
            <v>9.2.2</v>
          </cell>
          <cell r="G1775" t="str">
            <v>Pessoal - área fim</v>
          </cell>
        </row>
        <row r="1776">
          <cell r="A1776" t="str">
            <v>190405.400177</v>
          </cell>
          <cell r="B1776">
            <v>400177</v>
          </cell>
          <cell r="C1776" t="str">
            <v>INSS SOBRE AUTONOMOS</v>
          </cell>
          <cell r="D1776">
            <v>190405</v>
          </cell>
          <cell r="E1776" t="str">
            <v>PRÉDIOS</v>
          </cell>
          <cell r="F1776" t="str">
            <v>9.2.2</v>
          </cell>
          <cell r="G1776" t="str">
            <v>Pessoal - área fim</v>
          </cell>
        </row>
        <row r="1777">
          <cell r="A1777" t="str">
            <v>190405.400214</v>
          </cell>
          <cell r="B1777">
            <v>400214</v>
          </cell>
          <cell r="C1777" t="str">
            <v>CONTRIBUICAO SINDICAL/ ASSISTENCIAL/ CONFEDERATIVA</v>
          </cell>
          <cell r="D1777">
            <v>190405</v>
          </cell>
          <cell r="E1777" t="str">
            <v>PRÉDIOS</v>
          </cell>
          <cell r="F1777" t="str">
            <v>9.2.2</v>
          </cell>
          <cell r="G1777" t="str">
            <v>Pessoal - área fim</v>
          </cell>
        </row>
        <row r="1778">
          <cell r="A1778" t="str">
            <v>190405.400025</v>
          </cell>
          <cell r="B1778">
            <v>400025</v>
          </cell>
          <cell r="C1778" t="str">
            <v>DESPESA - FÉRIAS</v>
          </cell>
          <cell r="D1778">
            <v>190405</v>
          </cell>
          <cell r="E1778" t="str">
            <v>PRÉDIOS</v>
          </cell>
          <cell r="F1778" t="str">
            <v>9.2.2</v>
          </cell>
          <cell r="G1778" t="str">
            <v>Pessoal - área fim</v>
          </cell>
        </row>
        <row r="1779">
          <cell r="A1779" t="str">
            <v>190405.400026</v>
          </cell>
          <cell r="B1779">
            <v>400026</v>
          </cell>
          <cell r="C1779" t="str">
            <v>DESPESA - INSS S/ FÉRIAS</v>
          </cell>
          <cell r="D1779">
            <v>190405</v>
          </cell>
          <cell r="E1779" t="str">
            <v>PRÉDIOS</v>
          </cell>
          <cell r="F1779" t="str">
            <v>9.2.2</v>
          </cell>
          <cell r="G1779" t="str">
            <v>Pessoal - área fim</v>
          </cell>
        </row>
        <row r="1780">
          <cell r="A1780" t="str">
            <v>190405.400027</v>
          </cell>
          <cell r="B1780">
            <v>400027</v>
          </cell>
          <cell r="C1780" t="str">
            <v>DESPESA - FGTS S/ FÉRIAS</v>
          </cell>
          <cell r="D1780">
            <v>190405</v>
          </cell>
          <cell r="E1780" t="str">
            <v>PRÉDIOS</v>
          </cell>
          <cell r="F1780" t="str">
            <v>9.2.2</v>
          </cell>
          <cell r="G1780" t="str">
            <v>Pessoal - área fim</v>
          </cell>
        </row>
        <row r="1781">
          <cell r="A1781" t="str">
            <v>190405.400028</v>
          </cell>
          <cell r="B1781">
            <v>400028</v>
          </cell>
          <cell r="C1781" t="str">
            <v>DESPESA - 13° SALÁRIO</v>
          </cell>
          <cell r="D1781">
            <v>190405</v>
          </cell>
          <cell r="E1781" t="str">
            <v>PRÉDIOS</v>
          </cell>
          <cell r="F1781" t="str">
            <v>9.2.2</v>
          </cell>
          <cell r="G1781" t="str">
            <v>Pessoal - área fim</v>
          </cell>
        </row>
        <row r="1782">
          <cell r="A1782" t="str">
            <v>190405.400029</v>
          </cell>
          <cell r="B1782">
            <v>400029</v>
          </cell>
          <cell r="C1782" t="str">
            <v>DESPESA - INSS S/ 13°</v>
          </cell>
          <cell r="D1782">
            <v>190405</v>
          </cell>
          <cell r="E1782" t="str">
            <v>PRÉDIOS</v>
          </cell>
          <cell r="F1782" t="str">
            <v>9.2.2</v>
          </cell>
          <cell r="G1782" t="str">
            <v>Pessoal - área fim</v>
          </cell>
        </row>
        <row r="1783">
          <cell r="A1783" t="str">
            <v>190405.400030</v>
          </cell>
          <cell r="B1783">
            <v>400030</v>
          </cell>
          <cell r="C1783" t="str">
            <v>DESPESA - FGTS S/ 13°</v>
          </cell>
          <cell r="D1783">
            <v>190405</v>
          </cell>
          <cell r="E1783" t="str">
            <v>PRÉDIOS</v>
          </cell>
          <cell r="F1783" t="str">
            <v>9.2.2</v>
          </cell>
          <cell r="G1783" t="str">
            <v>Pessoal - área fim</v>
          </cell>
        </row>
        <row r="1784">
          <cell r="A1784" t="str">
            <v>190405.400178</v>
          </cell>
          <cell r="B1784">
            <v>400178</v>
          </cell>
          <cell r="C1784" t="str">
            <v>UNIFORMES</v>
          </cell>
          <cell r="D1784">
            <v>190405</v>
          </cell>
          <cell r="E1784" t="str">
            <v>PRÉDIOS</v>
          </cell>
          <cell r="F1784" t="str">
            <v>9.2.2</v>
          </cell>
          <cell r="G1784" t="str">
            <v>Pessoal - área fim</v>
          </cell>
        </row>
        <row r="1785">
          <cell r="A1785" t="str">
            <v>190405.400179</v>
          </cell>
          <cell r="B1785">
            <v>400179</v>
          </cell>
          <cell r="C1785" t="str">
            <v>ESTAGIARIOS E APRENDIZES</v>
          </cell>
          <cell r="D1785">
            <v>190405</v>
          </cell>
          <cell r="E1785" t="str">
            <v>PRÉDIOS</v>
          </cell>
          <cell r="F1785" t="str">
            <v>9.2.2</v>
          </cell>
          <cell r="G1785" t="str">
            <v>Pessoal - área fim</v>
          </cell>
        </row>
        <row r="1786">
          <cell r="A1786" t="str">
            <v>190405.400180</v>
          </cell>
          <cell r="B1786">
            <v>400180</v>
          </cell>
          <cell r="C1786" t="str">
            <v>OUTRAS DESPESAS COM PESSOAL</v>
          </cell>
          <cell r="D1786">
            <v>190405</v>
          </cell>
          <cell r="E1786" t="str">
            <v>PRÉDIOS</v>
          </cell>
          <cell r="F1786" t="str">
            <v>9.2.2</v>
          </cell>
          <cell r="G1786" t="str">
            <v>Pessoal - área fim</v>
          </cell>
        </row>
        <row r="1787">
          <cell r="A1787" t="str">
            <v>200101.400003</v>
          </cell>
          <cell r="B1787">
            <v>400003</v>
          </cell>
          <cell r="C1787" t="str">
            <v>SALÁRIOS E ORDENADOS</v>
          </cell>
          <cell r="D1787">
            <v>200101</v>
          </cell>
          <cell r="E1787" t="str">
            <v>ATIVIDADES CULTURAIS</v>
          </cell>
          <cell r="F1787" t="str">
            <v>9.2.2</v>
          </cell>
          <cell r="G1787" t="str">
            <v>Pessoal - área fim</v>
          </cell>
        </row>
        <row r="1788">
          <cell r="A1788" t="str">
            <v>200101.400004</v>
          </cell>
          <cell r="B1788">
            <v>400004</v>
          </cell>
          <cell r="C1788" t="str">
            <v>HORAS EXTRAS</v>
          </cell>
          <cell r="D1788">
            <v>200101</v>
          </cell>
          <cell r="E1788" t="str">
            <v>ATIVIDADES CULTURAIS</v>
          </cell>
          <cell r="F1788" t="str">
            <v>9.2.2</v>
          </cell>
          <cell r="G1788" t="str">
            <v>Pessoal - área fim</v>
          </cell>
        </row>
        <row r="1789">
          <cell r="A1789" t="str">
            <v>200101.400005</v>
          </cell>
          <cell r="B1789">
            <v>400005</v>
          </cell>
          <cell r="C1789" t="str">
            <v>DÉCIMO TERCEIRO SALÁRIO</v>
          </cell>
          <cell r="D1789">
            <v>200101</v>
          </cell>
          <cell r="E1789" t="str">
            <v>ATIVIDADES CULTURAIS</v>
          </cell>
          <cell r="F1789" t="str">
            <v>9.2.2</v>
          </cell>
          <cell r="G1789" t="str">
            <v>Pessoal - área fim</v>
          </cell>
        </row>
        <row r="1790">
          <cell r="A1790" t="str">
            <v>200101.400006</v>
          </cell>
          <cell r="B1790">
            <v>400006</v>
          </cell>
          <cell r="C1790" t="str">
            <v>FÉRIAS</v>
          </cell>
          <cell r="D1790">
            <v>200101</v>
          </cell>
          <cell r="E1790" t="str">
            <v>ATIVIDADES CULTURAIS</v>
          </cell>
          <cell r="F1790" t="str">
            <v>9.2.2</v>
          </cell>
          <cell r="G1790" t="str">
            <v>Pessoal - área fim</v>
          </cell>
        </row>
        <row r="1791">
          <cell r="A1791" t="str">
            <v>200101.400007</v>
          </cell>
          <cell r="B1791">
            <v>400007</v>
          </cell>
          <cell r="C1791" t="str">
            <v>DESCANSO SEMANAL REMUNERADO</v>
          </cell>
          <cell r="D1791">
            <v>200101</v>
          </cell>
          <cell r="E1791" t="str">
            <v>ATIVIDADES CULTURAIS</v>
          </cell>
          <cell r="F1791" t="str">
            <v>9.2.2</v>
          </cell>
          <cell r="G1791" t="str">
            <v>Pessoal - área fim</v>
          </cell>
        </row>
        <row r="1792">
          <cell r="A1792" t="str">
            <v>200101.400010</v>
          </cell>
          <cell r="B1792">
            <v>400010</v>
          </cell>
          <cell r="C1792" t="str">
            <v>AJUDA DE CUSTO</v>
          </cell>
          <cell r="D1792">
            <v>200101</v>
          </cell>
          <cell r="E1792" t="str">
            <v>ATIVIDADES CULTURAIS</v>
          </cell>
          <cell r="F1792" t="str">
            <v>9.2.2</v>
          </cell>
          <cell r="G1792" t="str">
            <v>Pessoal - área fim</v>
          </cell>
        </row>
        <row r="1793">
          <cell r="A1793" t="str">
            <v>200101.400011</v>
          </cell>
          <cell r="B1793">
            <v>400011</v>
          </cell>
          <cell r="C1793" t="str">
            <v>BOLSA AUXÍLIO</v>
          </cell>
          <cell r="D1793">
            <v>200101</v>
          </cell>
          <cell r="E1793" t="str">
            <v>ATIVIDADES CULTURAIS</v>
          </cell>
          <cell r="F1793" t="str">
            <v>9.2.2</v>
          </cell>
          <cell r="G1793" t="str">
            <v>Pessoal - área fim</v>
          </cell>
        </row>
        <row r="1794">
          <cell r="A1794" t="str">
            <v>200101.400012</v>
          </cell>
          <cell r="B1794">
            <v>400012</v>
          </cell>
          <cell r="C1794" t="str">
            <v>INDENIZAÇÕES</v>
          </cell>
          <cell r="D1794">
            <v>200101</v>
          </cell>
          <cell r="E1794" t="str">
            <v>ATIVIDADES CULTURAIS</v>
          </cell>
          <cell r="F1794" t="str">
            <v>9.2.2</v>
          </cell>
          <cell r="G1794" t="str">
            <v>Pessoal - área fim</v>
          </cell>
        </row>
        <row r="1795">
          <cell r="A1795" t="str">
            <v>200101.400013</v>
          </cell>
          <cell r="B1795">
            <v>400013</v>
          </cell>
          <cell r="C1795" t="str">
            <v>SALÁRIOS - AJUSTES ENTRE CONTRATO DE GESTÃO</v>
          </cell>
          <cell r="D1795">
            <v>200101</v>
          </cell>
          <cell r="E1795" t="str">
            <v>ATIVIDADES CULTURAIS</v>
          </cell>
          <cell r="F1795" t="str">
            <v>9.2.2</v>
          </cell>
          <cell r="G1795" t="str">
            <v>Pessoal - área fim</v>
          </cell>
        </row>
        <row r="1796">
          <cell r="A1796" t="str">
            <v>200101.400202</v>
          </cell>
          <cell r="B1796">
            <v>400202</v>
          </cell>
          <cell r="C1796" t="str">
            <v>ADICIONAL NOTURNO</v>
          </cell>
          <cell r="D1796">
            <v>200101</v>
          </cell>
          <cell r="E1796" t="str">
            <v>ATIVIDADES CULTURAIS</v>
          </cell>
          <cell r="F1796" t="str">
            <v>9.2.2</v>
          </cell>
          <cell r="G1796" t="str">
            <v>Pessoal - área fim</v>
          </cell>
        </row>
        <row r="1797">
          <cell r="A1797" t="str">
            <v>200101.400203</v>
          </cell>
          <cell r="B1797">
            <v>400203</v>
          </cell>
          <cell r="C1797" t="str">
            <v>GRATIFICAÇOES</v>
          </cell>
          <cell r="D1797">
            <v>200101</v>
          </cell>
          <cell r="E1797" t="str">
            <v>ATIVIDADES CULTURAIS</v>
          </cell>
          <cell r="F1797" t="str">
            <v>9.2.2</v>
          </cell>
          <cell r="G1797" t="str">
            <v>Pessoal - área fim</v>
          </cell>
        </row>
        <row r="1798">
          <cell r="A1798" t="str">
            <v>200101.400219</v>
          </cell>
          <cell r="B1798">
            <v>400219</v>
          </cell>
          <cell r="C1798" t="str">
            <v>SALARIO MATERNIDADE</v>
          </cell>
          <cell r="D1798">
            <v>200101</v>
          </cell>
          <cell r="E1798" t="str">
            <v>ATIVIDADES CULTURAIS</v>
          </cell>
          <cell r="F1798" t="str">
            <v>9.2.2</v>
          </cell>
          <cell r="G1798" t="str">
            <v>Pessoal - área fim</v>
          </cell>
        </row>
        <row r="1799">
          <cell r="A1799" t="str">
            <v>200101.400220</v>
          </cell>
          <cell r="B1799">
            <v>400220</v>
          </cell>
          <cell r="C1799" t="str">
            <v>SALARIO FAMILIA</v>
          </cell>
          <cell r="D1799">
            <v>200101</v>
          </cell>
          <cell r="E1799" t="str">
            <v>ATIVIDADES CULTURAIS</v>
          </cell>
          <cell r="F1799" t="str">
            <v>9.2.2</v>
          </cell>
          <cell r="G1799" t="str">
            <v>Pessoal - área fim</v>
          </cell>
        </row>
        <row r="1800">
          <cell r="A1800" t="str">
            <v>200101.400221</v>
          </cell>
          <cell r="B1800">
            <v>400221</v>
          </cell>
          <cell r="C1800" t="str">
            <v>PENSAO ALIMENTICIA</v>
          </cell>
          <cell r="D1800">
            <v>200101</v>
          </cell>
          <cell r="E1800" t="str">
            <v>ATIVIDADES CULTURAIS</v>
          </cell>
          <cell r="F1800" t="str">
            <v>9.2.2</v>
          </cell>
          <cell r="G1800" t="str">
            <v>Pessoal - área fim</v>
          </cell>
        </row>
        <row r="1801">
          <cell r="A1801" t="str">
            <v>200101.400014</v>
          </cell>
          <cell r="B1801">
            <v>400014</v>
          </cell>
          <cell r="C1801" t="str">
            <v>ASSISTÊNCIA MÉDICA</v>
          </cell>
          <cell r="D1801">
            <v>200101</v>
          </cell>
          <cell r="E1801" t="str">
            <v>ATIVIDADES CULTURAIS</v>
          </cell>
          <cell r="F1801" t="str">
            <v>9.2.2</v>
          </cell>
          <cell r="G1801" t="str">
            <v>Pessoal - área fim</v>
          </cell>
        </row>
        <row r="1802">
          <cell r="A1802" t="str">
            <v>200101.400015</v>
          </cell>
          <cell r="B1802">
            <v>400015</v>
          </cell>
          <cell r="C1802" t="str">
            <v>ASSISTÊNCIA ODONTOLÓGICA</v>
          </cell>
          <cell r="D1802">
            <v>200101</v>
          </cell>
          <cell r="E1802" t="str">
            <v>ATIVIDADES CULTURAIS</v>
          </cell>
          <cell r="F1802" t="str">
            <v>9.2.2</v>
          </cell>
          <cell r="G1802" t="str">
            <v>Pessoal - área fim</v>
          </cell>
        </row>
        <row r="1803">
          <cell r="A1803" t="str">
            <v>200101.400016</v>
          </cell>
          <cell r="B1803">
            <v>400016</v>
          </cell>
          <cell r="C1803" t="str">
            <v>VALE REFEICAO</v>
          </cell>
          <cell r="D1803">
            <v>200101</v>
          </cell>
          <cell r="E1803" t="str">
            <v>ATIVIDADES CULTURAIS</v>
          </cell>
          <cell r="F1803" t="str">
            <v>9.2.2</v>
          </cell>
          <cell r="G1803" t="str">
            <v>Pessoal - área fim</v>
          </cell>
        </row>
        <row r="1804">
          <cell r="A1804" t="str">
            <v>200101.400017</v>
          </cell>
          <cell r="B1804">
            <v>400017</v>
          </cell>
          <cell r="C1804" t="str">
            <v>VALE TRANSPORTE</v>
          </cell>
          <cell r="D1804">
            <v>200101</v>
          </cell>
          <cell r="E1804" t="str">
            <v>ATIVIDADES CULTURAIS</v>
          </cell>
          <cell r="F1804" t="str">
            <v>9.2.2</v>
          </cell>
          <cell r="G1804" t="str">
            <v>Pessoal - área fim</v>
          </cell>
        </row>
        <row r="1805">
          <cell r="A1805" t="str">
            <v>200101.400175</v>
          </cell>
          <cell r="B1805">
            <v>400175</v>
          </cell>
          <cell r="C1805" t="str">
            <v>CURSOS E TREINAMENTOS</v>
          </cell>
          <cell r="D1805">
            <v>200101</v>
          </cell>
          <cell r="E1805" t="str">
            <v>ATIVIDADES CULTURAIS</v>
          </cell>
          <cell r="F1805" t="str">
            <v>9.2.2</v>
          </cell>
          <cell r="G1805" t="str">
            <v>Pessoal - área fim</v>
          </cell>
        </row>
        <row r="1806">
          <cell r="A1806" t="str">
            <v>200101.400176</v>
          </cell>
          <cell r="B1806">
            <v>400176</v>
          </cell>
          <cell r="C1806" t="str">
            <v>AUXILIO EDUCACAO</v>
          </cell>
          <cell r="D1806">
            <v>200101</v>
          </cell>
          <cell r="E1806" t="str">
            <v>ATIVIDADES CULTURAIS</v>
          </cell>
          <cell r="F1806" t="str">
            <v>9.2.2</v>
          </cell>
          <cell r="G1806" t="str">
            <v>Pessoal - área fim</v>
          </cell>
        </row>
        <row r="1807">
          <cell r="A1807" t="str">
            <v>200101.400020</v>
          </cell>
          <cell r="B1807">
            <v>400020</v>
          </cell>
          <cell r="C1807" t="str">
            <v>INSS</v>
          </cell>
          <cell r="D1807">
            <v>200101</v>
          </cell>
          <cell r="E1807" t="str">
            <v>ATIVIDADES CULTURAIS</v>
          </cell>
          <cell r="F1807" t="str">
            <v>9.2.2</v>
          </cell>
          <cell r="G1807" t="str">
            <v>Pessoal - área fim</v>
          </cell>
        </row>
        <row r="1808">
          <cell r="A1808" t="str">
            <v>200101.400021</v>
          </cell>
          <cell r="B1808">
            <v>400021</v>
          </cell>
          <cell r="C1808" t="str">
            <v>FGTS</v>
          </cell>
          <cell r="D1808">
            <v>200101</v>
          </cell>
          <cell r="E1808" t="str">
            <v>ATIVIDADES CULTURAIS</v>
          </cell>
          <cell r="F1808" t="str">
            <v>9.2.2</v>
          </cell>
          <cell r="G1808" t="str">
            <v>Pessoal - área fim</v>
          </cell>
        </row>
        <row r="1809">
          <cell r="A1809" t="str">
            <v>200101.400022</v>
          </cell>
          <cell r="B1809">
            <v>400022</v>
          </cell>
          <cell r="C1809" t="str">
            <v>PIS SOBRE FOLHA DE PAGAMENTO</v>
          </cell>
          <cell r="D1809">
            <v>200101</v>
          </cell>
          <cell r="E1809" t="str">
            <v>ATIVIDADES CULTURAIS</v>
          </cell>
          <cell r="F1809" t="str">
            <v>9.2.2</v>
          </cell>
          <cell r="G1809" t="str">
            <v>Pessoal - área fim</v>
          </cell>
        </row>
        <row r="1810">
          <cell r="A1810" t="str">
            <v>200101.400024</v>
          </cell>
          <cell r="B1810">
            <v>400024</v>
          </cell>
          <cell r="C1810" t="str">
            <v>CONTRIBUIÇÃO SOCIAL RESCISÓRIA</v>
          </cell>
          <cell r="D1810">
            <v>200101</v>
          </cell>
          <cell r="E1810" t="str">
            <v>ATIVIDADES CULTURAIS</v>
          </cell>
          <cell r="F1810" t="str">
            <v>9.2.2</v>
          </cell>
          <cell r="G1810" t="str">
            <v>Pessoal - área fim</v>
          </cell>
        </row>
        <row r="1811">
          <cell r="A1811" t="str">
            <v>200101.400177</v>
          </cell>
          <cell r="B1811">
            <v>400177</v>
          </cell>
          <cell r="C1811" t="str">
            <v>INSS SOBRE AUTONOMOS</v>
          </cell>
          <cell r="D1811">
            <v>200101</v>
          </cell>
          <cell r="E1811" t="str">
            <v>ATIVIDADES CULTURAIS</v>
          </cell>
          <cell r="F1811" t="str">
            <v>9.2.2</v>
          </cell>
          <cell r="G1811" t="str">
            <v>Pessoal - área fim</v>
          </cell>
        </row>
        <row r="1812">
          <cell r="A1812" t="str">
            <v>200101.400214</v>
          </cell>
          <cell r="B1812">
            <v>400214</v>
          </cell>
          <cell r="C1812" t="str">
            <v>CONTRIBUICAO SINDICAL/ ASSISTENCIAL/ CONFEDERATIVA</v>
          </cell>
          <cell r="D1812">
            <v>200101</v>
          </cell>
          <cell r="E1812" t="str">
            <v>ATIVIDADES CULTURAIS</v>
          </cell>
          <cell r="F1812" t="str">
            <v>9.2.2</v>
          </cell>
          <cell r="G1812" t="str">
            <v>Pessoal - área fim</v>
          </cell>
        </row>
        <row r="1813">
          <cell r="A1813" t="str">
            <v>200101.400025</v>
          </cell>
          <cell r="B1813">
            <v>400025</v>
          </cell>
          <cell r="C1813" t="str">
            <v>DESPESA - FÉRIAS</v>
          </cell>
          <cell r="D1813">
            <v>200101</v>
          </cell>
          <cell r="E1813" t="str">
            <v>ATIVIDADES CULTURAIS</v>
          </cell>
          <cell r="F1813" t="str">
            <v>9.2.2</v>
          </cell>
          <cell r="G1813" t="str">
            <v>Pessoal - área fim</v>
          </cell>
        </row>
        <row r="1814">
          <cell r="A1814" t="str">
            <v>200101.400026</v>
          </cell>
          <cell r="B1814">
            <v>400026</v>
          </cell>
          <cell r="C1814" t="str">
            <v>DESPESA - INSS S/ FÉRIAS</v>
          </cell>
          <cell r="D1814">
            <v>200101</v>
          </cell>
          <cell r="E1814" t="str">
            <v>ATIVIDADES CULTURAIS</v>
          </cell>
          <cell r="F1814" t="str">
            <v>9.2.2</v>
          </cell>
          <cell r="G1814" t="str">
            <v>Pessoal - área fim</v>
          </cell>
        </row>
        <row r="1815">
          <cell r="A1815" t="str">
            <v>200101.400027</v>
          </cell>
          <cell r="B1815">
            <v>400027</v>
          </cell>
          <cell r="C1815" t="str">
            <v>DESPESA - FGTS S/ FÉRIAS</v>
          </cell>
          <cell r="D1815">
            <v>200101</v>
          </cell>
          <cell r="E1815" t="str">
            <v>ATIVIDADES CULTURAIS</v>
          </cell>
          <cell r="F1815" t="str">
            <v>9.2.2</v>
          </cell>
          <cell r="G1815" t="str">
            <v>Pessoal - área fim</v>
          </cell>
        </row>
        <row r="1816">
          <cell r="A1816" t="str">
            <v>200101.400028</v>
          </cell>
          <cell r="B1816">
            <v>400028</v>
          </cell>
          <cell r="C1816" t="str">
            <v>DESPESA - 13° SALÁRIO</v>
          </cell>
          <cell r="D1816">
            <v>200101</v>
          </cell>
          <cell r="E1816" t="str">
            <v>ATIVIDADES CULTURAIS</v>
          </cell>
          <cell r="F1816" t="str">
            <v>9.2.2</v>
          </cell>
          <cell r="G1816" t="str">
            <v>Pessoal - área fim</v>
          </cell>
        </row>
        <row r="1817">
          <cell r="A1817" t="str">
            <v>200101.400029</v>
          </cell>
          <cell r="B1817">
            <v>400029</v>
          </cell>
          <cell r="C1817" t="str">
            <v>DESPESA - INSS S/ 13°</v>
          </cell>
          <cell r="D1817">
            <v>200101</v>
          </cell>
          <cell r="E1817" t="str">
            <v>ATIVIDADES CULTURAIS</v>
          </cell>
          <cell r="F1817" t="str">
            <v>9.2.2</v>
          </cell>
          <cell r="G1817" t="str">
            <v>Pessoal - área fim</v>
          </cell>
        </row>
        <row r="1818">
          <cell r="A1818" t="str">
            <v>200101.400030</v>
          </cell>
          <cell r="B1818">
            <v>400030</v>
          </cell>
          <cell r="C1818" t="str">
            <v>DESPESA - FGTS S/ 13°</v>
          </cell>
          <cell r="D1818">
            <v>200101</v>
          </cell>
          <cell r="E1818" t="str">
            <v>ATIVIDADES CULTURAIS</v>
          </cell>
          <cell r="F1818" t="str">
            <v>9.2.2</v>
          </cell>
          <cell r="G1818" t="str">
            <v>Pessoal - área fim</v>
          </cell>
        </row>
        <row r="1819">
          <cell r="A1819" t="str">
            <v>200101.400178</v>
          </cell>
          <cell r="B1819">
            <v>400178</v>
          </cell>
          <cell r="C1819" t="str">
            <v>UNIFORMES</v>
          </cell>
          <cell r="D1819">
            <v>200101</v>
          </cell>
          <cell r="E1819" t="str">
            <v>ATIVIDADES CULTURAIS</v>
          </cell>
          <cell r="F1819" t="str">
            <v>9.2.2</v>
          </cell>
          <cell r="G1819" t="str">
            <v>Pessoal - área fim</v>
          </cell>
        </row>
        <row r="1820">
          <cell r="A1820" t="str">
            <v>200101.400179</v>
          </cell>
          <cell r="B1820">
            <v>400179</v>
          </cell>
          <cell r="C1820" t="str">
            <v>ESTAGIARIOS E APRENDIZES</v>
          </cell>
          <cell r="D1820">
            <v>200101</v>
          </cell>
          <cell r="E1820" t="str">
            <v>ATIVIDADES CULTURAIS</v>
          </cell>
          <cell r="F1820" t="str">
            <v>9.2.2</v>
          </cell>
          <cell r="G1820" t="str">
            <v>Pessoal - área fim</v>
          </cell>
        </row>
        <row r="1821">
          <cell r="A1821" t="str">
            <v>200101.400180</v>
          </cell>
          <cell r="B1821">
            <v>400180</v>
          </cell>
          <cell r="C1821" t="str">
            <v>OUTRAS DESPESAS COM PESSOAL</v>
          </cell>
          <cell r="D1821">
            <v>200101</v>
          </cell>
          <cell r="E1821" t="str">
            <v>ATIVIDADES CULTURAIS</v>
          </cell>
          <cell r="F1821" t="str">
            <v>9.2.2</v>
          </cell>
          <cell r="G1821" t="str">
            <v>Pessoal - área fim</v>
          </cell>
        </row>
        <row r="1822">
          <cell r="A1822" t="str">
            <v>200102.400003</v>
          </cell>
          <cell r="B1822">
            <v>400003</v>
          </cell>
          <cell r="C1822" t="str">
            <v>SALÁRIOS E ORDENADOS</v>
          </cell>
          <cell r="D1822">
            <v>200102</v>
          </cell>
          <cell r="E1822" t="str">
            <v>EXPOSIÇÃO PERMANENTE</v>
          </cell>
          <cell r="F1822" t="str">
            <v>9.2.2</v>
          </cell>
          <cell r="G1822" t="str">
            <v>Pessoal - área fim</v>
          </cell>
        </row>
        <row r="1823">
          <cell r="A1823" t="str">
            <v>200102.400004</v>
          </cell>
          <cell r="B1823">
            <v>400004</v>
          </cell>
          <cell r="C1823" t="str">
            <v>HORAS EXTRAS</v>
          </cell>
          <cell r="D1823">
            <v>200102</v>
          </cell>
          <cell r="E1823" t="str">
            <v>EXPOSIÇÃO PERMANENTE</v>
          </cell>
          <cell r="F1823" t="str">
            <v>9.2.2</v>
          </cell>
          <cell r="G1823" t="str">
            <v>Pessoal - área fim</v>
          </cell>
        </row>
        <row r="1824">
          <cell r="A1824" t="str">
            <v>200102.400005</v>
          </cell>
          <cell r="B1824">
            <v>400005</v>
          </cell>
          <cell r="C1824" t="str">
            <v>DÉCIMO TERCEIRO SALÁRIO</v>
          </cell>
          <cell r="D1824">
            <v>200102</v>
          </cell>
          <cell r="E1824" t="str">
            <v>EXPOSIÇÃO PERMANENTE</v>
          </cell>
          <cell r="F1824" t="str">
            <v>9.2.2</v>
          </cell>
          <cell r="G1824" t="str">
            <v>Pessoal - área fim</v>
          </cell>
        </row>
        <row r="1825">
          <cell r="A1825" t="str">
            <v>200102.400006</v>
          </cell>
          <cell r="B1825">
            <v>400006</v>
          </cell>
          <cell r="C1825" t="str">
            <v>FÉRIAS</v>
          </cell>
          <cell r="D1825">
            <v>200102</v>
          </cell>
          <cell r="E1825" t="str">
            <v>EXPOSIÇÃO PERMANENTE</v>
          </cell>
          <cell r="F1825" t="str">
            <v>9.2.2</v>
          </cell>
          <cell r="G1825" t="str">
            <v>Pessoal - área fim</v>
          </cell>
        </row>
        <row r="1826">
          <cell r="A1826" t="str">
            <v>200102.400007</v>
          </cell>
          <cell r="B1826">
            <v>400007</v>
          </cell>
          <cell r="C1826" t="str">
            <v>DESCANSO SEMANAL REMUNERADO</v>
          </cell>
          <cell r="D1826">
            <v>200102</v>
          </cell>
          <cell r="E1826" t="str">
            <v>EXPOSIÇÃO PERMANENTE</v>
          </cell>
          <cell r="F1826" t="str">
            <v>9.2.2</v>
          </cell>
          <cell r="G1826" t="str">
            <v>Pessoal - área fim</v>
          </cell>
        </row>
        <row r="1827">
          <cell r="A1827" t="str">
            <v>200102.400010</v>
          </cell>
          <cell r="B1827">
            <v>400010</v>
          </cell>
          <cell r="C1827" t="str">
            <v>AJUDA DE CUSTO</v>
          </cell>
          <cell r="D1827">
            <v>200102</v>
          </cell>
          <cell r="E1827" t="str">
            <v>EXPOSIÇÃO PERMANENTE</v>
          </cell>
          <cell r="F1827" t="str">
            <v>9.2.2</v>
          </cell>
          <cell r="G1827" t="str">
            <v>Pessoal - área fim</v>
          </cell>
        </row>
        <row r="1828">
          <cell r="A1828" t="str">
            <v>200102.400011</v>
          </cell>
          <cell r="B1828">
            <v>400011</v>
          </cell>
          <cell r="C1828" t="str">
            <v>BOLSA AUXÍLIO</v>
          </cell>
          <cell r="D1828">
            <v>200102</v>
          </cell>
          <cell r="E1828" t="str">
            <v>EXPOSIÇÃO PERMANENTE</v>
          </cell>
          <cell r="F1828" t="str">
            <v>9.2.2</v>
          </cell>
          <cell r="G1828" t="str">
            <v>Pessoal - área fim</v>
          </cell>
        </row>
        <row r="1829">
          <cell r="A1829" t="str">
            <v>200102.400012</v>
          </cell>
          <cell r="B1829">
            <v>400012</v>
          </cell>
          <cell r="C1829" t="str">
            <v>INDENIZAÇÕES</v>
          </cell>
          <cell r="D1829">
            <v>200102</v>
          </cell>
          <cell r="E1829" t="str">
            <v>EXPOSIÇÃO PERMANENTE</v>
          </cell>
          <cell r="F1829" t="str">
            <v>9.2.2</v>
          </cell>
          <cell r="G1829" t="str">
            <v>Pessoal - área fim</v>
          </cell>
        </row>
        <row r="1830">
          <cell r="A1830" t="str">
            <v>200102.400013</v>
          </cell>
          <cell r="B1830">
            <v>400013</v>
          </cell>
          <cell r="C1830" t="str">
            <v>SALÁRIOS - AJUSTES ENTRE CONTRATO DE GESTÃO</v>
          </cell>
          <cell r="D1830">
            <v>200102</v>
          </cell>
          <cell r="E1830" t="str">
            <v>EXPOSIÇÃO PERMANENTE</v>
          </cell>
          <cell r="F1830" t="str">
            <v>9.2.2</v>
          </cell>
          <cell r="G1830" t="str">
            <v>Pessoal - área fim</v>
          </cell>
        </row>
        <row r="1831">
          <cell r="A1831" t="str">
            <v>200102.400202</v>
          </cell>
          <cell r="B1831">
            <v>400202</v>
          </cell>
          <cell r="C1831" t="str">
            <v>ADICIONAL NOTURNO</v>
          </cell>
          <cell r="D1831">
            <v>200102</v>
          </cell>
          <cell r="E1831" t="str">
            <v>EXPOSIÇÃO PERMANENTE</v>
          </cell>
          <cell r="F1831" t="str">
            <v>9.2.2</v>
          </cell>
          <cell r="G1831" t="str">
            <v>Pessoal - área fim</v>
          </cell>
        </row>
        <row r="1832">
          <cell r="A1832" t="str">
            <v>200102.400203</v>
          </cell>
          <cell r="B1832">
            <v>400203</v>
          </cell>
          <cell r="C1832" t="str">
            <v>GRATIFICAÇOES</v>
          </cell>
          <cell r="D1832">
            <v>200102</v>
          </cell>
          <cell r="E1832" t="str">
            <v>EXPOSIÇÃO PERMANENTE</v>
          </cell>
          <cell r="F1832" t="str">
            <v>9.2.2</v>
          </cell>
          <cell r="G1832" t="str">
            <v>Pessoal - área fim</v>
          </cell>
        </row>
        <row r="1833">
          <cell r="A1833" t="str">
            <v>200102.400219</v>
          </cell>
          <cell r="B1833">
            <v>400219</v>
          </cell>
          <cell r="C1833" t="str">
            <v>SALARIO MATERNIDADE</v>
          </cell>
          <cell r="D1833">
            <v>200102</v>
          </cell>
          <cell r="E1833" t="str">
            <v>EXPOSIÇÃO PERMANENTE</v>
          </cell>
          <cell r="F1833" t="str">
            <v>9.2.2</v>
          </cell>
          <cell r="G1833" t="str">
            <v>Pessoal - área fim</v>
          </cell>
        </row>
        <row r="1834">
          <cell r="A1834" t="str">
            <v>200102.400220</v>
          </cell>
          <cell r="B1834">
            <v>400220</v>
          </cell>
          <cell r="C1834" t="str">
            <v>SALARIO FAMILIA</v>
          </cell>
          <cell r="D1834">
            <v>200102</v>
          </cell>
          <cell r="E1834" t="str">
            <v>EXPOSIÇÃO PERMANENTE</v>
          </cell>
          <cell r="F1834" t="str">
            <v>9.2.2</v>
          </cell>
          <cell r="G1834" t="str">
            <v>Pessoal - área fim</v>
          </cell>
        </row>
        <row r="1835">
          <cell r="A1835" t="str">
            <v>200102.400221</v>
          </cell>
          <cell r="B1835">
            <v>400221</v>
          </cell>
          <cell r="C1835" t="str">
            <v>PENSAO ALIMENTICIA</v>
          </cell>
          <cell r="D1835">
            <v>200102</v>
          </cell>
          <cell r="E1835" t="str">
            <v>EXPOSIÇÃO PERMANENTE</v>
          </cell>
          <cell r="F1835" t="str">
            <v>9.2.2</v>
          </cell>
          <cell r="G1835" t="str">
            <v>Pessoal - área fim</v>
          </cell>
        </row>
        <row r="1836">
          <cell r="A1836" t="str">
            <v>200102.400014</v>
          </cell>
          <cell r="B1836">
            <v>400014</v>
          </cell>
          <cell r="C1836" t="str">
            <v>ASSISTÊNCIA MÉDICA</v>
          </cell>
          <cell r="D1836">
            <v>200102</v>
          </cell>
          <cell r="E1836" t="str">
            <v>EXPOSIÇÃO PERMANENTE</v>
          </cell>
          <cell r="F1836" t="str">
            <v>9.2.2</v>
          </cell>
          <cell r="G1836" t="str">
            <v>Pessoal - área fim</v>
          </cell>
        </row>
        <row r="1837">
          <cell r="A1837" t="str">
            <v>200102.400015</v>
          </cell>
          <cell r="B1837">
            <v>400015</v>
          </cell>
          <cell r="C1837" t="str">
            <v>ASSISTÊNCIA ODONTOLÓGICA</v>
          </cell>
          <cell r="D1837">
            <v>200102</v>
          </cell>
          <cell r="E1837" t="str">
            <v>EXPOSIÇÃO PERMANENTE</v>
          </cell>
          <cell r="F1837" t="str">
            <v>9.2.2</v>
          </cell>
          <cell r="G1837" t="str">
            <v>Pessoal - área fim</v>
          </cell>
        </row>
        <row r="1838">
          <cell r="A1838" t="str">
            <v>200102.400016</v>
          </cell>
          <cell r="B1838">
            <v>400016</v>
          </cell>
          <cell r="C1838" t="str">
            <v>VALE REFEICAO</v>
          </cell>
          <cell r="D1838">
            <v>200102</v>
          </cell>
          <cell r="E1838" t="str">
            <v>EXPOSIÇÃO PERMANENTE</v>
          </cell>
          <cell r="F1838" t="str">
            <v>9.2.2</v>
          </cell>
          <cell r="G1838" t="str">
            <v>Pessoal - área fim</v>
          </cell>
        </row>
        <row r="1839">
          <cell r="A1839" t="str">
            <v>200102.400017</v>
          </cell>
          <cell r="B1839">
            <v>400017</v>
          </cell>
          <cell r="C1839" t="str">
            <v>VALE TRANSPORTE</v>
          </cell>
          <cell r="D1839">
            <v>200102</v>
          </cell>
          <cell r="E1839" t="str">
            <v>EXPOSIÇÃO PERMANENTE</v>
          </cell>
          <cell r="F1839" t="str">
            <v>9.2.2</v>
          </cell>
          <cell r="G1839" t="str">
            <v>Pessoal - área fim</v>
          </cell>
        </row>
        <row r="1840">
          <cell r="A1840" t="str">
            <v>200102.400175</v>
          </cell>
          <cell r="B1840">
            <v>400175</v>
          </cell>
          <cell r="C1840" t="str">
            <v>CURSOS E TREINAMENTOS</v>
          </cell>
          <cell r="D1840">
            <v>200102</v>
          </cell>
          <cell r="E1840" t="str">
            <v>EXPOSIÇÃO PERMANENTE</v>
          </cell>
          <cell r="F1840" t="str">
            <v>9.2.2</v>
          </cell>
          <cell r="G1840" t="str">
            <v>Pessoal - área fim</v>
          </cell>
        </row>
        <row r="1841">
          <cell r="A1841" t="str">
            <v>200102.400176</v>
          </cell>
          <cell r="B1841">
            <v>400176</v>
          </cell>
          <cell r="C1841" t="str">
            <v>AUXILIO EDUCACAO</v>
          </cell>
          <cell r="D1841">
            <v>200102</v>
          </cell>
          <cell r="E1841" t="str">
            <v>EXPOSIÇÃO PERMANENTE</v>
          </cell>
          <cell r="F1841" t="str">
            <v>9.2.2</v>
          </cell>
          <cell r="G1841" t="str">
            <v>Pessoal - área fim</v>
          </cell>
        </row>
        <row r="1842">
          <cell r="A1842" t="str">
            <v>200102.400020</v>
          </cell>
          <cell r="B1842">
            <v>400020</v>
          </cell>
          <cell r="C1842" t="str">
            <v>INSS</v>
          </cell>
          <cell r="D1842">
            <v>200102</v>
          </cell>
          <cell r="E1842" t="str">
            <v>EXPOSIÇÃO PERMANENTE</v>
          </cell>
          <cell r="F1842" t="str">
            <v>9.2.2</v>
          </cell>
          <cell r="G1842" t="str">
            <v>Pessoal - área fim</v>
          </cell>
        </row>
        <row r="1843">
          <cell r="A1843" t="str">
            <v>200102.400021</v>
          </cell>
          <cell r="B1843">
            <v>400021</v>
          </cell>
          <cell r="C1843" t="str">
            <v>FGTS</v>
          </cell>
          <cell r="D1843">
            <v>200102</v>
          </cell>
          <cell r="E1843" t="str">
            <v>EXPOSIÇÃO PERMANENTE</v>
          </cell>
          <cell r="F1843" t="str">
            <v>9.2.2</v>
          </cell>
          <cell r="G1843" t="str">
            <v>Pessoal - área fim</v>
          </cell>
        </row>
        <row r="1844">
          <cell r="A1844" t="str">
            <v>200102.400022</v>
          </cell>
          <cell r="B1844">
            <v>400022</v>
          </cell>
          <cell r="C1844" t="str">
            <v>PIS SOBRE FOLHA DE PAGAMENTO</v>
          </cell>
          <cell r="D1844">
            <v>200102</v>
          </cell>
          <cell r="E1844" t="str">
            <v>EXPOSIÇÃO PERMANENTE</v>
          </cell>
          <cell r="F1844" t="str">
            <v>9.2.2</v>
          </cell>
          <cell r="G1844" t="str">
            <v>Pessoal - área fim</v>
          </cell>
        </row>
        <row r="1845">
          <cell r="A1845" t="str">
            <v>200102.400024</v>
          </cell>
          <cell r="B1845">
            <v>400024</v>
          </cell>
          <cell r="C1845" t="str">
            <v>CONTRIBUIÇÃO SOCIAL RESCISÓRIA</v>
          </cell>
          <cell r="D1845">
            <v>200102</v>
          </cell>
          <cell r="E1845" t="str">
            <v>EXPOSIÇÃO PERMANENTE</v>
          </cell>
          <cell r="F1845" t="str">
            <v>9.2.2</v>
          </cell>
          <cell r="G1845" t="str">
            <v>Pessoal - área fim</v>
          </cell>
        </row>
        <row r="1846">
          <cell r="A1846" t="str">
            <v>200102.400177</v>
          </cell>
          <cell r="B1846">
            <v>400177</v>
          </cell>
          <cell r="C1846" t="str">
            <v>INSS SOBRE AUTONOMOS</v>
          </cell>
          <cell r="D1846">
            <v>200102</v>
          </cell>
          <cell r="E1846" t="str">
            <v>EXPOSIÇÃO PERMANENTE</v>
          </cell>
          <cell r="F1846" t="str">
            <v>9.2.2</v>
          </cell>
          <cell r="G1846" t="str">
            <v>Pessoal - área fim</v>
          </cell>
        </row>
        <row r="1847">
          <cell r="A1847" t="str">
            <v>200102.400214</v>
          </cell>
          <cell r="B1847">
            <v>400214</v>
          </cell>
          <cell r="C1847" t="str">
            <v>CONTRIBUICAO SINDICAL/ ASSISTENCIAL/ CONFEDERATIVA</v>
          </cell>
          <cell r="D1847">
            <v>200102</v>
          </cell>
          <cell r="E1847" t="str">
            <v>EXPOSIÇÃO PERMANENTE</v>
          </cell>
          <cell r="F1847" t="str">
            <v>9.2.2</v>
          </cell>
          <cell r="G1847" t="str">
            <v>Pessoal - área fim</v>
          </cell>
        </row>
        <row r="1848">
          <cell r="A1848" t="str">
            <v>200102.400025</v>
          </cell>
          <cell r="B1848">
            <v>400025</v>
          </cell>
          <cell r="C1848" t="str">
            <v>DESPESA - FÉRIAS</v>
          </cell>
          <cell r="D1848">
            <v>200102</v>
          </cell>
          <cell r="E1848" t="str">
            <v>EXPOSIÇÃO PERMANENTE</v>
          </cell>
          <cell r="F1848" t="str">
            <v>9.2.2</v>
          </cell>
          <cell r="G1848" t="str">
            <v>Pessoal - área fim</v>
          </cell>
        </row>
        <row r="1849">
          <cell r="A1849" t="str">
            <v>200102.400026</v>
          </cell>
          <cell r="B1849">
            <v>400026</v>
          </cell>
          <cell r="C1849" t="str">
            <v>DESPESA - INSS S/ FÉRIAS</v>
          </cell>
          <cell r="D1849">
            <v>200102</v>
          </cell>
          <cell r="E1849" t="str">
            <v>EXPOSIÇÃO PERMANENTE</v>
          </cell>
          <cell r="F1849" t="str">
            <v>9.2.2</v>
          </cell>
          <cell r="G1849" t="str">
            <v>Pessoal - área fim</v>
          </cell>
        </row>
        <row r="1850">
          <cell r="A1850" t="str">
            <v>200102.400027</v>
          </cell>
          <cell r="B1850">
            <v>400027</v>
          </cell>
          <cell r="C1850" t="str">
            <v>DESPESA - FGTS S/ FÉRIAS</v>
          </cell>
          <cell r="D1850">
            <v>200102</v>
          </cell>
          <cell r="E1850" t="str">
            <v>EXPOSIÇÃO PERMANENTE</v>
          </cell>
          <cell r="F1850" t="str">
            <v>9.2.2</v>
          </cell>
          <cell r="G1850" t="str">
            <v>Pessoal - área fim</v>
          </cell>
        </row>
        <row r="1851">
          <cell r="A1851" t="str">
            <v>200102.400028</v>
          </cell>
          <cell r="B1851">
            <v>400028</v>
          </cell>
          <cell r="C1851" t="str">
            <v>DESPESA - 13° SALÁRIO</v>
          </cell>
          <cell r="D1851">
            <v>200102</v>
          </cell>
          <cell r="E1851" t="str">
            <v>EXPOSIÇÃO PERMANENTE</v>
          </cell>
          <cell r="F1851" t="str">
            <v>9.2.2</v>
          </cell>
          <cell r="G1851" t="str">
            <v>Pessoal - área fim</v>
          </cell>
        </row>
        <row r="1852">
          <cell r="A1852" t="str">
            <v>200102.400029</v>
          </cell>
          <cell r="B1852">
            <v>400029</v>
          </cell>
          <cell r="C1852" t="str">
            <v>DESPESA - INSS S/ 13°</v>
          </cell>
          <cell r="D1852">
            <v>200102</v>
          </cell>
          <cell r="E1852" t="str">
            <v>EXPOSIÇÃO PERMANENTE</v>
          </cell>
          <cell r="F1852" t="str">
            <v>9.2.2</v>
          </cell>
          <cell r="G1852" t="str">
            <v>Pessoal - área fim</v>
          </cell>
        </row>
        <row r="1853">
          <cell r="A1853" t="str">
            <v>200102.400030</v>
          </cell>
          <cell r="B1853">
            <v>400030</v>
          </cell>
          <cell r="C1853" t="str">
            <v>DESPESA - FGTS S/ 13°</v>
          </cell>
          <cell r="D1853">
            <v>200102</v>
          </cell>
          <cell r="E1853" t="str">
            <v>EXPOSIÇÃO PERMANENTE</v>
          </cell>
          <cell r="F1853" t="str">
            <v>9.2.2</v>
          </cell>
          <cell r="G1853" t="str">
            <v>Pessoal - área fim</v>
          </cell>
        </row>
        <row r="1854">
          <cell r="A1854" t="str">
            <v>200102.400178</v>
          </cell>
          <cell r="B1854">
            <v>400178</v>
          </cell>
          <cell r="C1854" t="str">
            <v>UNIFORMES</v>
          </cell>
          <cell r="D1854">
            <v>200102</v>
          </cell>
          <cell r="E1854" t="str">
            <v>EXPOSIÇÃO PERMANENTE</v>
          </cell>
          <cell r="F1854" t="str">
            <v>9.2.2</v>
          </cell>
          <cell r="G1854" t="str">
            <v>Pessoal - área fim</v>
          </cell>
        </row>
        <row r="1855">
          <cell r="A1855" t="str">
            <v>200102.400179</v>
          </cell>
          <cell r="B1855">
            <v>400179</v>
          </cell>
          <cell r="C1855" t="str">
            <v>ESTAGIARIOS E APRENDIZES</v>
          </cell>
          <cell r="D1855">
            <v>200102</v>
          </cell>
          <cell r="E1855" t="str">
            <v>EXPOSIÇÃO PERMANENTE</v>
          </cell>
          <cell r="F1855" t="str">
            <v>9.2.2</v>
          </cell>
          <cell r="G1855" t="str">
            <v>Pessoal - área fim</v>
          </cell>
        </row>
        <row r="1856">
          <cell r="A1856" t="str">
            <v>200102.400180</v>
          </cell>
          <cell r="B1856">
            <v>400180</v>
          </cell>
          <cell r="C1856" t="str">
            <v>OUTRAS DESPESAS COM PESSOAL</v>
          </cell>
          <cell r="D1856">
            <v>200102</v>
          </cell>
          <cell r="E1856" t="str">
            <v>EXPOSIÇÃO PERMANENTE</v>
          </cell>
          <cell r="F1856" t="str">
            <v>9.2.2</v>
          </cell>
          <cell r="G1856" t="str">
            <v>Pessoal - área fim</v>
          </cell>
        </row>
        <row r="1857">
          <cell r="A1857" t="str">
            <v>200103.400003</v>
          </cell>
          <cell r="B1857">
            <v>400003</v>
          </cell>
          <cell r="C1857" t="str">
            <v>SALÁRIOS E ORDENADOS</v>
          </cell>
          <cell r="D1857">
            <v>200103</v>
          </cell>
          <cell r="E1857" t="str">
            <v>BIBLIOTECA / ACERVO</v>
          </cell>
          <cell r="F1857" t="str">
            <v>9.2.2</v>
          </cell>
          <cell r="G1857" t="str">
            <v>Pessoal - área fim</v>
          </cell>
        </row>
        <row r="1858">
          <cell r="A1858" t="str">
            <v>200103.400004</v>
          </cell>
          <cell r="B1858">
            <v>400004</v>
          </cell>
          <cell r="C1858" t="str">
            <v>HORAS EXTRAS</v>
          </cell>
          <cell r="D1858">
            <v>200103</v>
          </cell>
          <cell r="E1858" t="str">
            <v>BIBLIOTECA / ACERVO</v>
          </cell>
          <cell r="F1858" t="str">
            <v>9.2.2</v>
          </cell>
          <cell r="G1858" t="str">
            <v>Pessoal - área fim</v>
          </cell>
        </row>
        <row r="1859">
          <cell r="A1859" t="str">
            <v>200103.400005</v>
          </cell>
          <cell r="B1859">
            <v>400005</v>
          </cell>
          <cell r="C1859" t="str">
            <v>DÉCIMO TERCEIRO SALÁRIO</v>
          </cell>
          <cell r="D1859">
            <v>200103</v>
          </cell>
          <cell r="E1859" t="str">
            <v>BIBLIOTECA / ACERVO</v>
          </cell>
          <cell r="F1859" t="str">
            <v>9.2.2</v>
          </cell>
          <cell r="G1859" t="str">
            <v>Pessoal - área fim</v>
          </cell>
        </row>
        <row r="1860">
          <cell r="A1860" t="str">
            <v>200103.400006</v>
          </cell>
          <cell r="B1860">
            <v>400006</v>
          </cell>
          <cell r="C1860" t="str">
            <v>FÉRIAS</v>
          </cell>
          <cell r="D1860">
            <v>200103</v>
          </cell>
          <cell r="E1860" t="str">
            <v>BIBLIOTECA / ACERVO</v>
          </cell>
          <cell r="F1860" t="str">
            <v>9.2.2</v>
          </cell>
          <cell r="G1860" t="str">
            <v>Pessoal - área fim</v>
          </cell>
        </row>
        <row r="1861">
          <cell r="A1861" t="str">
            <v>200103.400007</v>
          </cell>
          <cell r="B1861">
            <v>400007</v>
          </cell>
          <cell r="C1861" t="str">
            <v>DESCANSO SEMANAL REMUNERADO</v>
          </cell>
          <cell r="D1861">
            <v>200103</v>
          </cell>
          <cell r="E1861" t="str">
            <v>BIBLIOTECA / ACERVO</v>
          </cell>
          <cell r="F1861" t="str">
            <v>9.2.2</v>
          </cell>
          <cell r="G1861" t="str">
            <v>Pessoal - área fim</v>
          </cell>
        </row>
        <row r="1862">
          <cell r="A1862" t="str">
            <v>200103.400010</v>
          </cell>
          <cell r="B1862">
            <v>400010</v>
          </cell>
          <cell r="C1862" t="str">
            <v>AJUDA DE CUSTO</v>
          </cell>
          <cell r="D1862">
            <v>200103</v>
          </cell>
          <cell r="E1862" t="str">
            <v>BIBLIOTECA / ACERVO</v>
          </cell>
          <cell r="F1862" t="str">
            <v>9.2.2</v>
          </cell>
          <cell r="G1862" t="str">
            <v>Pessoal - área fim</v>
          </cell>
        </row>
        <row r="1863">
          <cell r="A1863" t="str">
            <v>200103.400011</v>
          </cell>
          <cell r="B1863">
            <v>400011</v>
          </cell>
          <cell r="C1863" t="str">
            <v>BOLSA AUXÍLIO</v>
          </cell>
          <cell r="D1863">
            <v>200103</v>
          </cell>
          <cell r="E1863" t="str">
            <v>BIBLIOTECA / ACERVO</v>
          </cell>
          <cell r="F1863" t="str">
            <v>9.2.2</v>
          </cell>
          <cell r="G1863" t="str">
            <v>Pessoal - área fim</v>
          </cell>
        </row>
        <row r="1864">
          <cell r="A1864" t="str">
            <v>200103.400012</v>
          </cell>
          <cell r="B1864">
            <v>400012</v>
          </cell>
          <cell r="C1864" t="str">
            <v>INDENIZAÇÕES</v>
          </cell>
          <cell r="D1864">
            <v>200103</v>
          </cell>
          <cell r="E1864" t="str">
            <v>BIBLIOTECA / ACERVO</v>
          </cell>
          <cell r="F1864" t="str">
            <v>9.2.2</v>
          </cell>
          <cell r="G1864" t="str">
            <v>Pessoal - área fim</v>
          </cell>
        </row>
        <row r="1865">
          <cell r="A1865" t="str">
            <v>200103.400013</v>
          </cell>
          <cell r="B1865">
            <v>400013</v>
          </cell>
          <cell r="C1865" t="str">
            <v>SALÁRIOS - AJUSTES ENTRE CONTRATO DE GESTÃO</v>
          </cell>
          <cell r="D1865">
            <v>200103</v>
          </cell>
          <cell r="E1865" t="str">
            <v>BIBLIOTECA / ACERVO</v>
          </cell>
          <cell r="F1865" t="str">
            <v>9.2.2</v>
          </cell>
          <cell r="G1865" t="str">
            <v>Pessoal - área fim</v>
          </cell>
        </row>
        <row r="1866">
          <cell r="A1866" t="str">
            <v>200103.400202</v>
          </cell>
          <cell r="B1866">
            <v>400202</v>
          </cell>
          <cell r="C1866" t="str">
            <v>ADICIONAL NOTURNO</v>
          </cell>
          <cell r="D1866">
            <v>200103</v>
          </cell>
          <cell r="E1866" t="str">
            <v>BIBLIOTECA / ACERVO</v>
          </cell>
          <cell r="F1866" t="str">
            <v>9.2.2</v>
          </cell>
          <cell r="G1866" t="str">
            <v>Pessoal - área fim</v>
          </cell>
        </row>
        <row r="1867">
          <cell r="A1867" t="str">
            <v>200103.400203</v>
          </cell>
          <cell r="B1867">
            <v>400203</v>
          </cell>
          <cell r="C1867" t="str">
            <v>GRATIFICAÇOES</v>
          </cell>
          <cell r="D1867">
            <v>200103</v>
          </cell>
          <cell r="E1867" t="str">
            <v>BIBLIOTECA / ACERVO</v>
          </cell>
          <cell r="F1867" t="str">
            <v>9.2.2</v>
          </cell>
          <cell r="G1867" t="str">
            <v>Pessoal - área fim</v>
          </cell>
        </row>
        <row r="1868">
          <cell r="A1868" t="str">
            <v>200103.400219</v>
          </cell>
          <cell r="B1868">
            <v>400219</v>
          </cell>
          <cell r="C1868" t="str">
            <v>SALARIO MATERNIDADE</v>
          </cell>
          <cell r="D1868">
            <v>200103</v>
          </cell>
          <cell r="E1868" t="str">
            <v>BIBLIOTECA / ACERVO</v>
          </cell>
          <cell r="F1868" t="str">
            <v>9.2.2</v>
          </cell>
          <cell r="G1868" t="str">
            <v>Pessoal - área fim</v>
          </cell>
        </row>
        <row r="1869">
          <cell r="A1869" t="str">
            <v>200103.400220</v>
          </cell>
          <cell r="B1869">
            <v>400220</v>
          </cell>
          <cell r="C1869" t="str">
            <v>SALARIO FAMILIA</v>
          </cell>
          <cell r="D1869">
            <v>200103</v>
          </cell>
          <cell r="E1869" t="str">
            <v>BIBLIOTECA / ACERVO</v>
          </cell>
          <cell r="F1869" t="str">
            <v>9.2.2</v>
          </cell>
          <cell r="G1869" t="str">
            <v>Pessoal - área fim</v>
          </cell>
        </row>
        <row r="1870">
          <cell r="A1870" t="str">
            <v>200103.400221</v>
          </cell>
          <cell r="B1870">
            <v>400221</v>
          </cell>
          <cell r="C1870" t="str">
            <v>PENSAO ALIMENTICIA</v>
          </cell>
          <cell r="D1870">
            <v>200103</v>
          </cell>
          <cell r="E1870" t="str">
            <v>BIBLIOTECA / ACERVO</v>
          </cell>
          <cell r="F1870" t="str">
            <v>9.2.2</v>
          </cell>
          <cell r="G1870" t="str">
            <v>Pessoal - área fim</v>
          </cell>
        </row>
        <row r="1871">
          <cell r="A1871" t="str">
            <v>200103.400014</v>
          </cell>
          <cell r="B1871">
            <v>400014</v>
          </cell>
          <cell r="C1871" t="str">
            <v>ASSISTÊNCIA MÉDICA</v>
          </cell>
          <cell r="D1871">
            <v>200103</v>
          </cell>
          <cell r="E1871" t="str">
            <v>BIBLIOTECA / ACERVO</v>
          </cell>
          <cell r="F1871" t="str">
            <v>9.2.2</v>
          </cell>
          <cell r="G1871" t="str">
            <v>Pessoal - área fim</v>
          </cell>
        </row>
        <row r="1872">
          <cell r="A1872" t="str">
            <v>200103.400015</v>
          </cell>
          <cell r="B1872">
            <v>400015</v>
          </cell>
          <cell r="C1872" t="str">
            <v>ASSISTÊNCIA ODONTOLÓGICA</v>
          </cell>
          <cell r="D1872">
            <v>200103</v>
          </cell>
          <cell r="E1872" t="str">
            <v>BIBLIOTECA / ACERVO</v>
          </cell>
          <cell r="F1872" t="str">
            <v>9.2.2</v>
          </cell>
          <cell r="G1872" t="str">
            <v>Pessoal - área fim</v>
          </cell>
        </row>
        <row r="1873">
          <cell r="A1873" t="str">
            <v>200103.400016</v>
          </cell>
          <cell r="B1873">
            <v>400016</v>
          </cell>
          <cell r="C1873" t="str">
            <v>VALE REFEICAO</v>
          </cell>
          <cell r="D1873">
            <v>200103</v>
          </cell>
          <cell r="E1873" t="str">
            <v>BIBLIOTECA / ACERVO</v>
          </cell>
          <cell r="F1873" t="str">
            <v>9.2.2</v>
          </cell>
          <cell r="G1873" t="str">
            <v>Pessoal - área fim</v>
          </cell>
        </row>
        <row r="1874">
          <cell r="A1874" t="str">
            <v>200103.400017</v>
          </cell>
          <cell r="B1874">
            <v>400017</v>
          </cell>
          <cell r="C1874" t="str">
            <v>VALE TRANSPORTE</v>
          </cell>
          <cell r="D1874">
            <v>200103</v>
          </cell>
          <cell r="E1874" t="str">
            <v>BIBLIOTECA / ACERVO</v>
          </cell>
          <cell r="F1874" t="str">
            <v>9.2.2</v>
          </cell>
          <cell r="G1874" t="str">
            <v>Pessoal - área fim</v>
          </cell>
        </row>
        <row r="1875">
          <cell r="A1875" t="str">
            <v>200103.400175</v>
          </cell>
          <cell r="B1875">
            <v>400175</v>
          </cell>
          <cell r="C1875" t="str">
            <v>CURSOS E TREINAMENTOS</v>
          </cell>
          <cell r="D1875">
            <v>200103</v>
          </cell>
          <cell r="E1875" t="str">
            <v>BIBLIOTECA / ACERVO</v>
          </cell>
          <cell r="F1875" t="str">
            <v>9.2.2</v>
          </cell>
          <cell r="G1875" t="str">
            <v>Pessoal - área fim</v>
          </cell>
        </row>
        <row r="1876">
          <cell r="A1876" t="str">
            <v>200103.400176</v>
          </cell>
          <cell r="B1876">
            <v>400176</v>
          </cell>
          <cell r="C1876" t="str">
            <v>AUXILIO EDUCACAO</v>
          </cell>
          <cell r="D1876">
            <v>200103</v>
          </cell>
          <cell r="E1876" t="str">
            <v>BIBLIOTECA / ACERVO</v>
          </cell>
          <cell r="F1876" t="str">
            <v>9.2.2</v>
          </cell>
          <cell r="G1876" t="str">
            <v>Pessoal - área fim</v>
          </cell>
        </row>
        <row r="1877">
          <cell r="A1877" t="str">
            <v>200103.400020</v>
          </cell>
          <cell r="B1877">
            <v>400020</v>
          </cell>
          <cell r="C1877" t="str">
            <v>INSS</v>
          </cell>
          <cell r="D1877">
            <v>200103</v>
          </cell>
          <cell r="E1877" t="str">
            <v>BIBLIOTECA / ACERVO</v>
          </cell>
          <cell r="F1877" t="str">
            <v>9.2.2</v>
          </cell>
          <cell r="G1877" t="str">
            <v>Pessoal - área fim</v>
          </cell>
        </row>
        <row r="1878">
          <cell r="A1878" t="str">
            <v>200103.400021</v>
          </cell>
          <cell r="B1878">
            <v>400021</v>
          </cell>
          <cell r="C1878" t="str">
            <v>FGTS</v>
          </cell>
          <cell r="D1878">
            <v>200103</v>
          </cell>
          <cell r="E1878" t="str">
            <v>BIBLIOTECA / ACERVO</v>
          </cell>
          <cell r="F1878" t="str">
            <v>9.2.2</v>
          </cell>
          <cell r="G1878" t="str">
            <v>Pessoal - área fim</v>
          </cell>
        </row>
        <row r="1879">
          <cell r="A1879" t="str">
            <v>200103.400022</v>
          </cell>
          <cell r="B1879">
            <v>400022</v>
          </cell>
          <cell r="C1879" t="str">
            <v>PIS SOBRE FOLHA DE PAGAMENTO</v>
          </cell>
          <cell r="D1879">
            <v>200103</v>
          </cell>
          <cell r="E1879" t="str">
            <v>BIBLIOTECA / ACERVO</v>
          </cell>
          <cell r="F1879" t="str">
            <v>9.2.2</v>
          </cell>
          <cell r="G1879" t="str">
            <v>Pessoal - área fim</v>
          </cell>
        </row>
        <row r="1880">
          <cell r="A1880" t="str">
            <v>200103.400024</v>
          </cell>
          <cell r="B1880">
            <v>400024</v>
          </cell>
          <cell r="C1880" t="str">
            <v>CONTRIBUIÇÃO SOCIAL RESCISÓRIA</v>
          </cell>
          <cell r="D1880">
            <v>200103</v>
          </cell>
          <cell r="E1880" t="str">
            <v>BIBLIOTECA / ACERVO</v>
          </cell>
          <cell r="F1880" t="str">
            <v>9.2.2</v>
          </cell>
          <cell r="G1880" t="str">
            <v>Pessoal - área fim</v>
          </cell>
        </row>
        <row r="1881">
          <cell r="A1881" t="str">
            <v>200103.400177</v>
          </cell>
          <cell r="B1881">
            <v>400177</v>
          </cell>
          <cell r="C1881" t="str">
            <v>INSS SOBRE AUTONOMOS</v>
          </cell>
          <cell r="D1881">
            <v>200103</v>
          </cell>
          <cell r="E1881" t="str">
            <v>BIBLIOTECA / ACERVO</v>
          </cell>
          <cell r="F1881" t="str">
            <v>9.2.2</v>
          </cell>
          <cell r="G1881" t="str">
            <v>Pessoal - área fim</v>
          </cell>
        </row>
        <row r="1882">
          <cell r="A1882" t="str">
            <v>200103.400214</v>
          </cell>
          <cell r="B1882">
            <v>400214</v>
          </cell>
          <cell r="C1882" t="str">
            <v>CONTRIBUICAO SINDICAL/ ASSISTENCIAL/ CONFEDERATIVA</v>
          </cell>
          <cell r="D1882">
            <v>200103</v>
          </cell>
          <cell r="E1882" t="str">
            <v>BIBLIOTECA / ACERVO</v>
          </cell>
          <cell r="F1882" t="str">
            <v>9.2.2</v>
          </cell>
          <cell r="G1882" t="str">
            <v>Pessoal - área fim</v>
          </cell>
        </row>
        <row r="1883">
          <cell r="A1883" t="str">
            <v>200103.400025</v>
          </cell>
          <cell r="B1883">
            <v>400025</v>
          </cell>
          <cell r="C1883" t="str">
            <v>DESPESA - FÉRIAS</v>
          </cell>
          <cell r="D1883">
            <v>200103</v>
          </cell>
          <cell r="E1883" t="str">
            <v>BIBLIOTECA / ACERVO</v>
          </cell>
          <cell r="F1883" t="str">
            <v>9.2.2</v>
          </cell>
          <cell r="G1883" t="str">
            <v>Pessoal - área fim</v>
          </cell>
        </row>
        <row r="1884">
          <cell r="A1884" t="str">
            <v>200103.400026</v>
          </cell>
          <cell r="B1884">
            <v>400026</v>
          </cell>
          <cell r="C1884" t="str">
            <v>DESPESA - INSS S/ FÉRIAS</v>
          </cell>
          <cell r="D1884">
            <v>200103</v>
          </cell>
          <cell r="E1884" t="str">
            <v>BIBLIOTECA / ACERVO</v>
          </cell>
          <cell r="F1884" t="str">
            <v>9.2.2</v>
          </cell>
          <cell r="G1884" t="str">
            <v>Pessoal - área fim</v>
          </cell>
        </row>
        <row r="1885">
          <cell r="A1885" t="str">
            <v>200103.400027</v>
          </cell>
          <cell r="B1885">
            <v>400027</v>
          </cell>
          <cell r="C1885" t="str">
            <v>DESPESA - FGTS S/ FÉRIAS</v>
          </cell>
          <cell r="D1885">
            <v>200103</v>
          </cell>
          <cell r="E1885" t="str">
            <v>BIBLIOTECA / ACERVO</v>
          </cell>
          <cell r="F1885" t="str">
            <v>9.2.2</v>
          </cell>
          <cell r="G1885" t="str">
            <v>Pessoal - área fim</v>
          </cell>
        </row>
        <row r="1886">
          <cell r="A1886" t="str">
            <v>200103.400028</v>
          </cell>
          <cell r="B1886">
            <v>400028</v>
          </cell>
          <cell r="C1886" t="str">
            <v>DESPESA - 13° SALÁRIO</v>
          </cell>
          <cell r="D1886">
            <v>200103</v>
          </cell>
          <cell r="E1886" t="str">
            <v>BIBLIOTECA / ACERVO</v>
          </cell>
          <cell r="F1886" t="str">
            <v>9.2.2</v>
          </cell>
          <cell r="G1886" t="str">
            <v>Pessoal - área fim</v>
          </cell>
        </row>
        <row r="1887">
          <cell r="A1887" t="str">
            <v>200103.400029</v>
          </cell>
          <cell r="B1887">
            <v>400029</v>
          </cell>
          <cell r="C1887" t="str">
            <v>DESPESA - INSS S/ 13°</v>
          </cell>
          <cell r="D1887">
            <v>200103</v>
          </cell>
          <cell r="E1887" t="str">
            <v>BIBLIOTECA / ACERVO</v>
          </cell>
          <cell r="F1887" t="str">
            <v>9.2.2</v>
          </cell>
          <cell r="G1887" t="str">
            <v>Pessoal - área fim</v>
          </cell>
        </row>
        <row r="1888">
          <cell r="A1888" t="str">
            <v>200103.400030</v>
          </cell>
          <cell r="B1888">
            <v>400030</v>
          </cell>
          <cell r="C1888" t="str">
            <v>DESPESA - FGTS S/ 13°</v>
          </cell>
          <cell r="D1888">
            <v>200103</v>
          </cell>
          <cell r="E1888" t="str">
            <v>BIBLIOTECA / ACERVO</v>
          </cell>
          <cell r="F1888" t="str">
            <v>9.2.2</v>
          </cell>
          <cell r="G1888" t="str">
            <v>Pessoal - área fim</v>
          </cell>
        </row>
        <row r="1889">
          <cell r="A1889" t="str">
            <v>200103.400178</v>
          </cell>
          <cell r="B1889">
            <v>400178</v>
          </cell>
          <cell r="C1889" t="str">
            <v>UNIFORMES</v>
          </cell>
          <cell r="D1889">
            <v>200103</v>
          </cell>
          <cell r="E1889" t="str">
            <v>BIBLIOTECA / ACERVO</v>
          </cell>
          <cell r="F1889" t="str">
            <v>9.2.2</v>
          </cell>
          <cell r="G1889" t="str">
            <v>Pessoal - área fim</v>
          </cell>
        </row>
        <row r="1890">
          <cell r="A1890" t="str">
            <v>200103.400179</v>
          </cell>
          <cell r="B1890">
            <v>400179</v>
          </cell>
          <cell r="C1890" t="str">
            <v>ESTAGIARIOS E APRENDIZES</v>
          </cell>
          <cell r="D1890">
            <v>200103</v>
          </cell>
          <cell r="E1890" t="str">
            <v>BIBLIOTECA / ACERVO</v>
          </cell>
          <cell r="F1890" t="str">
            <v>9.2.2</v>
          </cell>
          <cell r="G1890" t="str">
            <v>Pessoal - área fim</v>
          </cell>
        </row>
        <row r="1891">
          <cell r="A1891" t="str">
            <v>200103.400180</v>
          </cell>
          <cell r="B1891">
            <v>400180</v>
          </cell>
          <cell r="C1891" t="str">
            <v>OUTRAS DESPESAS COM PESSOAL</v>
          </cell>
          <cell r="D1891">
            <v>200103</v>
          </cell>
          <cell r="E1891" t="str">
            <v>BIBLIOTECA / ACERVO</v>
          </cell>
          <cell r="F1891" t="str">
            <v>9.2.2</v>
          </cell>
          <cell r="G1891" t="str">
            <v>Pessoal - área fim</v>
          </cell>
        </row>
        <row r="1892">
          <cell r="A1892" t="str">
            <v>200104.400003</v>
          </cell>
          <cell r="B1892">
            <v>400003</v>
          </cell>
          <cell r="C1892" t="str">
            <v>SALÁRIOS E ORDENADOS</v>
          </cell>
          <cell r="D1892">
            <v>200104</v>
          </cell>
          <cell r="E1892" t="str">
            <v>PRODUÇÃO</v>
          </cell>
          <cell r="F1892" t="str">
            <v>9.2.2</v>
          </cell>
          <cell r="G1892" t="str">
            <v>Pessoal - área fim</v>
          </cell>
        </row>
        <row r="1893">
          <cell r="A1893" t="str">
            <v>200104.400004</v>
          </cell>
          <cell r="B1893">
            <v>400004</v>
          </cell>
          <cell r="C1893" t="str">
            <v>HORAS EXTRAS</v>
          </cell>
          <cell r="D1893">
            <v>200104</v>
          </cell>
          <cell r="E1893" t="str">
            <v>PRODUÇÃO</v>
          </cell>
          <cell r="F1893" t="str">
            <v>9.2.2</v>
          </cell>
          <cell r="G1893" t="str">
            <v>Pessoal - área fim</v>
          </cell>
        </row>
        <row r="1894">
          <cell r="A1894" t="str">
            <v>200104.400005</v>
          </cell>
          <cell r="B1894">
            <v>400005</v>
          </cell>
          <cell r="C1894" t="str">
            <v>DÉCIMO TERCEIRO SALÁRIO</v>
          </cell>
          <cell r="D1894">
            <v>200104</v>
          </cell>
          <cell r="E1894" t="str">
            <v>PRODUÇÃO</v>
          </cell>
          <cell r="F1894" t="str">
            <v>9.2.2</v>
          </cell>
          <cell r="G1894" t="str">
            <v>Pessoal - área fim</v>
          </cell>
        </row>
        <row r="1895">
          <cell r="A1895" t="str">
            <v>200104.400006</v>
          </cell>
          <cell r="B1895">
            <v>400006</v>
          </cell>
          <cell r="C1895" t="str">
            <v>FÉRIAS</v>
          </cell>
          <cell r="D1895">
            <v>200104</v>
          </cell>
          <cell r="E1895" t="str">
            <v>PRODUÇÃO</v>
          </cell>
          <cell r="F1895" t="str">
            <v>9.2.2</v>
          </cell>
          <cell r="G1895" t="str">
            <v>Pessoal - área fim</v>
          </cell>
        </row>
        <row r="1896">
          <cell r="A1896" t="str">
            <v>200104.400007</v>
          </cell>
          <cell r="B1896">
            <v>400007</v>
          </cell>
          <cell r="C1896" t="str">
            <v>DESCANSO SEMANAL REMUNERADO</v>
          </cell>
          <cell r="D1896">
            <v>200104</v>
          </cell>
          <cell r="E1896" t="str">
            <v>PRODUÇÃO</v>
          </cell>
          <cell r="F1896" t="str">
            <v>9.2.2</v>
          </cell>
          <cell r="G1896" t="str">
            <v>Pessoal - área fim</v>
          </cell>
        </row>
        <row r="1897">
          <cell r="A1897" t="str">
            <v>200104.400010</v>
          </cell>
          <cell r="B1897">
            <v>400010</v>
          </cell>
          <cell r="C1897" t="str">
            <v>AJUDA DE CUSTO</v>
          </cell>
          <cell r="D1897">
            <v>200104</v>
          </cell>
          <cell r="E1897" t="str">
            <v>PRODUÇÃO</v>
          </cell>
          <cell r="F1897" t="str">
            <v>9.2.2</v>
          </cell>
          <cell r="G1897" t="str">
            <v>Pessoal - área fim</v>
          </cell>
        </row>
        <row r="1898">
          <cell r="A1898" t="str">
            <v>200104.400011</v>
          </cell>
          <cell r="B1898">
            <v>400011</v>
          </cell>
          <cell r="C1898" t="str">
            <v>BOLSA AUXÍLIO</v>
          </cell>
          <cell r="D1898">
            <v>200104</v>
          </cell>
          <cell r="E1898" t="str">
            <v>PRODUÇÃO</v>
          </cell>
          <cell r="F1898" t="str">
            <v>9.2.2</v>
          </cell>
          <cell r="G1898" t="str">
            <v>Pessoal - área fim</v>
          </cell>
        </row>
        <row r="1899">
          <cell r="A1899" t="str">
            <v>200104.400012</v>
          </cell>
          <cell r="B1899">
            <v>400012</v>
          </cell>
          <cell r="C1899" t="str">
            <v>INDENIZAÇÕES</v>
          </cell>
          <cell r="D1899">
            <v>200104</v>
          </cell>
          <cell r="E1899" t="str">
            <v>PRODUÇÃO</v>
          </cell>
          <cell r="F1899" t="str">
            <v>9.2.2</v>
          </cell>
          <cell r="G1899" t="str">
            <v>Pessoal - área fim</v>
          </cell>
        </row>
        <row r="1900">
          <cell r="A1900" t="str">
            <v>200104.400013</v>
          </cell>
          <cell r="B1900">
            <v>400013</v>
          </cell>
          <cell r="C1900" t="str">
            <v>SALÁRIOS - AJUSTES ENTRE CONTRATO DE GESTÃO</v>
          </cell>
          <cell r="D1900">
            <v>200104</v>
          </cell>
          <cell r="E1900" t="str">
            <v>PRODUÇÃO</v>
          </cell>
          <cell r="F1900" t="str">
            <v>9.2.2</v>
          </cell>
          <cell r="G1900" t="str">
            <v>Pessoal - área fim</v>
          </cell>
        </row>
        <row r="1901">
          <cell r="A1901" t="str">
            <v>200104.400202</v>
          </cell>
          <cell r="B1901">
            <v>400202</v>
          </cell>
          <cell r="C1901" t="str">
            <v>ADICIONAL NOTURNO</v>
          </cell>
          <cell r="D1901">
            <v>200104</v>
          </cell>
          <cell r="E1901" t="str">
            <v>PRODUÇÃO</v>
          </cell>
          <cell r="F1901" t="str">
            <v>9.2.2</v>
          </cell>
          <cell r="G1901" t="str">
            <v>Pessoal - área fim</v>
          </cell>
        </row>
        <row r="1902">
          <cell r="A1902" t="str">
            <v>200104.400203</v>
          </cell>
          <cell r="B1902">
            <v>400203</v>
          </cell>
          <cell r="C1902" t="str">
            <v>GRATIFICAÇOES</v>
          </cell>
          <cell r="D1902">
            <v>200104</v>
          </cell>
          <cell r="E1902" t="str">
            <v>PRODUÇÃO</v>
          </cell>
          <cell r="F1902" t="str">
            <v>9.2.2</v>
          </cell>
          <cell r="G1902" t="str">
            <v>Pessoal - área fim</v>
          </cell>
        </row>
        <row r="1903">
          <cell r="A1903" t="str">
            <v>200104.400219</v>
          </cell>
          <cell r="B1903">
            <v>400219</v>
          </cell>
          <cell r="C1903" t="str">
            <v>SALARIO MATERNIDADE</v>
          </cell>
          <cell r="D1903">
            <v>200104</v>
          </cell>
          <cell r="E1903" t="str">
            <v>PRODUÇÃO</v>
          </cell>
          <cell r="F1903" t="str">
            <v>9.2.2</v>
          </cell>
          <cell r="G1903" t="str">
            <v>Pessoal - área fim</v>
          </cell>
        </row>
        <row r="1904">
          <cell r="A1904" t="str">
            <v>200104.400220</v>
          </cell>
          <cell r="B1904">
            <v>400220</v>
          </cell>
          <cell r="C1904" t="str">
            <v>SALARIO FAMILIA</v>
          </cell>
          <cell r="D1904">
            <v>200104</v>
          </cell>
          <cell r="E1904" t="str">
            <v>PRODUÇÃO</v>
          </cell>
          <cell r="F1904" t="str">
            <v>9.2.2</v>
          </cell>
          <cell r="G1904" t="str">
            <v>Pessoal - área fim</v>
          </cell>
        </row>
        <row r="1905">
          <cell r="A1905" t="str">
            <v>200104.400221</v>
          </cell>
          <cell r="B1905">
            <v>400221</v>
          </cell>
          <cell r="C1905" t="str">
            <v>PENSAO ALIMENTICIA</v>
          </cell>
          <cell r="D1905">
            <v>200104</v>
          </cell>
          <cell r="E1905" t="str">
            <v>PRODUÇÃO</v>
          </cell>
          <cell r="F1905" t="str">
            <v>9.2.2</v>
          </cell>
          <cell r="G1905" t="str">
            <v>Pessoal - área fim</v>
          </cell>
        </row>
        <row r="1906">
          <cell r="A1906" t="str">
            <v>200104.400014</v>
          </cell>
          <cell r="B1906">
            <v>400014</v>
          </cell>
          <cell r="C1906" t="str">
            <v>ASSISTÊNCIA MÉDICA</v>
          </cell>
          <cell r="D1906">
            <v>200104</v>
          </cell>
          <cell r="E1906" t="str">
            <v>PRODUÇÃO</v>
          </cell>
          <cell r="F1906" t="str">
            <v>9.2.2</v>
          </cell>
          <cell r="G1906" t="str">
            <v>Pessoal - área fim</v>
          </cell>
        </row>
        <row r="1907">
          <cell r="A1907" t="str">
            <v>200104.400015</v>
          </cell>
          <cell r="B1907">
            <v>400015</v>
          </cell>
          <cell r="C1907" t="str">
            <v>ASSISTÊNCIA ODONTOLÓGICA</v>
          </cell>
          <cell r="D1907">
            <v>200104</v>
          </cell>
          <cell r="E1907" t="str">
            <v>PRODUÇÃO</v>
          </cell>
          <cell r="F1907" t="str">
            <v>9.2.2</v>
          </cell>
          <cell r="G1907" t="str">
            <v>Pessoal - área fim</v>
          </cell>
        </row>
        <row r="1908">
          <cell r="A1908" t="str">
            <v>200104.400016</v>
          </cell>
          <cell r="B1908">
            <v>400016</v>
          </cell>
          <cell r="C1908" t="str">
            <v>VALE REFEICAO</v>
          </cell>
          <cell r="D1908">
            <v>200104</v>
          </cell>
          <cell r="E1908" t="str">
            <v>PRODUÇÃO</v>
          </cell>
          <cell r="F1908" t="str">
            <v>9.2.2</v>
          </cell>
          <cell r="G1908" t="str">
            <v>Pessoal - área fim</v>
          </cell>
        </row>
        <row r="1909">
          <cell r="A1909" t="str">
            <v>200104.400017</v>
          </cell>
          <cell r="B1909">
            <v>400017</v>
          </cell>
          <cell r="C1909" t="str">
            <v>VALE TRANSPORTE</v>
          </cell>
          <cell r="D1909">
            <v>200104</v>
          </cell>
          <cell r="E1909" t="str">
            <v>PRODUÇÃO</v>
          </cell>
          <cell r="F1909" t="str">
            <v>9.2.2</v>
          </cell>
          <cell r="G1909" t="str">
            <v>Pessoal - área fim</v>
          </cell>
        </row>
        <row r="1910">
          <cell r="A1910" t="str">
            <v>200104.400175</v>
          </cell>
          <cell r="B1910">
            <v>400175</v>
          </cell>
          <cell r="C1910" t="str">
            <v>CURSOS E TREINAMENTOS</v>
          </cell>
          <cell r="D1910">
            <v>200104</v>
          </cell>
          <cell r="E1910" t="str">
            <v>PRODUÇÃO</v>
          </cell>
          <cell r="F1910" t="str">
            <v>9.2.2</v>
          </cell>
          <cell r="G1910" t="str">
            <v>Pessoal - área fim</v>
          </cell>
        </row>
        <row r="1911">
          <cell r="A1911" t="str">
            <v>200104.400176</v>
          </cell>
          <cell r="B1911">
            <v>400176</v>
          </cell>
          <cell r="C1911" t="str">
            <v>AUXILIO EDUCACAO</v>
          </cell>
          <cell r="D1911">
            <v>200104</v>
          </cell>
          <cell r="E1911" t="str">
            <v>PRODUÇÃO</v>
          </cell>
          <cell r="F1911" t="str">
            <v>9.2.2</v>
          </cell>
          <cell r="G1911" t="str">
            <v>Pessoal - área fim</v>
          </cell>
        </row>
        <row r="1912">
          <cell r="A1912" t="str">
            <v>200104.400020</v>
          </cell>
          <cell r="B1912">
            <v>400020</v>
          </cell>
          <cell r="C1912" t="str">
            <v>INSS</v>
          </cell>
          <cell r="D1912">
            <v>200104</v>
          </cell>
          <cell r="E1912" t="str">
            <v>PRODUÇÃO</v>
          </cell>
          <cell r="F1912" t="str">
            <v>9.2.2</v>
          </cell>
          <cell r="G1912" t="str">
            <v>Pessoal - área fim</v>
          </cell>
        </row>
        <row r="1913">
          <cell r="A1913" t="str">
            <v>200104.400021</v>
          </cell>
          <cell r="B1913">
            <v>400021</v>
          </cell>
          <cell r="C1913" t="str">
            <v>FGTS</v>
          </cell>
          <cell r="D1913">
            <v>200104</v>
          </cell>
          <cell r="E1913" t="str">
            <v>PRODUÇÃO</v>
          </cell>
          <cell r="F1913" t="str">
            <v>9.2.2</v>
          </cell>
          <cell r="G1913" t="str">
            <v>Pessoal - área fim</v>
          </cell>
        </row>
        <row r="1914">
          <cell r="A1914" t="str">
            <v>200104.400022</v>
          </cell>
          <cell r="B1914">
            <v>400022</v>
          </cell>
          <cell r="C1914" t="str">
            <v>PIS SOBRE FOLHA DE PAGAMENTO</v>
          </cell>
          <cell r="D1914">
            <v>200104</v>
          </cell>
          <cell r="E1914" t="str">
            <v>PRODUÇÃO</v>
          </cell>
          <cell r="F1914" t="str">
            <v>9.2.2</v>
          </cell>
          <cell r="G1914" t="str">
            <v>Pessoal - área fim</v>
          </cell>
        </row>
        <row r="1915">
          <cell r="A1915" t="str">
            <v>200104.400024</v>
          </cell>
          <cell r="B1915">
            <v>400024</v>
          </cell>
          <cell r="C1915" t="str">
            <v>CONTRIBUIÇÃO SOCIAL RESCISÓRIA</v>
          </cell>
          <cell r="D1915">
            <v>200104</v>
          </cell>
          <cell r="E1915" t="str">
            <v>PRODUÇÃO</v>
          </cell>
          <cell r="F1915" t="str">
            <v>9.2.2</v>
          </cell>
          <cell r="G1915" t="str">
            <v>Pessoal - área fim</v>
          </cell>
        </row>
        <row r="1916">
          <cell r="A1916" t="str">
            <v>200104.400177</v>
          </cell>
          <cell r="B1916">
            <v>400177</v>
          </cell>
          <cell r="C1916" t="str">
            <v>INSS SOBRE AUTONOMOS</v>
          </cell>
          <cell r="D1916">
            <v>200104</v>
          </cell>
          <cell r="E1916" t="str">
            <v>PRODUÇÃO</v>
          </cell>
          <cell r="F1916" t="str">
            <v>9.2.2</v>
          </cell>
          <cell r="G1916" t="str">
            <v>Pessoal - área fim</v>
          </cell>
        </row>
        <row r="1917">
          <cell r="A1917" t="str">
            <v>200104.400214</v>
          </cell>
          <cell r="B1917">
            <v>400214</v>
          </cell>
          <cell r="C1917" t="str">
            <v>CONTRIBUICAO SINDICAL/ ASSISTENCIAL/ CONFEDERATIVA</v>
          </cell>
          <cell r="D1917">
            <v>200104</v>
          </cell>
          <cell r="E1917" t="str">
            <v>PRODUÇÃO</v>
          </cell>
          <cell r="F1917" t="str">
            <v>9.2.2</v>
          </cell>
          <cell r="G1917" t="str">
            <v>Pessoal - área fim</v>
          </cell>
        </row>
        <row r="1918">
          <cell r="A1918" t="str">
            <v>200104.400025</v>
          </cell>
          <cell r="B1918">
            <v>400025</v>
          </cell>
          <cell r="C1918" t="str">
            <v>DESPESA - FÉRIAS</v>
          </cell>
          <cell r="D1918">
            <v>200104</v>
          </cell>
          <cell r="E1918" t="str">
            <v>PRODUÇÃO</v>
          </cell>
          <cell r="F1918" t="str">
            <v>9.2.2</v>
          </cell>
          <cell r="G1918" t="str">
            <v>Pessoal - área fim</v>
          </cell>
        </row>
        <row r="1919">
          <cell r="A1919" t="str">
            <v>200104.400026</v>
          </cell>
          <cell r="B1919">
            <v>400026</v>
          </cell>
          <cell r="C1919" t="str">
            <v>DESPESA - INSS S/ FÉRIAS</v>
          </cell>
          <cell r="D1919">
            <v>200104</v>
          </cell>
          <cell r="E1919" t="str">
            <v>PRODUÇÃO</v>
          </cell>
          <cell r="F1919" t="str">
            <v>9.2.2</v>
          </cell>
          <cell r="G1919" t="str">
            <v>Pessoal - área fim</v>
          </cell>
        </row>
        <row r="1920">
          <cell r="A1920" t="str">
            <v>200104.400027</v>
          </cell>
          <cell r="B1920">
            <v>400027</v>
          </cell>
          <cell r="C1920" t="str">
            <v>DESPESA - FGTS S/ FÉRIAS</v>
          </cell>
          <cell r="D1920">
            <v>200104</v>
          </cell>
          <cell r="E1920" t="str">
            <v>PRODUÇÃO</v>
          </cell>
          <cell r="F1920" t="str">
            <v>9.2.2</v>
          </cell>
          <cell r="G1920" t="str">
            <v>Pessoal - área fim</v>
          </cell>
        </row>
        <row r="1921">
          <cell r="A1921" t="str">
            <v>200104.400028</v>
          </cell>
          <cell r="B1921">
            <v>400028</v>
          </cell>
          <cell r="C1921" t="str">
            <v>DESPESA - 13° SALÁRIO</v>
          </cell>
          <cell r="D1921">
            <v>200104</v>
          </cell>
          <cell r="E1921" t="str">
            <v>PRODUÇÃO</v>
          </cell>
          <cell r="F1921" t="str">
            <v>9.2.2</v>
          </cell>
          <cell r="G1921" t="str">
            <v>Pessoal - área fim</v>
          </cell>
        </row>
        <row r="1922">
          <cell r="A1922" t="str">
            <v>200104.400029</v>
          </cell>
          <cell r="B1922">
            <v>400029</v>
          </cell>
          <cell r="C1922" t="str">
            <v>DESPESA - INSS S/ 13°</v>
          </cell>
          <cell r="D1922">
            <v>200104</v>
          </cell>
          <cell r="E1922" t="str">
            <v>PRODUÇÃO</v>
          </cell>
          <cell r="F1922" t="str">
            <v>9.2.2</v>
          </cell>
          <cell r="G1922" t="str">
            <v>Pessoal - área fim</v>
          </cell>
        </row>
        <row r="1923">
          <cell r="A1923" t="str">
            <v>200104.400030</v>
          </cell>
          <cell r="B1923">
            <v>400030</v>
          </cell>
          <cell r="C1923" t="str">
            <v>DESPESA - FGTS S/ 13°</v>
          </cell>
          <cell r="D1923">
            <v>200104</v>
          </cell>
          <cell r="E1923" t="str">
            <v>PRODUÇÃO</v>
          </cell>
          <cell r="F1923" t="str">
            <v>9.2.2</v>
          </cell>
          <cell r="G1923" t="str">
            <v>Pessoal - área fim</v>
          </cell>
        </row>
        <row r="1924">
          <cell r="A1924" t="str">
            <v>200104.400178</v>
          </cell>
          <cell r="B1924">
            <v>400178</v>
          </cell>
          <cell r="C1924" t="str">
            <v>UNIFORMES</v>
          </cell>
          <cell r="D1924">
            <v>200104</v>
          </cell>
          <cell r="E1924" t="str">
            <v>PRODUÇÃO</v>
          </cell>
          <cell r="F1924" t="str">
            <v>9.2.2</v>
          </cell>
          <cell r="G1924" t="str">
            <v>Pessoal - área fim</v>
          </cell>
        </row>
        <row r="1925">
          <cell r="A1925" t="str">
            <v>200104.400179</v>
          </cell>
          <cell r="B1925">
            <v>400179</v>
          </cell>
          <cell r="C1925" t="str">
            <v>ESTAGIARIOS E APRENDIZES</v>
          </cell>
          <cell r="D1925">
            <v>200104</v>
          </cell>
          <cell r="E1925" t="str">
            <v>PRODUÇÃO</v>
          </cell>
          <cell r="F1925" t="str">
            <v>9.2.2</v>
          </cell>
          <cell r="G1925" t="str">
            <v>Pessoal - área fim</v>
          </cell>
        </row>
        <row r="1926">
          <cell r="A1926" t="str">
            <v>200104.400180</v>
          </cell>
          <cell r="B1926">
            <v>400180</v>
          </cell>
          <cell r="C1926" t="str">
            <v>OUTRAS DESPESAS COM PESSOAL</v>
          </cell>
          <cell r="D1926">
            <v>200104</v>
          </cell>
          <cell r="E1926" t="str">
            <v>PRODUÇÃO</v>
          </cell>
          <cell r="F1926" t="str">
            <v>9.2.2</v>
          </cell>
          <cell r="G1926" t="str">
            <v>Pessoal - área fim</v>
          </cell>
        </row>
        <row r="1927">
          <cell r="A1927" t="str">
            <v>200201.400003</v>
          </cell>
          <cell r="B1927">
            <v>400003</v>
          </cell>
          <cell r="C1927" t="str">
            <v>SALÁRIOS E ORDENADOS</v>
          </cell>
          <cell r="D1927">
            <v>200201</v>
          </cell>
          <cell r="E1927" t="str">
            <v>EXPOSIÇÃO TEMPORÁRIA</v>
          </cell>
          <cell r="F1927" t="str">
            <v>9.2.2</v>
          </cell>
          <cell r="G1927" t="str">
            <v>Pessoal - área fim</v>
          </cell>
        </row>
        <row r="1928">
          <cell r="A1928" t="str">
            <v>200201.400004</v>
          </cell>
          <cell r="B1928">
            <v>400004</v>
          </cell>
          <cell r="C1928" t="str">
            <v>HORAS EXTRAS</v>
          </cell>
          <cell r="D1928">
            <v>200201</v>
          </cell>
          <cell r="E1928" t="str">
            <v>EXPOSIÇÃO TEMPORÁRIA</v>
          </cell>
          <cell r="F1928" t="str">
            <v>9.2.2</v>
          </cell>
          <cell r="G1928" t="str">
            <v>Pessoal - área fim</v>
          </cell>
        </row>
        <row r="1929">
          <cell r="A1929" t="str">
            <v>200201.400005</v>
          </cell>
          <cell r="B1929">
            <v>400005</v>
          </cell>
          <cell r="C1929" t="str">
            <v>DÉCIMO TERCEIRO SALÁRIO</v>
          </cell>
          <cell r="D1929">
            <v>200201</v>
          </cell>
          <cell r="E1929" t="str">
            <v>EXPOSIÇÃO TEMPORÁRIA</v>
          </cell>
          <cell r="F1929" t="str">
            <v>9.2.2</v>
          </cell>
          <cell r="G1929" t="str">
            <v>Pessoal - área fim</v>
          </cell>
        </row>
        <row r="1930">
          <cell r="A1930" t="str">
            <v>200201.400006</v>
          </cell>
          <cell r="B1930">
            <v>400006</v>
          </cell>
          <cell r="C1930" t="str">
            <v>FÉRIAS</v>
          </cell>
          <cell r="D1930">
            <v>200201</v>
          </cell>
          <cell r="E1930" t="str">
            <v>EXPOSIÇÃO TEMPORÁRIA</v>
          </cell>
          <cell r="F1930" t="str">
            <v>9.2.2</v>
          </cell>
          <cell r="G1930" t="str">
            <v>Pessoal - área fim</v>
          </cell>
        </row>
        <row r="1931">
          <cell r="A1931" t="str">
            <v>200201.400007</v>
          </cell>
          <cell r="B1931">
            <v>400007</v>
          </cell>
          <cell r="C1931" t="str">
            <v>DESCANSO SEMANAL REMUNERADO</v>
          </cell>
          <cell r="D1931">
            <v>200201</v>
          </cell>
          <cell r="E1931" t="str">
            <v>EXPOSIÇÃO TEMPORÁRIA</v>
          </cell>
          <cell r="F1931" t="str">
            <v>9.2.2</v>
          </cell>
          <cell r="G1931" t="str">
            <v>Pessoal - área fim</v>
          </cell>
        </row>
        <row r="1932">
          <cell r="A1932" t="str">
            <v>200201.400010</v>
          </cell>
          <cell r="B1932">
            <v>400010</v>
          </cell>
          <cell r="C1932" t="str">
            <v>AJUDA DE CUSTO</v>
          </cell>
          <cell r="D1932">
            <v>200201</v>
          </cell>
          <cell r="E1932" t="str">
            <v>EXPOSIÇÃO TEMPORÁRIA</v>
          </cell>
          <cell r="F1932" t="str">
            <v>9.2.2</v>
          </cell>
          <cell r="G1932" t="str">
            <v>Pessoal - área fim</v>
          </cell>
        </row>
        <row r="1933">
          <cell r="A1933" t="str">
            <v>200201.400011</v>
          </cell>
          <cell r="B1933">
            <v>400011</v>
          </cell>
          <cell r="C1933" t="str">
            <v>BOLSA AUXÍLIO</v>
          </cell>
          <cell r="D1933">
            <v>200201</v>
          </cell>
          <cell r="E1933" t="str">
            <v>EXPOSIÇÃO TEMPORÁRIA</v>
          </cell>
          <cell r="F1933" t="str">
            <v>9.2.2</v>
          </cell>
          <cell r="G1933" t="str">
            <v>Pessoal - área fim</v>
          </cell>
        </row>
        <row r="1934">
          <cell r="A1934" t="str">
            <v>200201.400012</v>
          </cell>
          <cell r="B1934">
            <v>400012</v>
          </cell>
          <cell r="C1934" t="str">
            <v>INDENIZAÇÕES</v>
          </cell>
          <cell r="D1934">
            <v>200201</v>
          </cell>
          <cell r="E1934" t="str">
            <v>EXPOSIÇÃO TEMPORÁRIA</v>
          </cell>
          <cell r="F1934" t="str">
            <v>9.2.2</v>
          </cell>
          <cell r="G1934" t="str">
            <v>Pessoal - área fim</v>
          </cell>
        </row>
        <row r="1935">
          <cell r="A1935" t="str">
            <v>200201.400013</v>
          </cell>
          <cell r="B1935">
            <v>400013</v>
          </cell>
          <cell r="C1935" t="str">
            <v>SALÁRIOS - AJUSTES ENTRE CONTRATO DE GESTÃO</v>
          </cell>
          <cell r="D1935">
            <v>200201</v>
          </cell>
          <cell r="E1935" t="str">
            <v>EXPOSIÇÃO TEMPORÁRIA</v>
          </cell>
          <cell r="F1935" t="str">
            <v>9.2.2</v>
          </cell>
          <cell r="G1935" t="str">
            <v>Pessoal - área fim</v>
          </cell>
        </row>
        <row r="1936">
          <cell r="A1936" t="str">
            <v>200201.400202</v>
          </cell>
          <cell r="B1936">
            <v>400202</v>
          </cell>
          <cell r="C1936" t="str">
            <v>ADICIONAL NOTURNO</v>
          </cell>
          <cell r="D1936">
            <v>200201</v>
          </cell>
          <cell r="E1936" t="str">
            <v>EXPOSIÇÃO TEMPORÁRIA</v>
          </cell>
          <cell r="F1936" t="str">
            <v>9.2.2</v>
          </cell>
          <cell r="G1936" t="str">
            <v>Pessoal - área fim</v>
          </cell>
        </row>
        <row r="1937">
          <cell r="A1937" t="str">
            <v>200201.400203</v>
          </cell>
          <cell r="B1937">
            <v>400203</v>
          </cell>
          <cell r="C1937" t="str">
            <v>GRATIFICAÇOES</v>
          </cell>
          <cell r="D1937">
            <v>200201</v>
          </cell>
          <cell r="E1937" t="str">
            <v>EXPOSIÇÃO TEMPORÁRIA</v>
          </cell>
          <cell r="F1937" t="str">
            <v>9.2.2</v>
          </cell>
          <cell r="G1937" t="str">
            <v>Pessoal - área fim</v>
          </cell>
        </row>
        <row r="1938">
          <cell r="A1938" t="str">
            <v>200201.400219</v>
          </cell>
          <cell r="B1938">
            <v>400219</v>
          </cell>
          <cell r="C1938" t="str">
            <v>SALARIO MATERNIDADE</v>
          </cell>
          <cell r="D1938">
            <v>200201</v>
          </cell>
          <cell r="E1938" t="str">
            <v>EXPOSIÇÃO TEMPORÁRIA</v>
          </cell>
          <cell r="F1938" t="str">
            <v>9.2.2</v>
          </cell>
          <cell r="G1938" t="str">
            <v>Pessoal - área fim</v>
          </cell>
        </row>
        <row r="1939">
          <cell r="A1939" t="str">
            <v>200201.400220</v>
          </cell>
          <cell r="B1939">
            <v>400220</v>
          </cell>
          <cell r="C1939" t="str">
            <v>SALARIO FAMILIA</v>
          </cell>
          <cell r="D1939">
            <v>200201</v>
          </cell>
          <cell r="E1939" t="str">
            <v>EXPOSIÇÃO TEMPORÁRIA</v>
          </cell>
          <cell r="F1939" t="str">
            <v>9.2.2</v>
          </cell>
          <cell r="G1939" t="str">
            <v>Pessoal - área fim</v>
          </cell>
        </row>
        <row r="1940">
          <cell r="A1940" t="str">
            <v>200201.400221</v>
          </cell>
          <cell r="B1940">
            <v>400221</v>
          </cell>
          <cell r="C1940" t="str">
            <v>PENSAO ALIMENTICIA</v>
          </cell>
          <cell r="D1940">
            <v>200201</v>
          </cell>
          <cell r="E1940" t="str">
            <v>EXPOSIÇÃO TEMPORÁRIA</v>
          </cell>
          <cell r="F1940" t="str">
            <v>9.2.2</v>
          </cell>
          <cell r="G1940" t="str">
            <v>Pessoal - área fim</v>
          </cell>
        </row>
        <row r="1941">
          <cell r="A1941" t="str">
            <v>200201.400014</v>
          </cell>
          <cell r="B1941">
            <v>400014</v>
          </cell>
          <cell r="C1941" t="str">
            <v>ASSISTÊNCIA MÉDICA</v>
          </cell>
          <cell r="D1941">
            <v>200201</v>
          </cell>
          <cell r="E1941" t="str">
            <v>EXPOSIÇÃO TEMPORÁRIA</v>
          </cell>
          <cell r="F1941" t="str">
            <v>9.2.2</v>
          </cell>
          <cell r="G1941" t="str">
            <v>Pessoal - área fim</v>
          </cell>
        </row>
        <row r="1942">
          <cell r="A1942" t="str">
            <v>200201.400015</v>
          </cell>
          <cell r="B1942">
            <v>400015</v>
          </cell>
          <cell r="C1942" t="str">
            <v>ASSISTÊNCIA ODONTOLÓGICA</v>
          </cell>
          <cell r="D1942">
            <v>200201</v>
          </cell>
          <cell r="E1942" t="str">
            <v>EXPOSIÇÃO TEMPORÁRIA</v>
          </cell>
          <cell r="F1942" t="str">
            <v>9.2.2</v>
          </cell>
          <cell r="G1942" t="str">
            <v>Pessoal - área fim</v>
          </cell>
        </row>
        <row r="1943">
          <cell r="A1943" t="str">
            <v>200201.400016</v>
          </cell>
          <cell r="B1943">
            <v>400016</v>
          </cell>
          <cell r="C1943" t="str">
            <v>VALE REFEICAO</v>
          </cell>
          <cell r="D1943">
            <v>200201</v>
          </cell>
          <cell r="E1943" t="str">
            <v>EXPOSIÇÃO TEMPORÁRIA</v>
          </cell>
          <cell r="F1943" t="str">
            <v>9.2.2</v>
          </cell>
          <cell r="G1943" t="str">
            <v>Pessoal - área fim</v>
          </cell>
        </row>
        <row r="1944">
          <cell r="A1944" t="str">
            <v>200201.400017</v>
          </cell>
          <cell r="B1944">
            <v>400017</v>
          </cell>
          <cell r="C1944" t="str">
            <v>VALE TRANSPORTE</v>
          </cell>
          <cell r="D1944">
            <v>200201</v>
          </cell>
          <cell r="E1944" t="str">
            <v>EXPOSIÇÃO TEMPORÁRIA</v>
          </cell>
          <cell r="F1944" t="str">
            <v>9.2.2</v>
          </cell>
          <cell r="G1944" t="str">
            <v>Pessoal - área fim</v>
          </cell>
        </row>
        <row r="1945">
          <cell r="A1945" t="str">
            <v>200201.400175</v>
          </cell>
          <cell r="B1945">
            <v>400175</v>
          </cell>
          <cell r="C1945" t="str">
            <v>CURSOS E TREINAMENTOS</v>
          </cell>
          <cell r="D1945">
            <v>200201</v>
          </cell>
          <cell r="E1945" t="str">
            <v>EXPOSIÇÃO TEMPORÁRIA</v>
          </cell>
          <cell r="F1945" t="str">
            <v>9.2.2</v>
          </cell>
          <cell r="G1945" t="str">
            <v>Pessoal - área fim</v>
          </cell>
        </row>
        <row r="1946">
          <cell r="A1946" t="str">
            <v>200201.400176</v>
          </cell>
          <cell r="B1946">
            <v>400176</v>
          </cell>
          <cell r="C1946" t="str">
            <v>AUXILIO EDUCACAO</v>
          </cell>
          <cell r="D1946">
            <v>200201</v>
          </cell>
          <cell r="E1946" t="str">
            <v>EXPOSIÇÃO TEMPORÁRIA</v>
          </cell>
          <cell r="F1946" t="str">
            <v>9.2.2</v>
          </cell>
          <cell r="G1946" t="str">
            <v>Pessoal - área fim</v>
          </cell>
        </row>
        <row r="1947">
          <cell r="A1947" t="str">
            <v>200201.400020</v>
          </cell>
          <cell r="B1947">
            <v>400020</v>
          </cell>
          <cell r="C1947" t="str">
            <v>INSS</v>
          </cell>
          <cell r="D1947">
            <v>200201</v>
          </cell>
          <cell r="E1947" t="str">
            <v>EXPOSIÇÃO TEMPORÁRIA</v>
          </cell>
          <cell r="F1947" t="str">
            <v>9.2.2</v>
          </cell>
          <cell r="G1947" t="str">
            <v>Pessoal - área fim</v>
          </cell>
        </row>
        <row r="1948">
          <cell r="A1948" t="str">
            <v>200201.400021</v>
          </cell>
          <cell r="B1948">
            <v>400021</v>
          </cell>
          <cell r="C1948" t="str">
            <v>FGTS</v>
          </cell>
          <cell r="D1948">
            <v>200201</v>
          </cell>
          <cell r="E1948" t="str">
            <v>EXPOSIÇÃO TEMPORÁRIA</v>
          </cell>
          <cell r="F1948" t="str">
            <v>9.2.2</v>
          </cell>
          <cell r="G1948" t="str">
            <v>Pessoal - área fim</v>
          </cell>
        </row>
        <row r="1949">
          <cell r="A1949" t="str">
            <v>200201.400022</v>
          </cell>
          <cell r="B1949">
            <v>400022</v>
          </cell>
          <cell r="C1949" t="str">
            <v>PIS SOBRE FOLHA DE PAGAMENTO</v>
          </cell>
          <cell r="D1949">
            <v>200201</v>
          </cell>
          <cell r="E1949" t="str">
            <v>EXPOSIÇÃO TEMPORÁRIA</v>
          </cell>
          <cell r="F1949" t="str">
            <v>9.2.2</v>
          </cell>
          <cell r="G1949" t="str">
            <v>Pessoal - área fim</v>
          </cell>
        </row>
        <row r="1950">
          <cell r="A1950" t="str">
            <v>200201.400024</v>
          </cell>
          <cell r="B1950">
            <v>400024</v>
          </cell>
          <cell r="C1950" t="str">
            <v>CONTRIBUIÇÃO SOCIAL RESCISÓRIA</v>
          </cell>
          <cell r="D1950">
            <v>200201</v>
          </cell>
          <cell r="E1950" t="str">
            <v>EXPOSIÇÃO TEMPORÁRIA</v>
          </cell>
          <cell r="F1950" t="str">
            <v>9.2.2</v>
          </cell>
          <cell r="G1950" t="str">
            <v>Pessoal - área fim</v>
          </cell>
        </row>
        <row r="1951">
          <cell r="A1951" t="str">
            <v>200201.400177</v>
          </cell>
          <cell r="B1951">
            <v>400177</v>
          </cell>
          <cell r="C1951" t="str">
            <v>INSS SOBRE AUTONOMOS</v>
          </cell>
          <cell r="D1951">
            <v>200201</v>
          </cell>
          <cell r="E1951" t="str">
            <v>EXPOSIÇÃO TEMPORÁRIA</v>
          </cell>
          <cell r="F1951" t="str">
            <v>9.2.2</v>
          </cell>
          <cell r="G1951" t="str">
            <v>Pessoal - área fim</v>
          </cell>
        </row>
        <row r="1952">
          <cell r="A1952" t="str">
            <v>200201.400214</v>
          </cell>
          <cell r="B1952">
            <v>400214</v>
          </cell>
          <cell r="C1952" t="str">
            <v>CONTRIBUICAO SINDICAL/ ASSISTENCIAL/ CONFEDERATIVA</v>
          </cell>
          <cell r="D1952">
            <v>200201</v>
          </cell>
          <cell r="E1952" t="str">
            <v>EXPOSIÇÃO TEMPORÁRIA</v>
          </cell>
          <cell r="F1952" t="str">
            <v>9.2.2</v>
          </cell>
          <cell r="G1952" t="str">
            <v>Pessoal - área fim</v>
          </cell>
        </row>
        <row r="1953">
          <cell r="A1953" t="str">
            <v>200201.400025</v>
          </cell>
          <cell r="B1953">
            <v>400025</v>
          </cell>
          <cell r="C1953" t="str">
            <v>DESPESA - FÉRIAS</v>
          </cell>
          <cell r="D1953">
            <v>200201</v>
          </cell>
          <cell r="E1953" t="str">
            <v>EXPOSIÇÃO TEMPORÁRIA</v>
          </cell>
          <cell r="F1953" t="str">
            <v>9.2.2</v>
          </cell>
          <cell r="G1953" t="str">
            <v>Pessoal - área fim</v>
          </cell>
        </row>
        <row r="1954">
          <cell r="A1954" t="str">
            <v>200201.400026</v>
          </cell>
          <cell r="B1954">
            <v>400026</v>
          </cell>
          <cell r="C1954" t="str">
            <v>DESPESA - INSS S/ FÉRIAS</v>
          </cell>
          <cell r="D1954">
            <v>200201</v>
          </cell>
          <cell r="E1954" t="str">
            <v>EXPOSIÇÃO TEMPORÁRIA</v>
          </cell>
          <cell r="F1954" t="str">
            <v>9.2.2</v>
          </cell>
          <cell r="G1954" t="str">
            <v>Pessoal - área fim</v>
          </cell>
        </row>
        <row r="1955">
          <cell r="A1955" t="str">
            <v>200201.400027</v>
          </cell>
          <cell r="B1955">
            <v>400027</v>
          </cell>
          <cell r="C1955" t="str">
            <v>DESPESA - FGTS S/ FÉRIAS</v>
          </cell>
          <cell r="D1955">
            <v>200201</v>
          </cell>
          <cell r="E1955" t="str">
            <v>EXPOSIÇÃO TEMPORÁRIA</v>
          </cell>
          <cell r="F1955" t="str">
            <v>9.2.2</v>
          </cell>
          <cell r="G1955" t="str">
            <v>Pessoal - área fim</v>
          </cell>
        </row>
        <row r="1956">
          <cell r="A1956" t="str">
            <v>200201.400028</v>
          </cell>
          <cell r="B1956">
            <v>400028</v>
          </cell>
          <cell r="C1956" t="str">
            <v>DESPESA - 13° SALÁRIO</v>
          </cell>
          <cell r="D1956">
            <v>200201</v>
          </cell>
          <cell r="E1956" t="str">
            <v>EXPOSIÇÃO TEMPORÁRIA</v>
          </cell>
          <cell r="F1956" t="str">
            <v>9.2.2</v>
          </cell>
          <cell r="G1956" t="str">
            <v>Pessoal - área fim</v>
          </cell>
        </row>
        <row r="1957">
          <cell r="A1957" t="str">
            <v>200201.400029</v>
          </cell>
          <cell r="B1957">
            <v>400029</v>
          </cell>
          <cell r="C1957" t="str">
            <v>DESPESA - INSS S/ 13°</v>
          </cell>
          <cell r="D1957">
            <v>200201</v>
          </cell>
          <cell r="E1957" t="str">
            <v>EXPOSIÇÃO TEMPORÁRIA</v>
          </cell>
          <cell r="F1957" t="str">
            <v>9.2.2</v>
          </cell>
          <cell r="G1957" t="str">
            <v>Pessoal - área fim</v>
          </cell>
        </row>
        <row r="1958">
          <cell r="A1958" t="str">
            <v>200201.400030</v>
          </cell>
          <cell r="B1958">
            <v>400030</v>
          </cell>
          <cell r="C1958" t="str">
            <v>DESPESA - FGTS S/ 13°</v>
          </cell>
          <cell r="D1958">
            <v>200201</v>
          </cell>
          <cell r="E1958" t="str">
            <v>EXPOSIÇÃO TEMPORÁRIA</v>
          </cell>
          <cell r="F1958" t="str">
            <v>9.2.2</v>
          </cell>
          <cell r="G1958" t="str">
            <v>Pessoal - área fim</v>
          </cell>
        </row>
        <row r="1959">
          <cell r="A1959" t="str">
            <v>200201.400178</v>
          </cell>
          <cell r="B1959">
            <v>400178</v>
          </cell>
          <cell r="C1959" t="str">
            <v>UNIFORMES</v>
          </cell>
          <cell r="D1959">
            <v>200201</v>
          </cell>
          <cell r="E1959" t="str">
            <v>EXPOSIÇÃO TEMPORÁRIA</v>
          </cell>
          <cell r="F1959" t="str">
            <v>9.2.2</v>
          </cell>
          <cell r="G1959" t="str">
            <v>Pessoal - área fim</v>
          </cell>
        </row>
        <row r="1960">
          <cell r="A1960" t="str">
            <v>200201.400179</v>
          </cell>
          <cell r="B1960">
            <v>400179</v>
          </cell>
          <cell r="C1960" t="str">
            <v>ESTAGIARIOS E APRENDIZES</v>
          </cell>
          <cell r="D1960">
            <v>200201</v>
          </cell>
          <cell r="E1960" t="str">
            <v>EXPOSIÇÃO TEMPORÁRIA</v>
          </cell>
          <cell r="F1960" t="str">
            <v>9.2.2</v>
          </cell>
          <cell r="G1960" t="str">
            <v>Pessoal - área fim</v>
          </cell>
        </row>
        <row r="1961">
          <cell r="A1961" t="str">
            <v>200201.400180</v>
          </cell>
          <cell r="B1961">
            <v>400180</v>
          </cell>
          <cell r="C1961" t="str">
            <v>OUTRAS DESPESAS COM PESSOAL</v>
          </cell>
          <cell r="D1961">
            <v>200201</v>
          </cell>
          <cell r="E1961" t="str">
            <v>EXPOSIÇÃO TEMPORÁRIA</v>
          </cell>
          <cell r="F1961" t="str">
            <v>9.2.2</v>
          </cell>
          <cell r="G1961" t="str">
            <v>Pessoal - área fim</v>
          </cell>
        </row>
        <row r="1962">
          <cell r="A1962" t="str">
            <v>200301.400003</v>
          </cell>
          <cell r="B1962">
            <v>400003</v>
          </cell>
          <cell r="C1962" t="str">
            <v>SALÁRIOS E ORDENADOS</v>
          </cell>
          <cell r="D1962">
            <v>200301</v>
          </cell>
          <cell r="E1962" t="str">
            <v>ATIVIDADES EDUCACIONAIS</v>
          </cell>
          <cell r="F1962" t="str">
            <v>9.2.2</v>
          </cell>
          <cell r="G1962" t="str">
            <v>Pessoal - área fim</v>
          </cell>
        </row>
        <row r="1963">
          <cell r="A1963" t="str">
            <v>200301.400004</v>
          </cell>
          <cell r="B1963">
            <v>400004</v>
          </cell>
          <cell r="C1963" t="str">
            <v>HORAS EXTRAS</v>
          </cell>
          <cell r="D1963">
            <v>200301</v>
          </cell>
          <cell r="E1963" t="str">
            <v>ATIVIDADES EDUCACIONAIS</v>
          </cell>
          <cell r="F1963" t="str">
            <v>9.2.2</v>
          </cell>
          <cell r="G1963" t="str">
            <v>Pessoal - área fim</v>
          </cell>
        </row>
        <row r="1964">
          <cell r="A1964" t="str">
            <v>200301.400005</v>
          </cell>
          <cell r="B1964">
            <v>400005</v>
          </cell>
          <cell r="C1964" t="str">
            <v>DÉCIMO TERCEIRO SALÁRIO</v>
          </cell>
          <cell r="D1964">
            <v>200301</v>
          </cell>
          <cell r="E1964" t="str">
            <v>ATIVIDADES EDUCACIONAIS</v>
          </cell>
          <cell r="F1964" t="str">
            <v>9.2.2</v>
          </cell>
          <cell r="G1964" t="str">
            <v>Pessoal - área fim</v>
          </cell>
        </row>
        <row r="1965">
          <cell r="A1965" t="str">
            <v>200301.400006</v>
          </cell>
          <cell r="B1965">
            <v>400006</v>
          </cell>
          <cell r="C1965" t="str">
            <v>FÉRIAS</v>
          </cell>
          <cell r="D1965">
            <v>200301</v>
          </cell>
          <cell r="E1965" t="str">
            <v>ATIVIDADES EDUCACIONAIS</v>
          </cell>
          <cell r="F1965" t="str">
            <v>9.2.2</v>
          </cell>
          <cell r="G1965" t="str">
            <v>Pessoal - área fim</v>
          </cell>
        </row>
        <row r="1966">
          <cell r="A1966" t="str">
            <v>200301.400007</v>
          </cell>
          <cell r="B1966">
            <v>400007</v>
          </cell>
          <cell r="C1966" t="str">
            <v>DESCANSO SEMANAL REMUNERADO</v>
          </cell>
          <cell r="D1966">
            <v>200301</v>
          </cell>
          <cell r="E1966" t="str">
            <v>ATIVIDADES EDUCACIONAIS</v>
          </cell>
          <cell r="F1966" t="str">
            <v>9.2.2</v>
          </cell>
          <cell r="G1966" t="str">
            <v>Pessoal - área fim</v>
          </cell>
        </row>
        <row r="1967">
          <cell r="A1967" t="str">
            <v>200301.400010</v>
          </cell>
          <cell r="B1967">
            <v>400010</v>
          </cell>
          <cell r="C1967" t="str">
            <v>AJUDA DE CUSTO</v>
          </cell>
          <cell r="D1967">
            <v>200301</v>
          </cell>
          <cell r="E1967" t="str">
            <v>ATIVIDADES EDUCACIONAIS</v>
          </cell>
          <cell r="F1967" t="str">
            <v>9.2.2</v>
          </cell>
          <cell r="G1967" t="str">
            <v>Pessoal - área fim</v>
          </cell>
        </row>
        <row r="1968">
          <cell r="A1968" t="str">
            <v>200301.400011</v>
          </cell>
          <cell r="B1968">
            <v>400011</v>
          </cell>
          <cell r="C1968" t="str">
            <v>BOLSA AUXÍLIO</v>
          </cell>
          <cell r="D1968">
            <v>200301</v>
          </cell>
          <cell r="E1968" t="str">
            <v>ATIVIDADES EDUCACIONAIS</v>
          </cell>
          <cell r="F1968" t="str">
            <v>9.2.2</v>
          </cell>
          <cell r="G1968" t="str">
            <v>Pessoal - área fim</v>
          </cell>
        </row>
        <row r="1969">
          <cell r="A1969" t="str">
            <v>200301.400012</v>
          </cell>
          <cell r="B1969">
            <v>400012</v>
          </cell>
          <cell r="C1969" t="str">
            <v>INDENIZAÇÕES</v>
          </cell>
          <cell r="D1969">
            <v>200301</v>
          </cell>
          <cell r="E1969" t="str">
            <v>ATIVIDADES EDUCACIONAIS</v>
          </cell>
          <cell r="F1969" t="str">
            <v>9.2.2</v>
          </cell>
          <cell r="G1969" t="str">
            <v>Pessoal - área fim</v>
          </cell>
        </row>
        <row r="1970">
          <cell r="A1970" t="str">
            <v>200301.400013</v>
          </cell>
          <cell r="B1970">
            <v>400013</v>
          </cell>
          <cell r="C1970" t="str">
            <v>SALÁRIOS - AJUSTES ENTRE CONTRATO DE GESTÃO</v>
          </cell>
          <cell r="D1970">
            <v>200301</v>
          </cell>
          <cell r="E1970" t="str">
            <v>ATIVIDADES EDUCACIONAIS</v>
          </cell>
          <cell r="F1970" t="str">
            <v>9.2.2</v>
          </cell>
          <cell r="G1970" t="str">
            <v>Pessoal - área fim</v>
          </cell>
        </row>
        <row r="1971">
          <cell r="A1971" t="str">
            <v>200301.400202</v>
          </cell>
          <cell r="B1971">
            <v>400202</v>
          </cell>
          <cell r="C1971" t="str">
            <v>ADICIONAL NOTURNO</v>
          </cell>
          <cell r="D1971">
            <v>200301</v>
          </cell>
          <cell r="E1971" t="str">
            <v>ATIVIDADES EDUCACIONAIS</v>
          </cell>
          <cell r="F1971" t="str">
            <v>9.2.2</v>
          </cell>
          <cell r="G1971" t="str">
            <v>Pessoal - área fim</v>
          </cell>
        </row>
        <row r="1972">
          <cell r="A1972" t="str">
            <v>200301.400203</v>
          </cell>
          <cell r="B1972">
            <v>400203</v>
          </cell>
          <cell r="C1972" t="str">
            <v>GRATIFICAÇOES</v>
          </cell>
          <cell r="D1972">
            <v>200301</v>
          </cell>
          <cell r="E1972" t="str">
            <v>ATIVIDADES EDUCACIONAIS</v>
          </cell>
          <cell r="F1972" t="str">
            <v>9.2.2</v>
          </cell>
          <cell r="G1972" t="str">
            <v>Pessoal - área fim</v>
          </cell>
        </row>
        <row r="1973">
          <cell r="A1973" t="str">
            <v>200301.400219</v>
          </cell>
          <cell r="B1973">
            <v>400219</v>
          </cell>
          <cell r="C1973" t="str">
            <v>SALARIO MATERNIDADE</v>
          </cell>
          <cell r="D1973">
            <v>200301</v>
          </cell>
          <cell r="E1973" t="str">
            <v>ATIVIDADES EDUCACIONAIS</v>
          </cell>
          <cell r="F1973" t="str">
            <v>9.2.2</v>
          </cell>
          <cell r="G1973" t="str">
            <v>Pessoal - área fim</v>
          </cell>
        </row>
        <row r="1974">
          <cell r="A1974" t="str">
            <v>200301.400220</v>
          </cell>
          <cell r="B1974">
            <v>400220</v>
          </cell>
          <cell r="C1974" t="str">
            <v>SALARIO FAMILIA</v>
          </cell>
          <cell r="D1974">
            <v>200301</v>
          </cell>
          <cell r="E1974" t="str">
            <v>ATIVIDADES EDUCACIONAIS</v>
          </cell>
          <cell r="F1974" t="str">
            <v>9.2.2</v>
          </cell>
          <cell r="G1974" t="str">
            <v>Pessoal - área fim</v>
          </cell>
        </row>
        <row r="1975">
          <cell r="A1975" t="str">
            <v>200301.400221</v>
          </cell>
          <cell r="B1975">
            <v>400221</v>
          </cell>
          <cell r="C1975" t="str">
            <v>PENSAO ALIMENTICIA</v>
          </cell>
          <cell r="D1975">
            <v>200301</v>
          </cell>
          <cell r="E1975" t="str">
            <v>ATIVIDADES EDUCACIONAIS</v>
          </cell>
          <cell r="F1975" t="str">
            <v>9.2.2</v>
          </cell>
          <cell r="G1975" t="str">
            <v>Pessoal - área fim</v>
          </cell>
        </row>
        <row r="1976">
          <cell r="A1976" t="str">
            <v>200301.400014</v>
          </cell>
          <cell r="B1976">
            <v>400014</v>
          </cell>
          <cell r="C1976" t="str">
            <v>ASSISTÊNCIA MÉDICA</v>
          </cell>
          <cell r="D1976">
            <v>200301</v>
          </cell>
          <cell r="E1976" t="str">
            <v>ATIVIDADES EDUCACIONAIS</v>
          </cell>
          <cell r="F1976" t="str">
            <v>9.2.2</v>
          </cell>
          <cell r="G1976" t="str">
            <v>Pessoal - área fim</v>
          </cell>
        </row>
        <row r="1977">
          <cell r="A1977" t="str">
            <v>200301.400015</v>
          </cell>
          <cell r="B1977">
            <v>400015</v>
          </cell>
          <cell r="C1977" t="str">
            <v>ASSISTÊNCIA ODONTOLÓGICA</v>
          </cell>
          <cell r="D1977">
            <v>200301</v>
          </cell>
          <cell r="E1977" t="str">
            <v>ATIVIDADES EDUCACIONAIS</v>
          </cell>
          <cell r="F1977" t="str">
            <v>9.2.2</v>
          </cell>
          <cell r="G1977" t="str">
            <v>Pessoal - área fim</v>
          </cell>
        </row>
        <row r="1978">
          <cell r="A1978" t="str">
            <v>200301.400016</v>
          </cell>
          <cell r="B1978">
            <v>400016</v>
          </cell>
          <cell r="C1978" t="str">
            <v>VALE REFEICAO</v>
          </cell>
          <cell r="D1978">
            <v>200301</v>
          </cell>
          <cell r="E1978" t="str">
            <v>ATIVIDADES EDUCACIONAIS</v>
          </cell>
          <cell r="F1978" t="str">
            <v>9.2.2</v>
          </cell>
          <cell r="G1978" t="str">
            <v>Pessoal - área fim</v>
          </cell>
        </row>
        <row r="1979">
          <cell r="A1979" t="str">
            <v>200301.400017</v>
          </cell>
          <cell r="B1979">
            <v>400017</v>
          </cell>
          <cell r="C1979" t="str">
            <v>VALE TRANSPORTE</v>
          </cell>
          <cell r="D1979">
            <v>200301</v>
          </cell>
          <cell r="E1979" t="str">
            <v>ATIVIDADES EDUCACIONAIS</v>
          </cell>
          <cell r="F1979" t="str">
            <v>9.2.2</v>
          </cell>
          <cell r="G1979" t="str">
            <v>Pessoal - área fim</v>
          </cell>
        </row>
        <row r="1980">
          <cell r="A1980" t="str">
            <v>200301.400175</v>
          </cell>
          <cell r="B1980">
            <v>400175</v>
          </cell>
          <cell r="C1980" t="str">
            <v>CURSOS E TREINAMENTOS</v>
          </cell>
          <cell r="D1980">
            <v>200301</v>
          </cell>
          <cell r="E1980" t="str">
            <v>ATIVIDADES EDUCACIONAIS</v>
          </cell>
          <cell r="F1980" t="str">
            <v>9.2.2</v>
          </cell>
          <cell r="G1980" t="str">
            <v>Pessoal - área fim</v>
          </cell>
        </row>
        <row r="1981">
          <cell r="A1981" t="str">
            <v>200301.400176</v>
          </cell>
          <cell r="B1981">
            <v>400176</v>
          </cell>
          <cell r="C1981" t="str">
            <v>AUXILIO EDUCACAO</v>
          </cell>
          <cell r="D1981">
            <v>200301</v>
          </cell>
          <cell r="E1981" t="str">
            <v>ATIVIDADES EDUCACIONAIS</v>
          </cell>
          <cell r="F1981" t="str">
            <v>9.2.2</v>
          </cell>
          <cell r="G1981" t="str">
            <v>Pessoal - área fim</v>
          </cell>
        </row>
        <row r="1982">
          <cell r="A1982" t="str">
            <v>200301.400020</v>
          </cell>
          <cell r="B1982">
            <v>400020</v>
          </cell>
          <cell r="C1982" t="str">
            <v>INSS</v>
          </cell>
          <cell r="D1982">
            <v>200301</v>
          </cell>
          <cell r="E1982" t="str">
            <v>ATIVIDADES EDUCACIONAIS</v>
          </cell>
          <cell r="F1982" t="str">
            <v>9.2.2</v>
          </cell>
          <cell r="G1982" t="str">
            <v>Pessoal - área fim</v>
          </cell>
        </row>
        <row r="1983">
          <cell r="A1983" t="str">
            <v>200301.400021</v>
          </cell>
          <cell r="B1983">
            <v>400021</v>
          </cell>
          <cell r="C1983" t="str">
            <v>FGTS</v>
          </cell>
          <cell r="D1983">
            <v>200301</v>
          </cell>
          <cell r="E1983" t="str">
            <v>ATIVIDADES EDUCACIONAIS</v>
          </cell>
          <cell r="F1983" t="str">
            <v>9.2.2</v>
          </cell>
          <cell r="G1983" t="str">
            <v>Pessoal - área fim</v>
          </cell>
        </row>
        <row r="1984">
          <cell r="A1984" t="str">
            <v>200301.400022</v>
          </cell>
          <cell r="B1984">
            <v>400022</v>
          </cell>
          <cell r="C1984" t="str">
            <v>PIS SOBRE FOLHA DE PAGAMENTO</v>
          </cell>
          <cell r="D1984">
            <v>200301</v>
          </cell>
          <cell r="E1984" t="str">
            <v>ATIVIDADES EDUCACIONAIS</v>
          </cell>
          <cell r="F1984" t="str">
            <v>9.2.2</v>
          </cell>
          <cell r="G1984" t="str">
            <v>Pessoal - área fim</v>
          </cell>
        </row>
        <row r="1985">
          <cell r="A1985" t="str">
            <v>200301.400024</v>
          </cell>
          <cell r="B1985">
            <v>400024</v>
          </cell>
          <cell r="C1985" t="str">
            <v>CONTRIBUIÇÃO SOCIAL RESCISÓRIA</v>
          </cell>
          <cell r="D1985">
            <v>200301</v>
          </cell>
          <cell r="E1985" t="str">
            <v>ATIVIDADES EDUCACIONAIS</v>
          </cell>
          <cell r="F1985" t="str">
            <v>9.2.2</v>
          </cell>
          <cell r="G1985" t="str">
            <v>Pessoal - área fim</v>
          </cell>
        </row>
        <row r="1986">
          <cell r="A1986" t="str">
            <v>200301.400177</v>
          </cell>
          <cell r="B1986">
            <v>400177</v>
          </cell>
          <cell r="C1986" t="str">
            <v>INSS SOBRE AUTONOMOS</v>
          </cell>
          <cell r="D1986">
            <v>200301</v>
          </cell>
          <cell r="E1986" t="str">
            <v>ATIVIDADES EDUCACIONAIS</v>
          </cell>
          <cell r="F1986" t="str">
            <v>9.2.2</v>
          </cell>
          <cell r="G1986" t="str">
            <v>Pessoal - área fim</v>
          </cell>
        </row>
        <row r="1987">
          <cell r="A1987" t="str">
            <v>200301.400214</v>
          </cell>
          <cell r="B1987">
            <v>400214</v>
          </cell>
          <cell r="C1987" t="str">
            <v>CONTRIBUICAO SINDICAL/ ASSISTENCIAL/ CONFEDERATIVA</v>
          </cell>
          <cell r="D1987">
            <v>200301</v>
          </cell>
          <cell r="E1987" t="str">
            <v>ATIVIDADES EDUCACIONAIS</v>
          </cell>
          <cell r="F1987" t="str">
            <v>9.2.2</v>
          </cell>
          <cell r="G1987" t="str">
            <v>Pessoal - área fim</v>
          </cell>
        </row>
        <row r="1988">
          <cell r="A1988" t="str">
            <v>200301.400025</v>
          </cell>
          <cell r="B1988">
            <v>400025</v>
          </cell>
          <cell r="C1988" t="str">
            <v>DESPESA - FÉRIAS</v>
          </cell>
          <cell r="D1988">
            <v>200301</v>
          </cell>
          <cell r="E1988" t="str">
            <v>ATIVIDADES EDUCACIONAIS</v>
          </cell>
          <cell r="F1988" t="str">
            <v>9.2.2</v>
          </cell>
          <cell r="G1988" t="str">
            <v>Pessoal - área fim</v>
          </cell>
        </row>
        <row r="1989">
          <cell r="A1989" t="str">
            <v>200301.400026</v>
          </cell>
          <cell r="B1989">
            <v>400026</v>
          </cell>
          <cell r="C1989" t="str">
            <v>DESPESA - INSS S/ FÉRIAS</v>
          </cell>
          <cell r="D1989">
            <v>200301</v>
          </cell>
          <cell r="E1989" t="str">
            <v>ATIVIDADES EDUCACIONAIS</v>
          </cell>
          <cell r="F1989" t="str">
            <v>9.2.2</v>
          </cell>
          <cell r="G1989" t="str">
            <v>Pessoal - área fim</v>
          </cell>
        </row>
        <row r="1990">
          <cell r="A1990" t="str">
            <v>200301.400027</v>
          </cell>
          <cell r="B1990">
            <v>400027</v>
          </cell>
          <cell r="C1990" t="str">
            <v>DESPESA - FGTS S/ FÉRIAS</v>
          </cell>
          <cell r="D1990">
            <v>200301</v>
          </cell>
          <cell r="E1990" t="str">
            <v>ATIVIDADES EDUCACIONAIS</v>
          </cell>
          <cell r="F1990" t="str">
            <v>9.2.2</v>
          </cell>
          <cell r="G1990" t="str">
            <v>Pessoal - área fim</v>
          </cell>
        </row>
        <row r="1991">
          <cell r="A1991" t="str">
            <v>200301.400028</v>
          </cell>
          <cell r="B1991">
            <v>400028</v>
          </cell>
          <cell r="C1991" t="str">
            <v>DESPESA - 13° SALÁRIO</v>
          </cell>
          <cell r="D1991">
            <v>200301</v>
          </cell>
          <cell r="E1991" t="str">
            <v>ATIVIDADES EDUCACIONAIS</v>
          </cell>
          <cell r="F1991" t="str">
            <v>9.2.2</v>
          </cell>
          <cell r="G1991" t="str">
            <v>Pessoal - área fim</v>
          </cell>
        </row>
        <row r="1992">
          <cell r="A1992" t="str">
            <v>200301.400029</v>
          </cell>
          <cell r="B1992">
            <v>400029</v>
          </cell>
          <cell r="C1992" t="str">
            <v>DESPESA - INSS S/ 13°</v>
          </cell>
          <cell r="D1992">
            <v>200301</v>
          </cell>
          <cell r="E1992" t="str">
            <v>ATIVIDADES EDUCACIONAIS</v>
          </cell>
          <cell r="F1992" t="str">
            <v>9.2.2</v>
          </cell>
          <cell r="G1992" t="str">
            <v>Pessoal - área fim</v>
          </cell>
        </row>
        <row r="1993">
          <cell r="A1993" t="str">
            <v>200301.400030</v>
          </cell>
          <cell r="B1993">
            <v>400030</v>
          </cell>
          <cell r="C1993" t="str">
            <v>DESPESA - FGTS S/ 13°</v>
          </cell>
          <cell r="D1993">
            <v>200301</v>
          </cell>
          <cell r="E1993" t="str">
            <v>ATIVIDADES EDUCACIONAIS</v>
          </cell>
          <cell r="F1993" t="str">
            <v>9.2.2</v>
          </cell>
          <cell r="G1993" t="str">
            <v>Pessoal - área fim</v>
          </cell>
        </row>
        <row r="1994">
          <cell r="A1994" t="str">
            <v>200301.400178</v>
          </cell>
          <cell r="B1994">
            <v>400178</v>
          </cell>
          <cell r="C1994" t="str">
            <v>UNIFORMES</v>
          </cell>
          <cell r="D1994">
            <v>200301</v>
          </cell>
          <cell r="E1994" t="str">
            <v>ATIVIDADES EDUCACIONAIS</v>
          </cell>
          <cell r="F1994" t="str">
            <v>9.2.2</v>
          </cell>
          <cell r="G1994" t="str">
            <v>Pessoal - área fim</v>
          </cell>
        </row>
        <row r="1995">
          <cell r="A1995" t="str">
            <v>200301.400179</v>
          </cell>
          <cell r="B1995">
            <v>400179</v>
          </cell>
          <cell r="C1995" t="str">
            <v>ESTAGIARIOS E APRENDIZES</v>
          </cell>
          <cell r="D1995">
            <v>200301</v>
          </cell>
          <cell r="E1995" t="str">
            <v>ATIVIDADES EDUCACIONAIS</v>
          </cell>
          <cell r="F1995" t="str">
            <v>9.2.2</v>
          </cell>
          <cell r="G1995" t="str">
            <v>Pessoal - área fim</v>
          </cell>
        </row>
        <row r="1996">
          <cell r="A1996" t="str">
            <v>200301.400180</v>
          </cell>
          <cell r="B1996">
            <v>400180</v>
          </cell>
          <cell r="C1996" t="str">
            <v>OUTRAS DESPESAS COM PESSOAL</v>
          </cell>
          <cell r="D1996">
            <v>200301</v>
          </cell>
          <cell r="E1996" t="str">
            <v>ATIVIDADES EDUCACIONAIS</v>
          </cell>
          <cell r="F1996" t="str">
            <v>9.2.2</v>
          </cell>
          <cell r="G1996" t="str">
            <v>Pessoal - área fim</v>
          </cell>
        </row>
        <row r="1997">
          <cell r="A1997" t="str">
            <v>200401.400003</v>
          </cell>
          <cell r="B1997">
            <v>400003</v>
          </cell>
          <cell r="C1997" t="str">
            <v>SALÁRIOS E ORDENADOS</v>
          </cell>
          <cell r="D1997">
            <v>200401</v>
          </cell>
          <cell r="E1997" t="str">
            <v>DIRETORIA</v>
          </cell>
          <cell r="F1997" t="str">
            <v>9.2.2</v>
          </cell>
          <cell r="G1997" t="str">
            <v>Pessoal - área fim</v>
          </cell>
        </row>
        <row r="1998">
          <cell r="A1998" t="str">
            <v>200401.400004</v>
          </cell>
          <cell r="B1998">
            <v>400004</v>
          </cell>
          <cell r="C1998" t="str">
            <v>HORAS EXTRAS</v>
          </cell>
          <cell r="D1998">
            <v>200401</v>
          </cell>
          <cell r="E1998" t="str">
            <v>DIRETORIA</v>
          </cell>
          <cell r="F1998" t="str">
            <v>9.2.2</v>
          </cell>
          <cell r="G1998" t="str">
            <v>Pessoal - área fim</v>
          </cell>
        </row>
        <row r="1999">
          <cell r="A1999" t="str">
            <v>200401.400005</v>
          </cell>
          <cell r="B1999">
            <v>400005</v>
          </cell>
          <cell r="C1999" t="str">
            <v>DÉCIMO TERCEIRO SALÁRIO</v>
          </cell>
          <cell r="D1999">
            <v>200401</v>
          </cell>
          <cell r="E1999" t="str">
            <v>DIRETORIA</v>
          </cell>
          <cell r="F1999" t="str">
            <v>9.2.2</v>
          </cell>
          <cell r="G1999" t="str">
            <v>Pessoal - área fim</v>
          </cell>
        </row>
        <row r="2000">
          <cell r="A2000" t="str">
            <v>200401.400006</v>
          </cell>
          <cell r="B2000">
            <v>400006</v>
          </cell>
          <cell r="C2000" t="str">
            <v>FÉRIAS</v>
          </cell>
          <cell r="D2000">
            <v>200401</v>
          </cell>
          <cell r="E2000" t="str">
            <v>DIRETORIA</v>
          </cell>
          <cell r="F2000" t="str">
            <v>9.2.2</v>
          </cell>
          <cell r="G2000" t="str">
            <v>Pessoal - área fim</v>
          </cell>
        </row>
        <row r="2001">
          <cell r="A2001" t="str">
            <v>200401.400007</v>
          </cell>
          <cell r="B2001">
            <v>400007</v>
          </cell>
          <cell r="C2001" t="str">
            <v>DESCANSO SEMANAL REMUNERADO</v>
          </cell>
          <cell r="D2001">
            <v>200401</v>
          </cell>
          <cell r="E2001" t="str">
            <v>DIRETORIA</v>
          </cell>
          <cell r="F2001" t="str">
            <v>9.2.2</v>
          </cell>
          <cell r="G2001" t="str">
            <v>Pessoal - área fim</v>
          </cell>
        </row>
        <row r="2002">
          <cell r="A2002" t="str">
            <v>200401.400010</v>
          </cell>
          <cell r="B2002">
            <v>400010</v>
          </cell>
          <cell r="C2002" t="str">
            <v>AJUDA DE CUSTO</v>
          </cell>
          <cell r="D2002">
            <v>200401</v>
          </cell>
          <cell r="E2002" t="str">
            <v>DIRETORIA</v>
          </cell>
          <cell r="F2002" t="str">
            <v>9.2.2</v>
          </cell>
          <cell r="G2002" t="str">
            <v>Pessoal - área fim</v>
          </cell>
        </row>
        <row r="2003">
          <cell r="A2003" t="str">
            <v>200401.400011</v>
          </cell>
          <cell r="B2003">
            <v>400011</v>
          </cell>
          <cell r="C2003" t="str">
            <v>BOLSA AUXÍLIO</v>
          </cell>
          <cell r="D2003">
            <v>200401</v>
          </cell>
          <cell r="E2003" t="str">
            <v>DIRETORIA</v>
          </cell>
          <cell r="F2003" t="str">
            <v>9.2.2</v>
          </cell>
          <cell r="G2003" t="str">
            <v>Pessoal - área fim</v>
          </cell>
        </row>
        <row r="2004">
          <cell r="A2004" t="str">
            <v>200401.400012</v>
          </cell>
          <cell r="B2004">
            <v>400012</v>
          </cell>
          <cell r="C2004" t="str">
            <v>INDENIZAÇÕES</v>
          </cell>
          <cell r="D2004">
            <v>200401</v>
          </cell>
          <cell r="E2004" t="str">
            <v>DIRETORIA</v>
          </cell>
          <cell r="F2004" t="str">
            <v>9.2.2</v>
          </cell>
          <cell r="G2004" t="str">
            <v>Pessoal - área fim</v>
          </cell>
        </row>
        <row r="2005">
          <cell r="A2005" t="str">
            <v>200401.400013</v>
          </cell>
          <cell r="B2005">
            <v>400013</v>
          </cell>
          <cell r="C2005" t="str">
            <v>SALÁRIOS - AJUSTES ENTRE CONTRATO DE GESTÃO</v>
          </cell>
          <cell r="D2005">
            <v>200401</v>
          </cell>
          <cell r="E2005" t="str">
            <v>DIRETORIA</v>
          </cell>
          <cell r="F2005" t="str">
            <v>9.2.2</v>
          </cell>
          <cell r="G2005" t="str">
            <v>Pessoal - área fim</v>
          </cell>
        </row>
        <row r="2006">
          <cell r="A2006" t="str">
            <v>200401.400202</v>
          </cell>
          <cell r="B2006">
            <v>400202</v>
          </cell>
          <cell r="C2006" t="str">
            <v>ADICIONAL NOTURNO</v>
          </cell>
          <cell r="D2006">
            <v>200401</v>
          </cell>
          <cell r="E2006" t="str">
            <v>DIRETORIA</v>
          </cell>
          <cell r="F2006" t="str">
            <v>9.2.2</v>
          </cell>
          <cell r="G2006" t="str">
            <v>Pessoal - área fim</v>
          </cell>
        </row>
        <row r="2007">
          <cell r="A2007" t="str">
            <v>200401.400203</v>
          </cell>
          <cell r="B2007">
            <v>400203</v>
          </cell>
          <cell r="C2007" t="str">
            <v>GRATIFICAÇOES</v>
          </cell>
          <cell r="D2007">
            <v>200401</v>
          </cell>
          <cell r="E2007" t="str">
            <v>DIRETORIA</v>
          </cell>
          <cell r="F2007" t="str">
            <v>9.2.2</v>
          </cell>
          <cell r="G2007" t="str">
            <v>Pessoal - área fim</v>
          </cell>
        </row>
        <row r="2008">
          <cell r="A2008" t="str">
            <v>200401.400219</v>
          </cell>
          <cell r="B2008">
            <v>400219</v>
          </cell>
          <cell r="C2008" t="str">
            <v>SALARIO MATERNIDADE</v>
          </cell>
          <cell r="D2008">
            <v>200401</v>
          </cell>
          <cell r="E2008" t="str">
            <v>DIRETORIA</v>
          </cell>
          <cell r="F2008" t="str">
            <v>9.2.2</v>
          </cell>
          <cell r="G2008" t="str">
            <v>Pessoal - área fim</v>
          </cell>
        </row>
        <row r="2009">
          <cell r="A2009" t="str">
            <v>200401.400220</v>
          </cell>
          <cell r="B2009">
            <v>400220</v>
          </cell>
          <cell r="C2009" t="str">
            <v>SALARIO FAMILIA</v>
          </cell>
          <cell r="D2009">
            <v>200401</v>
          </cell>
          <cell r="E2009" t="str">
            <v>DIRETORIA</v>
          </cell>
          <cell r="F2009" t="str">
            <v>9.2.2</v>
          </cell>
          <cell r="G2009" t="str">
            <v>Pessoal - área fim</v>
          </cell>
        </row>
        <row r="2010">
          <cell r="A2010" t="str">
            <v>200401.400221</v>
          </cell>
          <cell r="B2010">
            <v>400221</v>
          </cell>
          <cell r="C2010" t="str">
            <v>PENSAO ALIMENTICIA</v>
          </cell>
          <cell r="D2010">
            <v>200401</v>
          </cell>
          <cell r="E2010" t="str">
            <v>DIRETORIA</v>
          </cell>
          <cell r="F2010" t="str">
            <v>9.2.2</v>
          </cell>
          <cell r="G2010" t="str">
            <v>Pessoal - área fim</v>
          </cell>
        </row>
        <row r="2011">
          <cell r="A2011" t="str">
            <v>200401.400014</v>
          </cell>
          <cell r="B2011">
            <v>400014</v>
          </cell>
          <cell r="C2011" t="str">
            <v>ASSISTÊNCIA MÉDICA</v>
          </cell>
          <cell r="D2011">
            <v>200401</v>
          </cell>
          <cell r="E2011" t="str">
            <v>DIRETORIA</v>
          </cell>
          <cell r="F2011" t="str">
            <v>9.2.2</v>
          </cell>
          <cell r="G2011" t="str">
            <v>Pessoal - área fim</v>
          </cell>
        </row>
        <row r="2012">
          <cell r="A2012" t="str">
            <v>200401.400015</v>
          </cell>
          <cell r="B2012">
            <v>400015</v>
          </cell>
          <cell r="C2012" t="str">
            <v>ASSISTÊNCIA ODONTOLÓGICA</v>
          </cell>
          <cell r="D2012">
            <v>200401</v>
          </cell>
          <cell r="E2012" t="str">
            <v>DIRETORIA</v>
          </cell>
          <cell r="F2012" t="str">
            <v>9.2.2</v>
          </cell>
          <cell r="G2012" t="str">
            <v>Pessoal - área fim</v>
          </cell>
        </row>
        <row r="2013">
          <cell r="A2013" t="str">
            <v>200401.400016</v>
          </cell>
          <cell r="B2013">
            <v>400016</v>
          </cell>
          <cell r="C2013" t="str">
            <v>VALE REFEICAO</v>
          </cell>
          <cell r="D2013">
            <v>200401</v>
          </cell>
          <cell r="E2013" t="str">
            <v>DIRETORIA</v>
          </cell>
          <cell r="F2013" t="str">
            <v>9.2.2</v>
          </cell>
          <cell r="G2013" t="str">
            <v>Pessoal - área fim</v>
          </cell>
        </row>
        <row r="2014">
          <cell r="A2014" t="str">
            <v>200401.400017</v>
          </cell>
          <cell r="B2014">
            <v>400017</v>
          </cell>
          <cell r="C2014" t="str">
            <v>VALE TRANSPORTE</v>
          </cell>
          <cell r="D2014">
            <v>200401</v>
          </cell>
          <cell r="E2014" t="str">
            <v>DIRETORIA</v>
          </cell>
          <cell r="F2014" t="str">
            <v>9.2.2</v>
          </cell>
          <cell r="G2014" t="str">
            <v>Pessoal - área fim</v>
          </cell>
        </row>
        <row r="2015">
          <cell r="A2015" t="str">
            <v>200401.400175</v>
          </cell>
          <cell r="B2015">
            <v>400175</v>
          </cell>
          <cell r="C2015" t="str">
            <v>CURSOS E TREINAMENTOS</v>
          </cell>
          <cell r="D2015">
            <v>200401</v>
          </cell>
          <cell r="E2015" t="str">
            <v>DIRETORIA</v>
          </cell>
          <cell r="F2015" t="str">
            <v>9.2.2</v>
          </cell>
          <cell r="G2015" t="str">
            <v>Pessoal - área fim</v>
          </cell>
        </row>
        <row r="2016">
          <cell r="A2016" t="str">
            <v>200401.400176</v>
          </cell>
          <cell r="B2016">
            <v>400176</v>
          </cell>
          <cell r="C2016" t="str">
            <v>AUXILIO EDUCACAO</v>
          </cell>
          <cell r="D2016">
            <v>200401</v>
          </cell>
          <cell r="E2016" t="str">
            <v>DIRETORIA</v>
          </cell>
          <cell r="F2016" t="str">
            <v>9.2.2</v>
          </cell>
          <cell r="G2016" t="str">
            <v>Pessoal - área fim</v>
          </cell>
        </row>
        <row r="2017">
          <cell r="A2017" t="str">
            <v>200401.400020</v>
          </cell>
          <cell r="B2017">
            <v>400020</v>
          </cell>
          <cell r="C2017" t="str">
            <v>INSS</v>
          </cell>
          <cell r="D2017">
            <v>200401</v>
          </cell>
          <cell r="E2017" t="str">
            <v>DIRETORIA</v>
          </cell>
          <cell r="F2017" t="str">
            <v>9.2.2</v>
          </cell>
          <cell r="G2017" t="str">
            <v>Pessoal - área fim</v>
          </cell>
        </row>
        <row r="2018">
          <cell r="A2018" t="str">
            <v>200401.400021</v>
          </cell>
          <cell r="B2018">
            <v>400021</v>
          </cell>
          <cell r="C2018" t="str">
            <v>FGTS</v>
          </cell>
          <cell r="D2018">
            <v>200401</v>
          </cell>
          <cell r="E2018" t="str">
            <v>DIRETORIA</v>
          </cell>
          <cell r="F2018" t="str">
            <v>9.2.2</v>
          </cell>
          <cell r="G2018" t="str">
            <v>Pessoal - área fim</v>
          </cell>
        </row>
        <row r="2019">
          <cell r="A2019" t="str">
            <v>200401.400022</v>
          </cell>
          <cell r="B2019">
            <v>400022</v>
          </cell>
          <cell r="C2019" t="str">
            <v>PIS SOBRE FOLHA DE PAGAMENTO</v>
          </cell>
          <cell r="D2019">
            <v>200401</v>
          </cell>
          <cell r="E2019" t="str">
            <v>DIRETORIA</v>
          </cell>
          <cell r="F2019" t="str">
            <v>9.2.2</v>
          </cell>
          <cell r="G2019" t="str">
            <v>Pessoal - área fim</v>
          </cell>
        </row>
        <row r="2020">
          <cell r="A2020" t="str">
            <v>200401.400024</v>
          </cell>
          <cell r="B2020">
            <v>400024</v>
          </cell>
          <cell r="C2020" t="str">
            <v>CONTRIBUIÇÃO SOCIAL RESCISÓRIA</v>
          </cell>
          <cell r="D2020">
            <v>200401</v>
          </cell>
          <cell r="E2020" t="str">
            <v>DIRETORIA</v>
          </cell>
          <cell r="F2020" t="str">
            <v>9.2.2</v>
          </cell>
          <cell r="G2020" t="str">
            <v>Pessoal - área fim</v>
          </cell>
        </row>
        <row r="2021">
          <cell r="A2021" t="str">
            <v>200401.400177</v>
          </cell>
          <cell r="B2021">
            <v>400177</v>
          </cell>
          <cell r="C2021" t="str">
            <v>INSS SOBRE AUTONOMOS</v>
          </cell>
          <cell r="D2021">
            <v>200401</v>
          </cell>
          <cell r="E2021" t="str">
            <v>DIRETORIA</v>
          </cell>
          <cell r="F2021" t="str">
            <v>9.2.2</v>
          </cell>
          <cell r="G2021" t="str">
            <v>Pessoal - área fim</v>
          </cell>
        </row>
        <row r="2022">
          <cell r="A2022" t="str">
            <v>200401.400214</v>
          </cell>
          <cell r="B2022">
            <v>400214</v>
          </cell>
          <cell r="C2022" t="str">
            <v>CONTRIBUICAO SINDICAL/ ASSISTENCIAL/ CONFEDERATIVA</v>
          </cell>
          <cell r="D2022">
            <v>200401</v>
          </cell>
          <cell r="E2022" t="str">
            <v>DIRETORIA</v>
          </cell>
          <cell r="F2022" t="str">
            <v>9.2.2</v>
          </cell>
          <cell r="G2022" t="str">
            <v>Pessoal - área fim</v>
          </cell>
        </row>
        <row r="2023">
          <cell r="A2023" t="str">
            <v>200401.400025</v>
          </cell>
          <cell r="B2023">
            <v>400025</v>
          </cell>
          <cell r="C2023" t="str">
            <v>DESPESA - FÉRIAS</v>
          </cell>
          <cell r="D2023">
            <v>200401</v>
          </cell>
          <cell r="E2023" t="str">
            <v>DIRETORIA</v>
          </cell>
          <cell r="F2023" t="str">
            <v>9.2.2</v>
          </cell>
          <cell r="G2023" t="str">
            <v>Pessoal - área fim</v>
          </cell>
        </row>
        <row r="2024">
          <cell r="A2024" t="str">
            <v>200401.400026</v>
          </cell>
          <cell r="B2024">
            <v>400026</v>
          </cell>
          <cell r="C2024" t="str">
            <v>DESPESA - INSS S/ FÉRIAS</v>
          </cell>
          <cell r="D2024">
            <v>200401</v>
          </cell>
          <cell r="E2024" t="str">
            <v>DIRETORIA</v>
          </cell>
          <cell r="F2024" t="str">
            <v>9.2.2</v>
          </cell>
          <cell r="G2024" t="str">
            <v>Pessoal - área fim</v>
          </cell>
        </row>
        <row r="2025">
          <cell r="A2025" t="str">
            <v>200401.400027</v>
          </cell>
          <cell r="B2025">
            <v>400027</v>
          </cell>
          <cell r="C2025" t="str">
            <v>DESPESA - FGTS S/ FÉRIAS</v>
          </cell>
          <cell r="D2025">
            <v>200401</v>
          </cell>
          <cell r="E2025" t="str">
            <v>DIRETORIA</v>
          </cell>
          <cell r="F2025" t="str">
            <v>9.2.2</v>
          </cell>
          <cell r="G2025" t="str">
            <v>Pessoal - área fim</v>
          </cell>
        </row>
        <row r="2026">
          <cell r="A2026" t="str">
            <v>200401.400028</v>
          </cell>
          <cell r="B2026">
            <v>400028</v>
          </cell>
          <cell r="C2026" t="str">
            <v>DESPESA - 13° SALÁRIO</v>
          </cell>
          <cell r="D2026">
            <v>200401</v>
          </cell>
          <cell r="E2026" t="str">
            <v>DIRETORIA</v>
          </cell>
          <cell r="F2026" t="str">
            <v>9.2.2</v>
          </cell>
          <cell r="G2026" t="str">
            <v>Pessoal - área fim</v>
          </cell>
        </row>
        <row r="2027">
          <cell r="A2027" t="str">
            <v>200401.400029</v>
          </cell>
          <cell r="B2027">
            <v>400029</v>
          </cell>
          <cell r="C2027" t="str">
            <v>DESPESA - INSS S/ 13°</v>
          </cell>
          <cell r="D2027">
            <v>200401</v>
          </cell>
          <cell r="E2027" t="str">
            <v>DIRETORIA</v>
          </cell>
          <cell r="F2027" t="str">
            <v>9.2.2</v>
          </cell>
          <cell r="G2027" t="str">
            <v>Pessoal - área fim</v>
          </cell>
        </row>
        <row r="2028">
          <cell r="A2028" t="str">
            <v>200401.400030</v>
          </cell>
          <cell r="B2028">
            <v>400030</v>
          </cell>
          <cell r="C2028" t="str">
            <v>DESPESA - FGTS S/ 13°</v>
          </cell>
          <cell r="D2028">
            <v>200401</v>
          </cell>
          <cell r="E2028" t="str">
            <v>DIRETORIA</v>
          </cell>
          <cell r="F2028" t="str">
            <v>9.2.2</v>
          </cell>
          <cell r="G2028" t="str">
            <v>Pessoal - área fim</v>
          </cell>
        </row>
        <row r="2029">
          <cell r="A2029" t="str">
            <v>200401.400178</v>
          </cell>
          <cell r="B2029">
            <v>400178</v>
          </cell>
          <cell r="C2029" t="str">
            <v>UNIFORMES</v>
          </cell>
          <cell r="D2029">
            <v>200401</v>
          </cell>
          <cell r="E2029" t="str">
            <v>DIRETORIA</v>
          </cell>
          <cell r="F2029" t="str">
            <v>9.2.2</v>
          </cell>
          <cell r="G2029" t="str">
            <v>Pessoal - área fim</v>
          </cell>
        </row>
        <row r="2030">
          <cell r="A2030" t="str">
            <v>200401.400179</v>
          </cell>
          <cell r="B2030">
            <v>400179</v>
          </cell>
          <cell r="C2030" t="str">
            <v>ESTAGIARIOS E APRENDIZES</v>
          </cell>
          <cell r="D2030">
            <v>200401</v>
          </cell>
          <cell r="E2030" t="str">
            <v>DIRETORIA</v>
          </cell>
          <cell r="F2030" t="str">
            <v>9.2.2</v>
          </cell>
          <cell r="G2030" t="str">
            <v>Pessoal - área fim</v>
          </cell>
        </row>
        <row r="2031">
          <cell r="A2031" t="str">
            <v>200401.400180</v>
          </cell>
          <cell r="B2031">
            <v>400180</v>
          </cell>
          <cell r="C2031" t="str">
            <v>OUTRAS DESPESAS COM PESSOAL</v>
          </cell>
          <cell r="D2031">
            <v>200401</v>
          </cell>
          <cell r="E2031" t="str">
            <v>DIRETORIA</v>
          </cell>
          <cell r="F2031" t="str">
            <v>9.2.2</v>
          </cell>
          <cell r="G2031" t="str">
            <v>Pessoal - área fim</v>
          </cell>
        </row>
        <row r="2032">
          <cell r="A2032" t="str">
            <v>200402.400003</v>
          </cell>
          <cell r="B2032">
            <v>400003</v>
          </cell>
          <cell r="C2032" t="str">
            <v>SALÁRIOS E ORDENADOS</v>
          </cell>
          <cell r="D2032">
            <v>200402</v>
          </cell>
          <cell r="E2032" t="str">
            <v>ADMINISTRAÇÃO E SERVIÇOS GERAIS</v>
          </cell>
          <cell r="F2032" t="str">
            <v>9.2.2</v>
          </cell>
          <cell r="G2032" t="str">
            <v>Pessoal - área fim</v>
          </cell>
        </row>
        <row r="2033">
          <cell r="A2033" t="str">
            <v>200402.400004</v>
          </cell>
          <cell r="B2033">
            <v>400004</v>
          </cell>
          <cell r="C2033" t="str">
            <v>HORAS EXTRAS</v>
          </cell>
          <cell r="D2033">
            <v>200402</v>
          </cell>
          <cell r="E2033" t="str">
            <v>ADMINISTRAÇÃO E SERVIÇOS GERAIS</v>
          </cell>
          <cell r="F2033" t="str">
            <v>9.2.2</v>
          </cell>
          <cell r="G2033" t="str">
            <v>Pessoal - área fim</v>
          </cell>
        </row>
        <row r="2034">
          <cell r="A2034" t="str">
            <v>200402.400005</v>
          </cell>
          <cell r="B2034">
            <v>400005</v>
          </cell>
          <cell r="C2034" t="str">
            <v>DÉCIMO TERCEIRO SALÁRIO</v>
          </cell>
          <cell r="D2034">
            <v>200402</v>
          </cell>
          <cell r="E2034" t="str">
            <v>ADMINISTRAÇÃO E SERVIÇOS GERAIS</v>
          </cell>
          <cell r="F2034" t="str">
            <v>9.2.2</v>
          </cell>
          <cell r="G2034" t="str">
            <v>Pessoal - área fim</v>
          </cell>
        </row>
        <row r="2035">
          <cell r="A2035" t="str">
            <v>200402.400006</v>
          </cell>
          <cell r="B2035">
            <v>400006</v>
          </cell>
          <cell r="C2035" t="str">
            <v>FÉRIAS</v>
          </cell>
          <cell r="D2035">
            <v>200402</v>
          </cell>
          <cell r="E2035" t="str">
            <v>ADMINISTRAÇÃO E SERVIÇOS GERAIS</v>
          </cell>
          <cell r="F2035" t="str">
            <v>9.2.2</v>
          </cell>
          <cell r="G2035" t="str">
            <v>Pessoal - área fim</v>
          </cell>
        </row>
        <row r="2036">
          <cell r="A2036" t="str">
            <v>200402.400007</v>
          </cell>
          <cell r="B2036">
            <v>400007</v>
          </cell>
          <cell r="C2036" t="str">
            <v>DESCANSO SEMANAL REMUNERADO</v>
          </cell>
          <cell r="D2036">
            <v>200402</v>
          </cell>
          <cell r="E2036" t="str">
            <v>ADMINISTRAÇÃO E SERVIÇOS GERAIS</v>
          </cell>
          <cell r="F2036" t="str">
            <v>9.2.2</v>
          </cell>
          <cell r="G2036" t="str">
            <v>Pessoal - área fim</v>
          </cell>
        </row>
        <row r="2037">
          <cell r="A2037" t="str">
            <v>200402.400010</v>
          </cell>
          <cell r="B2037">
            <v>400010</v>
          </cell>
          <cell r="C2037" t="str">
            <v>AJUDA DE CUSTO</v>
          </cell>
          <cell r="D2037">
            <v>200402</v>
          </cell>
          <cell r="E2037" t="str">
            <v>ADMINISTRAÇÃO E SERVIÇOS GERAIS</v>
          </cell>
          <cell r="F2037" t="str">
            <v>9.2.2</v>
          </cell>
          <cell r="G2037" t="str">
            <v>Pessoal - área fim</v>
          </cell>
        </row>
        <row r="2038">
          <cell r="A2038" t="str">
            <v>200402.400011</v>
          </cell>
          <cell r="B2038">
            <v>400011</v>
          </cell>
          <cell r="C2038" t="str">
            <v>BOLSA AUXÍLIO</v>
          </cell>
          <cell r="D2038">
            <v>200402</v>
          </cell>
          <cell r="E2038" t="str">
            <v>ADMINISTRAÇÃO E SERVIÇOS GERAIS</v>
          </cell>
          <cell r="F2038" t="str">
            <v>9.2.2</v>
          </cell>
          <cell r="G2038" t="str">
            <v>Pessoal - área fim</v>
          </cell>
        </row>
        <row r="2039">
          <cell r="A2039" t="str">
            <v>200402.400012</v>
          </cell>
          <cell r="B2039">
            <v>400012</v>
          </cell>
          <cell r="C2039" t="str">
            <v>INDENIZAÇÕES</v>
          </cell>
          <cell r="D2039">
            <v>200402</v>
          </cell>
          <cell r="E2039" t="str">
            <v>ADMINISTRAÇÃO E SERVIÇOS GERAIS</v>
          </cell>
          <cell r="F2039" t="str">
            <v>9.2.2</v>
          </cell>
          <cell r="G2039" t="str">
            <v>Pessoal - área fim</v>
          </cell>
        </row>
        <row r="2040">
          <cell r="A2040" t="str">
            <v>200402.400013</v>
          </cell>
          <cell r="B2040">
            <v>400013</v>
          </cell>
          <cell r="C2040" t="str">
            <v>SALÁRIOS - AJUSTES ENTRE CONTRATO DE GESTÃO</v>
          </cell>
          <cell r="D2040">
            <v>200402</v>
          </cell>
          <cell r="E2040" t="str">
            <v>ADMINISTRAÇÃO E SERVIÇOS GERAIS</v>
          </cell>
          <cell r="F2040" t="str">
            <v>9.2.2</v>
          </cell>
          <cell r="G2040" t="str">
            <v>Pessoal - área fim</v>
          </cell>
        </row>
        <row r="2041">
          <cell r="A2041" t="str">
            <v>200402.400202</v>
          </cell>
          <cell r="B2041">
            <v>400202</v>
          </cell>
          <cell r="C2041" t="str">
            <v>ADICIONAL NOTURNO</v>
          </cell>
          <cell r="D2041">
            <v>200402</v>
          </cell>
          <cell r="E2041" t="str">
            <v>ADMINISTRAÇÃO E SERVIÇOS GERAIS</v>
          </cell>
          <cell r="F2041" t="str">
            <v>9.2.2</v>
          </cell>
          <cell r="G2041" t="str">
            <v>Pessoal - área fim</v>
          </cell>
        </row>
        <row r="2042">
          <cell r="A2042" t="str">
            <v>200402.400203</v>
          </cell>
          <cell r="B2042">
            <v>400203</v>
          </cell>
          <cell r="C2042" t="str">
            <v>GRATIFICAÇOES</v>
          </cell>
          <cell r="D2042">
            <v>200402</v>
          </cell>
          <cell r="E2042" t="str">
            <v>ADMINISTRAÇÃO E SERVIÇOS GERAIS</v>
          </cell>
          <cell r="F2042" t="str">
            <v>9.2.2</v>
          </cell>
          <cell r="G2042" t="str">
            <v>Pessoal - área fim</v>
          </cell>
        </row>
        <row r="2043">
          <cell r="A2043" t="str">
            <v>200402.400219</v>
          </cell>
          <cell r="B2043">
            <v>400219</v>
          </cell>
          <cell r="C2043" t="str">
            <v>SALARIO MATERNIDADE</v>
          </cell>
          <cell r="D2043">
            <v>200402</v>
          </cell>
          <cell r="E2043" t="str">
            <v>ADMINISTRAÇÃO E SERVIÇOS GERAIS</v>
          </cell>
          <cell r="F2043" t="str">
            <v>9.2.2</v>
          </cell>
          <cell r="G2043" t="str">
            <v>Pessoal - área fim</v>
          </cell>
        </row>
        <row r="2044">
          <cell r="A2044" t="str">
            <v>200402.400220</v>
          </cell>
          <cell r="B2044">
            <v>400220</v>
          </cell>
          <cell r="C2044" t="str">
            <v>SALARIO FAMILIA</v>
          </cell>
          <cell r="D2044">
            <v>200402</v>
          </cell>
          <cell r="E2044" t="str">
            <v>ADMINISTRAÇÃO E SERVIÇOS GERAIS</v>
          </cell>
          <cell r="F2044" t="str">
            <v>9.2.2</v>
          </cell>
          <cell r="G2044" t="str">
            <v>Pessoal - área fim</v>
          </cell>
        </row>
        <row r="2045">
          <cell r="A2045" t="str">
            <v>200402.400221</v>
          </cell>
          <cell r="B2045">
            <v>400221</v>
          </cell>
          <cell r="C2045" t="str">
            <v>PENSAO ALIMENTICIA</v>
          </cell>
          <cell r="D2045">
            <v>200402</v>
          </cell>
          <cell r="E2045" t="str">
            <v>ADMINISTRAÇÃO E SERVIÇOS GERAIS</v>
          </cell>
          <cell r="F2045" t="str">
            <v>9.2.2</v>
          </cell>
          <cell r="G2045" t="str">
            <v>Pessoal - área fim</v>
          </cell>
        </row>
        <row r="2046">
          <cell r="A2046" t="str">
            <v>200402.400014</v>
          </cell>
          <cell r="B2046">
            <v>400014</v>
          </cell>
          <cell r="C2046" t="str">
            <v>ASSISTÊNCIA MÉDICA</v>
          </cell>
          <cell r="D2046">
            <v>200402</v>
          </cell>
          <cell r="E2046" t="str">
            <v>ADMINISTRAÇÃO E SERVIÇOS GERAIS</v>
          </cell>
          <cell r="F2046" t="str">
            <v>9.2.2</v>
          </cell>
          <cell r="G2046" t="str">
            <v>Pessoal - área fim</v>
          </cell>
        </row>
        <row r="2047">
          <cell r="A2047" t="str">
            <v>200402.400015</v>
          </cell>
          <cell r="B2047">
            <v>400015</v>
          </cell>
          <cell r="C2047" t="str">
            <v>ASSISTÊNCIA ODONTOLÓGICA</v>
          </cell>
          <cell r="D2047">
            <v>200402</v>
          </cell>
          <cell r="E2047" t="str">
            <v>ADMINISTRAÇÃO E SERVIÇOS GERAIS</v>
          </cell>
          <cell r="F2047" t="str">
            <v>9.2.2</v>
          </cell>
          <cell r="G2047" t="str">
            <v>Pessoal - área fim</v>
          </cell>
        </row>
        <row r="2048">
          <cell r="A2048" t="str">
            <v>200402.400016</v>
          </cell>
          <cell r="B2048">
            <v>400016</v>
          </cell>
          <cell r="C2048" t="str">
            <v>VALE REFEICAO</v>
          </cell>
          <cell r="D2048">
            <v>200402</v>
          </cell>
          <cell r="E2048" t="str">
            <v>ADMINISTRAÇÃO E SERVIÇOS GERAIS</v>
          </cell>
          <cell r="F2048" t="str">
            <v>9.2.2</v>
          </cell>
          <cell r="G2048" t="str">
            <v>Pessoal - área fim</v>
          </cell>
        </row>
        <row r="2049">
          <cell r="A2049" t="str">
            <v>200402.400017</v>
          </cell>
          <cell r="B2049">
            <v>400017</v>
          </cell>
          <cell r="C2049" t="str">
            <v>VALE TRANSPORTE</v>
          </cell>
          <cell r="D2049">
            <v>200402</v>
          </cell>
          <cell r="E2049" t="str">
            <v>ADMINISTRAÇÃO E SERVIÇOS GERAIS</v>
          </cell>
          <cell r="F2049" t="str">
            <v>9.2.2</v>
          </cell>
          <cell r="G2049" t="str">
            <v>Pessoal - área fim</v>
          </cell>
        </row>
        <row r="2050">
          <cell r="A2050" t="str">
            <v>200402.400175</v>
          </cell>
          <cell r="B2050">
            <v>400175</v>
          </cell>
          <cell r="C2050" t="str">
            <v>CURSOS E TREINAMENTOS</v>
          </cell>
          <cell r="D2050">
            <v>200402</v>
          </cell>
          <cell r="E2050" t="str">
            <v>ADMINISTRAÇÃO E SERVIÇOS GERAIS</v>
          </cell>
          <cell r="F2050" t="str">
            <v>9.2.2</v>
          </cell>
          <cell r="G2050" t="str">
            <v>Pessoal - área fim</v>
          </cell>
        </row>
        <row r="2051">
          <cell r="A2051" t="str">
            <v>200402.400176</v>
          </cell>
          <cell r="B2051">
            <v>400176</v>
          </cell>
          <cell r="C2051" t="str">
            <v>AUXILIO EDUCACAO</v>
          </cell>
          <cell r="D2051">
            <v>200402</v>
          </cell>
          <cell r="E2051" t="str">
            <v>ADMINISTRAÇÃO E SERVIÇOS GERAIS</v>
          </cell>
          <cell r="F2051" t="str">
            <v>9.2.2</v>
          </cell>
          <cell r="G2051" t="str">
            <v>Pessoal - área fim</v>
          </cell>
        </row>
        <row r="2052">
          <cell r="A2052" t="str">
            <v>200402.400020</v>
          </cell>
          <cell r="B2052">
            <v>400020</v>
          </cell>
          <cell r="C2052" t="str">
            <v>INSS</v>
          </cell>
          <cell r="D2052">
            <v>200402</v>
          </cell>
          <cell r="E2052" t="str">
            <v>ADMINISTRAÇÃO E SERVIÇOS GERAIS</v>
          </cell>
          <cell r="F2052" t="str">
            <v>9.2.2</v>
          </cell>
          <cell r="G2052" t="str">
            <v>Pessoal - área fim</v>
          </cell>
        </row>
        <row r="2053">
          <cell r="A2053" t="str">
            <v>200402.400021</v>
          </cell>
          <cell r="B2053">
            <v>400021</v>
          </cell>
          <cell r="C2053" t="str">
            <v>FGTS</v>
          </cell>
          <cell r="D2053">
            <v>200402</v>
          </cell>
          <cell r="E2053" t="str">
            <v>ADMINISTRAÇÃO E SERVIÇOS GERAIS</v>
          </cell>
          <cell r="F2053" t="str">
            <v>9.2.2</v>
          </cell>
          <cell r="G2053" t="str">
            <v>Pessoal - área fim</v>
          </cell>
        </row>
        <row r="2054">
          <cell r="A2054" t="str">
            <v>200402.400022</v>
          </cell>
          <cell r="B2054">
            <v>400022</v>
          </cell>
          <cell r="C2054" t="str">
            <v>PIS SOBRE FOLHA DE PAGAMENTO</v>
          </cell>
          <cell r="D2054">
            <v>200402</v>
          </cell>
          <cell r="E2054" t="str">
            <v>ADMINISTRAÇÃO E SERVIÇOS GERAIS</v>
          </cell>
          <cell r="F2054" t="str">
            <v>9.2.2</v>
          </cell>
          <cell r="G2054" t="str">
            <v>Pessoal - área fim</v>
          </cell>
        </row>
        <row r="2055">
          <cell r="A2055" t="str">
            <v>200402.400024</v>
          </cell>
          <cell r="B2055">
            <v>400024</v>
          </cell>
          <cell r="C2055" t="str">
            <v>CONTRIBUIÇÃO SOCIAL RESCISÓRIA</v>
          </cell>
          <cell r="D2055">
            <v>200402</v>
          </cell>
          <cell r="E2055" t="str">
            <v>ADMINISTRAÇÃO E SERVIÇOS GERAIS</v>
          </cell>
          <cell r="F2055" t="str">
            <v>9.2.2</v>
          </cell>
          <cell r="G2055" t="str">
            <v>Pessoal - área fim</v>
          </cell>
        </row>
        <row r="2056">
          <cell r="A2056" t="str">
            <v>200402.400177</v>
          </cell>
          <cell r="B2056">
            <v>400177</v>
          </cell>
          <cell r="C2056" t="str">
            <v>INSS SOBRE AUTONOMOS</v>
          </cell>
          <cell r="D2056">
            <v>200402</v>
          </cell>
          <cell r="E2056" t="str">
            <v>ADMINISTRAÇÃO E SERVIÇOS GERAIS</v>
          </cell>
          <cell r="F2056" t="str">
            <v>9.2.2</v>
          </cell>
          <cell r="G2056" t="str">
            <v>Pessoal - área fim</v>
          </cell>
        </row>
        <row r="2057">
          <cell r="A2057" t="str">
            <v>200402.400214</v>
          </cell>
          <cell r="B2057">
            <v>400214</v>
          </cell>
          <cell r="C2057" t="str">
            <v>CONTRIBUICAO SINDICAL/ ASSISTENCIAL/ CONFEDERATIVA</v>
          </cell>
          <cell r="D2057">
            <v>200402</v>
          </cell>
          <cell r="E2057" t="str">
            <v>ADMINISTRAÇÃO E SERVIÇOS GERAIS</v>
          </cell>
          <cell r="F2057" t="str">
            <v>9.2.2</v>
          </cell>
          <cell r="G2057" t="str">
            <v>Pessoal - área fim</v>
          </cell>
        </row>
        <row r="2058">
          <cell r="A2058" t="str">
            <v>200402.400025</v>
          </cell>
          <cell r="B2058">
            <v>400025</v>
          </cell>
          <cell r="C2058" t="str">
            <v>DESPESA - FÉRIAS</v>
          </cell>
          <cell r="D2058">
            <v>200402</v>
          </cell>
          <cell r="E2058" t="str">
            <v>ADMINISTRAÇÃO E SERVIÇOS GERAIS</v>
          </cell>
          <cell r="F2058" t="str">
            <v>9.2.2</v>
          </cell>
          <cell r="G2058" t="str">
            <v>Pessoal - área fim</v>
          </cell>
        </row>
        <row r="2059">
          <cell r="A2059" t="str">
            <v>200402.400026</v>
          </cell>
          <cell r="B2059">
            <v>400026</v>
          </cell>
          <cell r="C2059" t="str">
            <v>DESPESA - INSS S/ FÉRIAS</v>
          </cell>
          <cell r="D2059">
            <v>200402</v>
          </cell>
          <cell r="E2059" t="str">
            <v>ADMINISTRAÇÃO E SERVIÇOS GERAIS</v>
          </cell>
          <cell r="F2059" t="str">
            <v>9.2.2</v>
          </cell>
          <cell r="G2059" t="str">
            <v>Pessoal - área fim</v>
          </cell>
        </row>
        <row r="2060">
          <cell r="A2060" t="str">
            <v>200402.400027</v>
          </cell>
          <cell r="B2060">
            <v>400027</v>
          </cell>
          <cell r="C2060" t="str">
            <v>DESPESA - FGTS S/ FÉRIAS</v>
          </cell>
          <cell r="D2060">
            <v>200402</v>
          </cell>
          <cell r="E2060" t="str">
            <v>ADMINISTRAÇÃO E SERVIÇOS GERAIS</v>
          </cell>
          <cell r="F2060" t="str">
            <v>9.2.2</v>
          </cell>
          <cell r="G2060" t="str">
            <v>Pessoal - área fim</v>
          </cell>
        </row>
        <row r="2061">
          <cell r="A2061" t="str">
            <v>200402.400028</v>
          </cell>
          <cell r="B2061">
            <v>400028</v>
          </cell>
          <cell r="C2061" t="str">
            <v>DESPESA - 13° SALÁRIO</v>
          </cell>
          <cell r="D2061">
            <v>200402</v>
          </cell>
          <cell r="E2061" t="str">
            <v>ADMINISTRAÇÃO E SERVIÇOS GERAIS</v>
          </cell>
          <cell r="F2061" t="str">
            <v>9.2.2</v>
          </cell>
          <cell r="G2061" t="str">
            <v>Pessoal - área fim</v>
          </cell>
        </row>
        <row r="2062">
          <cell r="A2062" t="str">
            <v>200402.400029</v>
          </cell>
          <cell r="B2062">
            <v>400029</v>
          </cell>
          <cell r="C2062" t="str">
            <v>DESPESA - INSS S/ 13°</v>
          </cell>
          <cell r="D2062">
            <v>200402</v>
          </cell>
          <cell r="E2062" t="str">
            <v>ADMINISTRAÇÃO E SERVIÇOS GERAIS</v>
          </cell>
          <cell r="F2062" t="str">
            <v>9.2.2</v>
          </cell>
          <cell r="G2062" t="str">
            <v>Pessoal - área fim</v>
          </cell>
        </row>
        <row r="2063">
          <cell r="A2063" t="str">
            <v>200402.400030</v>
          </cell>
          <cell r="B2063">
            <v>400030</v>
          </cell>
          <cell r="C2063" t="str">
            <v>DESPESA - FGTS S/ 13°</v>
          </cell>
          <cell r="D2063">
            <v>200402</v>
          </cell>
          <cell r="E2063" t="str">
            <v>ADMINISTRAÇÃO E SERVIÇOS GERAIS</v>
          </cell>
          <cell r="F2063" t="str">
            <v>9.2.2</v>
          </cell>
          <cell r="G2063" t="str">
            <v>Pessoal - área fim</v>
          </cell>
        </row>
        <row r="2064">
          <cell r="A2064" t="str">
            <v>200402.400178</v>
          </cell>
          <cell r="B2064">
            <v>400178</v>
          </cell>
          <cell r="C2064" t="str">
            <v>UNIFORMES</v>
          </cell>
          <cell r="D2064">
            <v>200402</v>
          </cell>
          <cell r="E2064" t="str">
            <v>ADMINISTRAÇÃO E SERVIÇOS GERAIS</v>
          </cell>
          <cell r="F2064" t="str">
            <v>9.2.2</v>
          </cell>
          <cell r="G2064" t="str">
            <v>Pessoal - área fim</v>
          </cell>
        </row>
        <row r="2065">
          <cell r="A2065" t="str">
            <v>200402.400179</v>
          </cell>
          <cell r="B2065">
            <v>400179</v>
          </cell>
          <cell r="C2065" t="str">
            <v>ESTAGIARIOS E APRENDIZES</v>
          </cell>
          <cell r="D2065">
            <v>200402</v>
          </cell>
          <cell r="E2065" t="str">
            <v>ADMINISTRAÇÃO E SERVIÇOS GERAIS</v>
          </cell>
          <cell r="F2065" t="str">
            <v>9.2.2</v>
          </cell>
          <cell r="G2065" t="str">
            <v>Pessoal - área fim</v>
          </cell>
        </row>
        <row r="2066">
          <cell r="A2066" t="str">
            <v>200402.400180</v>
          </cell>
          <cell r="B2066">
            <v>400180</v>
          </cell>
          <cell r="C2066" t="str">
            <v>OUTRAS DESPESAS COM PESSOAL</v>
          </cell>
          <cell r="D2066">
            <v>200402</v>
          </cell>
          <cell r="E2066" t="str">
            <v>ADMINISTRAÇÃO E SERVIÇOS GERAIS</v>
          </cell>
          <cell r="F2066" t="str">
            <v>9.2.2</v>
          </cell>
          <cell r="G2066" t="str">
            <v>Pessoal - área fim</v>
          </cell>
        </row>
        <row r="2067">
          <cell r="A2067" t="str">
            <v>200403.400003</v>
          </cell>
          <cell r="B2067">
            <v>400003</v>
          </cell>
          <cell r="C2067" t="str">
            <v>SALÁRIOS E ORDENADOS</v>
          </cell>
          <cell r="D2067">
            <v>200403</v>
          </cell>
          <cell r="E2067" t="str">
            <v>BILHETERIA</v>
          </cell>
          <cell r="F2067" t="str">
            <v>9.2.2</v>
          </cell>
          <cell r="G2067" t="str">
            <v>Pessoal - área fim</v>
          </cell>
        </row>
        <row r="2068">
          <cell r="A2068" t="str">
            <v>200403.400004</v>
          </cell>
          <cell r="B2068">
            <v>400004</v>
          </cell>
          <cell r="C2068" t="str">
            <v>HORAS EXTRAS</v>
          </cell>
          <cell r="D2068">
            <v>200403</v>
          </cell>
          <cell r="E2068" t="str">
            <v>BILHETERIA</v>
          </cell>
          <cell r="F2068" t="str">
            <v>9.2.2</v>
          </cell>
          <cell r="G2068" t="str">
            <v>Pessoal - área fim</v>
          </cell>
        </row>
        <row r="2069">
          <cell r="A2069" t="str">
            <v>200403.400005</v>
          </cell>
          <cell r="B2069">
            <v>400005</v>
          </cell>
          <cell r="C2069" t="str">
            <v>DÉCIMO TERCEIRO SALÁRIO</v>
          </cell>
          <cell r="D2069">
            <v>200403</v>
          </cell>
          <cell r="E2069" t="str">
            <v>BILHETERIA</v>
          </cell>
          <cell r="F2069" t="str">
            <v>9.2.2</v>
          </cell>
          <cell r="G2069" t="str">
            <v>Pessoal - área fim</v>
          </cell>
        </row>
        <row r="2070">
          <cell r="A2070" t="str">
            <v>200403.400006</v>
          </cell>
          <cell r="B2070">
            <v>400006</v>
          </cell>
          <cell r="C2070" t="str">
            <v>FÉRIAS</v>
          </cell>
          <cell r="D2070">
            <v>200403</v>
          </cell>
          <cell r="E2070" t="str">
            <v>BILHETERIA</v>
          </cell>
          <cell r="F2070" t="str">
            <v>9.2.2</v>
          </cell>
          <cell r="G2070" t="str">
            <v>Pessoal - área fim</v>
          </cell>
        </row>
        <row r="2071">
          <cell r="A2071" t="str">
            <v>200403.400007</v>
          </cell>
          <cell r="B2071">
            <v>400007</v>
          </cell>
          <cell r="C2071" t="str">
            <v>DESCANSO SEMANAL REMUNERADO</v>
          </cell>
          <cell r="D2071">
            <v>200403</v>
          </cell>
          <cell r="E2071" t="str">
            <v>BILHETERIA</v>
          </cell>
          <cell r="F2071" t="str">
            <v>9.2.2</v>
          </cell>
          <cell r="G2071" t="str">
            <v>Pessoal - área fim</v>
          </cell>
        </row>
        <row r="2072">
          <cell r="A2072" t="str">
            <v>200403.400010</v>
          </cell>
          <cell r="B2072">
            <v>400010</v>
          </cell>
          <cell r="C2072" t="str">
            <v>AJUDA DE CUSTO</v>
          </cell>
          <cell r="D2072">
            <v>200403</v>
          </cell>
          <cell r="E2072" t="str">
            <v>BILHETERIA</v>
          </cell>
          <cell r="F2072" t="str">
            <v>9.2.2</v>
          </cell>
          <cell r="G2072" t="str">
            <v>Pessoal - área fim</v>
          </cell>
        </row>
        <row r="2073">
          <cell r="A2073" t="str">
            <v>200403.400011</v>
          </cell>
          <cell r="B2073">
            <v>400011</v>
          </cell>
          <cell r="C2073" t="str">
            <v>BOLSA AUXÍLIO</v>
          </cell>
          <cell r="D2073">
            <v>200403</v>
          </cell>
          <cell r="E2073" t="str">
            <v>BILHETERIA</v>
          </cell>
          <cell r="F2073" t="str">
            <v>9.2.2</v>
          </cell>
          <cell r="G2073" t="str">
            <v>Pessoal - área fim</v>
          </cell>
        </row>
        <row r="2074">
          <cell r="A2074" t="str">
            <v>200403.400012</v>
          </cell>
          <cell r="B2074">
            <v>400012</v>
          </cell>
          <cell r="C2074" t="str">
            <v>INDENIZAÇÕES</v>
          </cell>
          <cell r="D2074">
            <v>200403</v>
          </cell>
          <cell r="E2074" t="str">
            <v>BILHETERIA</v>
          </cell>
          <cell r="F2074" t="str">
            <v>9.2.2</v>
          </cell>
          <cell r="G2074" t="str">
            <v>Pessoal - área fim</v>
          </cell>
        </row>
        <row r="2075">
          <cell r="A2075" t="str">
            <v>200403.400013</v>
          </cell>
          <cell r="B2075">
            <v>400013</v>
          </cell>
          <cell r="C2075" t="str">
            <v>SALÁRIOS - AJUSTES ENTRE CONTRATO DE GESTÃO</v>
          </cell>
          <cell r="D2075">
            <v>200403</v>
          </cell>
          <cell r="E2075" t="str">
            <v>BILHETERIA</v>
          </cell>
          <cell r="F2075" t="str">
            <v>9.2.2</v>
          </cell>
          <cell r="G2075" t="str">
            <v>Pessoal - área fim</v>
          </cell>
        </row>
        <row r="2076">
          <cell r="A2076" t="str">
            <v>200403.400202</v>
          </cell>
          <cell r="B2076">
            <v>400202</v>
          </cell>
          <cell r="C2076" t="str">
            <v>ADICIONAL NOTURNO</v>
          </cell>
          <cell r="D2076">
            <v>200403</v>
          </cell>
          <cell r="E2076" t="str">
            <v>BILHETERIA</v>
          </cell>
          <cell r="F2076" t="str">
            <v>9.2.2</v>
          </cell>
          <cell r="G2076" t="str">
            <v>Pessoal - área fim</v>
          </cell>
        </row>
        <row r="2077">
          <cell r="A2077" t="str">
            <v>200403.400203</v>
          </cell>
          <cell r="B2077">
            <v>400203</v>
          </cell>
          <cell r="C2077" t="str">
            <v>GRATIFICAÇOES</v>
          </cell>
          <cell r="D2077">
            <v>200403</v>
          </cell>
          <cell r="E2077" t="str">
            <v>BILHETERIA</v>
          </cell>
          <cell r="F2077" t="str">
            <v>9.2.2</v>
          </cell>
          <cell r="G2077" t="str">
            <v>Pessoal - área fim</v>
          </cell>
        </row>
        <row r="2078">
          <cell r="A2078" t="str">
            <v>200403.400219</v>
          </cell>
          <cell r="B2078">
            <v>400219</v>
          </cell>
          <cell r="C2078" t="str">
            <v>SALARIO MATERNIDADE</v>
          </cell>
          <cell r="D2078">
            <v>200403</v>
          </cell>
          <cell r="E2078" t="str">
            <v>BILHETERIA</v>
          </cell>
          <cell r="F2078" t="str">
            <v>9.2.2</v>
          </cell>
          <cell r="G2078" t="str">
            <v>Pessoal - área fim</v>
          </cell>
        </row>
        <row r="2079">
          <cell r="A2079" t="str">
            <v>200403.400220</v>
          </cell>
          <cell r="B2079">
            <v>400220</v>
          </cell>
          <cell r="C2079" t="str">
            <v>SALARIO FAMILIA</v>
          </cell>
          <cell r="D2079">
            <v>200403</v>
          </cell>
          <cell r="E2079" t="str">
            <v>BILHETERIA</v>
          </cell>
          <cell r="F2079" t="str">
            <v>9.2.2</v>
          </cell>
          <cell r="G2079" t="str">
            <v>Pessoal - área fim</v>
          </cell>
        </row>
        <row r="2080">
          <cell r="A2080" t="str">
            <v>200403.400221</v>
          </cell>
          <cell r="B2080">
            <v>400221</v>
          </cell>
          <cell r="C2080" t="str">
            <v>PENSAO ALIMENTICIA</v>
          </cell>
          <cell r="D2080">
            <v>200403</v>
          </cell>
          <cell r="E2080" t="str">
            <v>BILHETERIA</v>
          </cell>
          <cell r="F2080" t="str">
            <v>9.2.2</v>
          </cell>
          <cell r="G2080" t="str">
            <v>Pessoal - área fim</v>
          </cell>
        </row>
        <row r="2081">
          <cell r="A2081" t="str">
            <v>200403.400014</v>
          </cell>
          <cell r="B2081">
            <v>400014</v>
          </cell>
          <cell r="C2081" t="str">
            <v>ASSISTÊNCIA MÉDICA</v>
          </cell>
          <cell r="D2081">
            <v>200403</v>
          </cell>
          <cell r="E2081" t="str">
            <v>BILHETERIA</v>
          </cell>
          <cell r="F2081" t="str">
            <v>9.2.2</v>
          </cell>
          <cell r="G2081" t="str">
            <v>Pessoal - área fim</v>
          </cell>
        </row>
        <row r="2082">
          <cell r="A2082" t="str">
            <v>200403.400015</v>
          </cell>
          <cell r="B2082">
            <v>400015</v>
          </cell>
          <cell r="C2082" t="str">
            <v>ASSISTÊNCIA ODONTOLÓGICA</v>
          </cell>
          <cell r="D2082">
            <v>200403</v>
          </cell>
          <cell r="E2082" t="str">
            <v>BILHETERIA</v>
          </cell>
          <cell r="F2082" t="str">
            <v>9.2.2</v>
          </cell>
          <cell r="G2082" t="str">
            <v>Pessoal - área fim</v>
          </cell>
        </row>
        <row r="2083">
          <cell r="A2083" t="str">
            <v>200403.400016</v>
          </cell>
          <cell r="B2083">
            <v>400016</v>
          </cell>
          <cell r="C2083" t="str">
            <v>VALE REFEICAO</v>
          </cell>
          <cell r="D2083">
            <v>200403</v>
          </cell>
          <cell r="E2083" t="str">
            <v>BILHETERIA</v>
          </cell>
          <cell r="F2083" t="str">
            <v>9.2.2</v>
          </cell>
          <cell r="G2083" t="str">
            <v>Pessoal - área fim</v>
          </cell>
        </row>
        <row r="2084">
          <cell r="A2084" t="str">
            <v>200403.400017</v>
          </cell>
          <cell r="B2084">
            <v>400017</v>
          </cell>
          <cell r="C2084" t="str">
            <v>VALE TRANSPORTE</v>
          </cell>
          <cell r="D2084">
            <v>200403</v>
          </cell>
          <cell r="E2084" t="str">
            <v>BILHETERIA</v>
          </cell>
          <cell r="F2084" t="str">
            <v>9.2.2</v>
          </cell>
          <cell r="G2084" t="str">
            <v>Pessoal - área fim</v>
          </cell>
        </row>
        <row r="2085">
          <cell r="A2085" t="str">
            <v>200403.400175</v>
          </cell>
          <cell r="B2085">
            <v>400175</v>
          </cell>
          <cell r="C2085" t="str">
            <v>CURSOS E TREINAMENTOS</v>
          </cell>
          <cell r="D2085">
            <v>200403</v>
          </cell>
          <cell r="E2085" t="str">
            <v>BILHETERIA</v>
          </cell>
          <cell r="F2085" t="str">
            <v>9.2.2</v>
          </cell>
          <cell r="G2085" t="str">
            <v>Pessoal - área fim</v>
          </cell>
        </row>
        <row r="2086">
          <cell r="A2086" t="str">
            <v>200403.400176</v>
          </cell>
          <cell r="B2086">
            <v>400176</v>
          </cell>
          <cell r="C2086" t="str">
            <v>AUXILIO EDUCACAO</v>
          </cell>
          <cell r="D2086">
            <v>200403</v>
          </cell>
          <cell r="E2086" t="str">
            <v>BILHETERIA</v>
          </cell>
          <cell r="F2086" t="str">
            <v>9.2.2</v>
          </cell>
          <cell r="G2086" t="str">
            <v>Pessoal - área fim</v>
          </cell>
        </row>
        <row r="2087">
          <cell r="A2087" t="str">
            <v>200403.400020</v>
          </cell>
          <cell r="B2087">
            <v>400020</v>
          </cell>
          <cell r="C2087" t="str">
            <v>INSS</v>
          </cell>
          <cell r="D2087">
            <v>200403</v>
          </cell>
          <cell r="E2087" t="str">
            <v>BILHETERIA</v>
          </cell>
          <cell r="F2087" t="str">
            <v>9.2.2</v>
          </cell>
          <cell r="G2087" t="str">
            <v>Pessoal - área fim</v>
          </cell>
        </row>
        <row r="2088">
          <cell r="A2088" t="str">
            <v>200403.400021</v>
          </cell>
          <cell r="B2088">
            <v>400021</v>
          </cell>
          <cell r="C2088" t="str">
            <v>FGTS</v>
          </cell>
          <cell r="D2088">
            <v>200403</v>
          </cell>
          <cell r="E2088" t="str">
            <v>BILHETERIA</v>
          </cell>
          <cell r="F2088" t="str">
            <v>9.2.2</v>
          </cell>
          <cell r="G2088" t="str">
            <v>Pessoal - área fim</v>
          </cell>
        </row>
        <row r="2089">
          <cell r="A2089" t="str">
            <v>200403.400022</v>
          </cell>
          <cell r="B2089">
            <v>400022</v>
          </cell>
          <cell r="C2089" t="str">
            <v>PIS SOBRE FOLHA DE PAGAMENTO</v>
          </cell>
          <cell r="D2089">
            <v>200403</v>
          </cell>
          <cell r="E2089" t="str">
            <v>BILHETERIA</v>
          </cell>
          <cell r="F2089" t="str">
            <v>9.2.2</v>
          </cell>
          <cell r="G2089" t="str">
            <v>Pessoal - área fim</v>
          </cell>
        </row>
        <row r="2090">
          <cell r="A2090" t="str">
            <v>200403.400024</v>
          </cell>
          <cell r="B2090">
            <v>400024</v>
          </cell>
          <cell r="C2090" t="str">
            <v>CONTRIBUIÇÃO SOCIAL RESCISÓRIA</v>
          </cell>
          <cell r="D2090">
            <v>200403</v>
          </cell>
          <cell r="E2090" t="str">
            <v>BILHETERIA</v>
          </cell>
          <cell r="F2090" t="str">
            <v>9.2.2</v>
          </cell>
          <cell r="G2090" t="str">
            <v>Pessoal - área fim</v>
          </cell>
        </row>
        <row r="2091">
          <cell r="A2091" t="str">
            <v>200403.400177</v>
          </cell>
          <cell r="B2091">
            <v>400177</v>
          </cell>
          <cell r="C2091" t="str">
            <v>INSS SOBRE AUTONOMOS</v>
          </cell>
          <cell r="D2091">
            <v>200403</v>
          </cell>
          <cell r="E2091" t="str">
            <v>BILHETERIA</v>
          </cell>
          <cell r="F2091" t="str">
            <v>9.2.2</v>
          </cell>
          <cell r="G2091" t="str">
            <v>Pessoal - área fim</v>
          </cell>
        </row>
        <row r="2092">
          <cell r="A2092" t="str">
            <v>200403.400214</v>
          </cell>
          <cell r="B2092">
            <v>400214</v>
          </cell>
          <cell r="C2092" t="str">
            <v>CONTRIBUICAO SINDICAL/ ASSISTENCIAL/ CONFEDERATIVA</v>
          </cell>
          <cell r="D2092">
            <v>200403</v>
          </cell>
          <cell r="E2092" t="str">
            <v>BILHETERIA</v>
          </cell>
          <cell r="F2092" t="str">
            <v>9.2.2</v>
          </cell>
          <cell r="G2092" t="str">
            <v>Pessoal - área fim</v>
          </cell>
        </row>
        <row r="2093">
          <cell r="A2093" t="str">
            <v>200403.400025</v>
          </cell>
          <cell r="B2093">
            <v>400025</v>
          </cell>
          <cell r="C2093" t="str">
            <v>DESPESA - FÉRIAS</v>
          </cell>
          <cell r="D2093">
            <v>200403</v>
          </cell>
          <cell r="E2093" t="str">
            <v>BILHETERIA</v>
          </cell>
          <cell r="F2093" t="str">
            <v>9.2.2</v>
          </cell>
          <cell r="G2093" t="str">
            <v>Pessoal - área fim</v>
          </cell>
        </row>
        <row r="2094">
          <cell r="A2094" t="str">
            <v>200403.400026</v>
          </cell>
          <cell r="B2094">
            <v>400026</v>
          </cell>
          <cell r="C2094" t="str">
            <v>DESPESA - INSS S/ FÉRIAS</v>
          </cell>
          <cell r="D2094">
            <v>200403</v>
          </cell>
          <cell r="E2094" t="str">
            <v>BILHETERIA</v>
          </cell>
          <cell r="F2094" t="str">
            <v>9.2.2</v>
          </cell>
          <cell r="G2094" t="str">
            <v>Pessoal - área fim</v>
          </cell>
        </row>
        <row r="2095">
          <cell r="A2095" t="str">
            <v>200403.400027</v>
          </cell>
          <cell r="B2095">
            <v>400027</v>
          </cell>
          <cell r="C2095" t="str">
            <v>DESPESA - FGTS S/ FÉRIAS</v>
          </cell>
          <cell r="D2095">
            <v>200403</v>
          </cell>
          <cell r="E2095" t="str">
            <v>BILHETERIA</v>
          </cell>
          <cell r="F2095" t="str">
            <v>9.2.2</v>
          </cell>
          <cell r="G2095" t="str">
            <v>Pessoal - área fim</v>
          </cell>
        </row>
        <row r="2096">
          <cell r="A2096" t="str">
            <v>200403.400028</v>
          </cell>
          <cell r="B2096">
            <v>400028</v>
          </cell>
          <cell r="C2096" t="str">
            <v>DESPESA - 13° SALÁRIO</v>
          </cell>
          <cell r="D2096">
            <v>200403</v>
          </cell>
          <cell r="E2096" t="str">
            <v>BILHETERIA</v>
          </cell>
          <cell r="F2096" t="str">
            <v>9.2.2</v>
          </cell>
          <cell r="G2096" t="str">
            <v>Pessoal - área fim</v>
          </cell>
        </row>
        <row r="2097">
          <cell r="A2097" t="str">
            <v>200403.400029</v>
          </cell>
          <cell r="B2097">
            <v>400029</v>
          </cell>
          <cell r="C2097" t="str">
            <v>DESPESA - INSS S/ 13°</v>
          </cell>
          <cell r="D2097">
            <v>200403</v>
          </cell>
          <cell r="E2097" t="str">
            <v>BILHETERIA</v>
          </cell>
          <cell r="F2097" t="str">
            <v>9.2.2</v>
          </cell>
          <cell r="G2097" t="str">
            <v>Pessoal - área fim</v>
          </cell>
        </row>
        <row r="2098">
          <cell r="A2098" t="str">
            <v>200403.400030</v>
          </cell>
          <cell r="B2098">
            <v>400030</v>
          </cell>
          <cell r="C2098" t="str">
            <v>DESPESA - FGTS S/ 13°</v>
          </cell>
          <cell r="D2098">
            <v>200403</v>
          </cell>
          <cell r="E2098" t="str">
            <v>BILHETERIA</v>
          </cell>
          <cell r="F2098" t="str">
            <v>9.2.2</v>
          </cell>
          <cell r="G2098" t="str">
            <v>Pessoal - área fim</v>
          </cell>
        </row>
        <row r="2099">
          <cell r="A2099" t="str">
            <v>200403.400178</v>
          </cell>
          <cell r="B2099">
            <v>400178</v>
          </cell>
          <cell r="C2099" t="str">
            <v>UNIFORMES</v>
          </cell>
          <cell r="D2099">
            <v>200403</v>
          </cell>
          <cell r="E2099" t="str">
            <v>BILHETERIA</v>
          </cell>
          <cell r="F2099" t="str">
            <v>9.2.2</v>
          </cell>
          <cell r="G2099" t="str">
            <v>Pessoal - área fim</v>
          </cell>
        </row>
        <row r="2100">
          <cell r="A2100" t="str">
            <v>200403.400179</v>
          </cell>
          <cell r="B2100">
            <v>400179</v>
          </cell>
          <cell r="C2100" t="str">
            <v>ESTAGIARIOS E APRENDIZES</v>
          </cell>
          <cell r="D2100">
            <v>200403</v>
          </cell>
          <cell r="E2100" t="str">
            <v>BILHETERIA</v>
          </cell>
          <cell r="F2100" t="str">
            <v>9.2.2</v>
          </cell>
          <cell r="G2100" t="str">
            <v>Pessoal - área fim</v>
          </cell>
        </row>
        <row r="2101">
          <cell r="A2101" t="str">
            <v>200403.400180</v>
          </cell>
          <cell r="B2101">
            <v>400180</v>
          </cell>
          <cell r="C2101" t="str">
            <v>OUTRAS DESPESAS COM PESSOAL</v>
          </cell>
          <cell r="D2101">
            <v>200403</v>
          </cell>
          <cell r="E2101" t="str">
            <v>BILHETERIA</v>
          </cell>
          <cell r="F2101" t="str">
            <v>9.2.2</v>
          </cell>
          <cell r="G2101" t="str">
            <v>Pessoal - área fim</v>
          </cell>
        </row>
        <row r="2102">
          <cell r="A2102" t="str">
            <v>200404.400003</v>
          </cell>
          <cell r="B2102">
            <v>400003</v>
          </cell>
          <cell r="C2102" t="str">
            <v>SALÁRIOS E ORDENADOS</v>
          </cell>
          <cell r="D2102">
            <v>200404</v>
          </cell>
          <cell r="E2102" t="str">
            <v>ORIENTADORES</v>
          </cell>
          <cell r="F2102" t="str">
            <v>9.2.2</v>
          </cell>
          <cell r="G2102" t="str">
            <v>Pessoal - área fim</v>
          </cell>
        </row>
        <row r="2103">
          <cell r="A2103" t="str">
            <v>200404.400004</v>
          </cell>
          <cell r="B2103">
            <v>400004</v>
          </cell>
          <cell r="C2103" t="str">
            <v>HORAS EXTRAS</v>
          </cell>
          <cell r="D2103">
            <v>200404</v>
          </cell>
          <cell r="E2103" t="str">
            <v>ORIENTADORES</v>
          </cell>
          <cell r="F2103" t="str">
            <v>9.2.2</v>
          </cell>
          <cell r="G2103" t="str">
            <v>Pessoal - área fim</v>
          </cell>
        </row>
        <row r="2104">
          <cell r="A2104" t="str">
            <v>200404.400005</v>
          </cell>
          <cell r="B2104">
            <v>400005</v>
          </cell>
          <cell r="C2104" t="str">
            <v>DÉCIMO TERCEIRO SALÁRIO</v>
          </cell>
          <cell r="D2104">
            <v>200404</v>
          </cell>
          <cell r="E2104" t="str">
            <v>ORIENTADORES</v>
          </cell>
          <cell r="F2104" t="str">
            <v>9.2.2</v>
          </cell>
          <cell r="G2104" t="str">
            <v>Pessoal - área fim</v>
          </cell>
        </row>
        <row r="2105">
          <cell r="A2105" t="str">
            <v>200404.400006</v>
          </cell>
          <cell r="B2105">
            <v>400006</v>
          </cell>
          <cell r="C2105" t="str">
            <v>FÉRIAS</v>
          </cell>
          <cell r="D2105">
            <v>200404</v>
          </cell>
          <cell r="E2105" t="str">
            <v>ORIENTADORES</v>
          </cell>
          <cell r="F2105" t="str">
            <v>9.2.2</v>
          </cell>
          <cell r="G2105" t="str">
            <v>Pessoal - área fim</v>
          </cell>
        </row>
        <row r="2106">
          <cell r="A2106" t="str">
            <v>200404.400007</v>
          </cell>
          <cell r="B2106">
            <v>400007</v>
          </cell>
          <cell r="C2106" t="str">
            <v>DESCANSO SEMANAL REMUNERADO</v>
          </cell>
          <cell r="D2106">
            <v>200404</v>
          </cell>
          <cell r="E2106" t="str">
            <v>ORIENTADORES</v>
          </cell>
          <cell r="F2106" t="str">
            <v>9.2.2</v>
          </cell>
          <cell r="G2106" t="str">
            <v>Pessoal - área fim</v>
          </cell>
        </row>
        <row r="2107">
          <cell r="A2107" t="str">
            <v>200404.400010</v>
          </cell>
          <cell r="B2107">
            <v>400010</v>
          </cell>
          <cell r="C2107" t="str">
            <v>AJUDA DE CUSTO</v>
          </cell>
          <cell r="D2107">
            <v>200404</v>
          </cell>
          <cell r="E2107" t="str">
            <v>ORIENTADORES</v>
          </cell>
          <cell r="F2107" t="str">
            <v>9.2.2</v>
          </cell>
          <cell r="G2107" t="str">
            <v>Pessoal - área fim</v>
          </cell>
        </row>
        <row r="2108">
          <cell r="A2108" t="str">
            <v>200404.400011</v>
          </cell>
          <cell r="B2108">
            <v>400011</v>
          </cell>
          <cell r="C2108" t="str">
            <v>BOLSA AUXÍLIO</v>
          </cell>
          <cell r="D2108">
            <v>200404</v>
          </cell>
          <cell r="E2108" t="str">
            <v>ORIENTADORES</v>
          </cell>
          <cell r="F2108" t="str">
            <v>9.2.2</v>
          </cell>
          <cell r="G2108" t="str">
            <v>Pessoal - área fim</v>
          </cell>
        </row>
        <row r="2109">
          <cell r="A2109" t="str">
            <v>200404.400012</v>
          </cell>
          <cell r="B2109">
            <v>400012</v>
          </cell>
          <cell r="C2109" t="str">
            <v>INDENIZAÇÕES</v>
          </cell>
          <cell r="D2109">
            <v>200404</v>
          </cell>
          <cell r="E2109" t="str">
            <v>ORIENTADORES</v>
          </cell>
          <cell r="F2109" t="str">
            <v>9.2.2</v>
          </cell>
          <cell r="G2109" t="str">
            <v>Pessoal - área fim</v>
          </cell>
        </row>
        <row r="2110">
          <cell r="A2110" t="str">
            <v>200404.400013</v>
          </cell>
          <cell r="B2110">
            <v>400013</v>
          </cell>
          <cell r="C2110" t="str">
            <v>SALÁRIOS - AJUSTES ENTRE CONTRATO DE GESTÃO</v>
          </cell>
          <cell r="D2110">
            <v>200404</v>
          </cell>
          <cell r="E2110" t="str">
            <v>ORIENTADORES</v>
          </cell>
          <cell r="F2110" t="str">
            <v>9.2.2</v>
          </cell>
          <cell r="G2110" t="str">
            <v>Pessoal - área fim</v>
          </cell>
        </row>
        <row r="2111">
          <cell r="A2111" t="str">
            <v>200404.400202</v>
          </cell>
          <cell r="B2111">
            <v>400202</v>
          </cell>
          <cell r="C2111" t="str">
            <v>ADICIONAL NOTURNO</v>
          </cell>
          <cell r="D2111">
            <v>200404</v>
          </cell>
          <cell r="E2111" t="str">
            <v>ORIENTADORES</v>
          </cell>
          <cell r="F2111" t="str">
            <v>9.2.2</v>
          </cell>
          <cell r="G2111" t="str">
            <v>Pessoal - área fim</v>
          </cell>
        </row>
        <row r="2112">
          <cell r="A2112" t="str">
            <v>200404.400203</v>
          </cell>
          <cell r="B2112">
            <v>400203</v>
          </cell>
          <cell r="C2112" t="str">
            <v>GRATIFICAÇOES</v>
          </cell>
          <cell r="D2112">
            <v>200404</v>
          </cell>
          <cell r="E2112" t="str">
            <v>ORIENTADORES</v>
          </cell>
          <cell r="F2112" t="str">
            <v>9.2.2</v>
          </cell>
          <cell r="G2112" t="str">
            <v>Pessoal - área fim</v>
          </cell>
        </row>
        <row r="2113">
          <cell r="A2113" t="str">
            <v>200404.400219</v>
          </cell>
          <cell r="B2113">
            <v>400219</v>
          </cell>
          <cell r="C2113" t="str">
            <v>SALARIO MATERNIDADE</v>
          </cell>
          <cell r="D2113">
            <v>200404</v>
          </cell>
          <cell r="E2113" t="str">
            <v>ORIENTADORES</v>
          </cell>
          <cell r="F2113" t="str">
            <v>9.2.2</v>
          </cell>
          <cell r="G2113" t="str">
            <v>Pessoal - área fim</v>
          </cell>
        </row>
        <row r="2114">
          <cell r="A2114" t="str">
            <v>200404.400220</v>
          </cell>
          <cell r="B2114">
            <v>400220</v>
          </cell>
          <cell r="C2114" t="str">
            <v>SALARIO FAMILIA</v>
          </cell>
          <cell r="D2114">
            <v>200404</v>
          </cell>
          <cell r="E2114" t="str">
            <v>ORIENTADORES</v>
          </cell>
          <cell r="F2114" t="str">
            <v>9.2.2</v>
          </cell>
          <cell r="G2114" t="str">
            <v>Pessoal - área fim</v>
          </cell>
        </row>
        <row r="2115">
          <cell r="A2115" t="str">
            <v>200404.400221</v>
          </cell>
          <cell r="B2115">
            <v>400221</v>
          </cell>
          <cell r="C2115" t="str">
            <v>PENSAO ALIMENTICIA</v>
          </cell>
          <cell r="D2115">
            <v>200404</v>
          </cell>
          <cell r="E2115" t="str">
            <v>ORIENTADORES</v>
          </cell>
          <cell r="F2115" t="str">
            <v>9.2.2</v>
          </cell>
          <cell r="G2115" t="str">
            <v>Pessoal - área fim</v>
          </cell>
        </row>
        <row r="2116">
          <cell r="A2116" t="str">
            <v>200404.400014</v>
          </cell>
          <cell r="B2116">
            <v>400014</v>
          </cell>
          <cell r="C2116" t="str">
            <v>ASSISTÊNCIA MÉDICA</v>
          </cell>
          <cell r="D2116">
            <v>200404</v>
          </cell>
          <cell r="E2116" t="str">
            <v>ORIENTADORES</v>
          </cell>
          <cell r="F2116" t="str">
            <v>9.2.2</v>
          </cell>
          <cell r="G2116" t="str">
            <v>Pessoal - área fim</v>
          </cell>
        </row>
        <row r="2117">
          <cell r="A2117" t="str">
            <v>200404.400015</v>
          </cell>
          <cell r="B2117">
            <v>400015</v>
          </cell>
          <cell r="C2117" t="str">
            <v>ASSISTÊNCIA ODONTOLÓGICA</v>
          </cell>
          <cell r="D2117">
            <v>200404</v>
          </cell>
          <cell r="E2117" t="str">
            <v>ORIENTADORES</v>
          </cell>
          <cell r="F2117" t="str">
            <v>9.2.2</v>
          </cell>
          <cell r="G2117" t="str">
            <v>Pessoal - área fim</v>
          </cell>
        </row>
        <row r="2118">
          <cell r="A2118" t="str">
            <v>200404.400016</v>
          </cell>
          <cell r="B2118">
            <v>400016</v>
          </cell>
          <cell r="C2118" t="str">
            <v>VALE REFEICAO</v>
          </cell>
          <cell r="D2118">
            <v>200404</v>
          </cell>
          <cell r="E2118" t="str">
            <v>ORIENTADORES</v>
          </cell>
          <cell r="F2118" t="str">
            <v>9.2.2</v>
          </cell>
          <cell r="G2118" t="str">
            <v>Pessoal - área fim</v>
          </cell>
        </row>
        <row r="2119">
          <cell r="A2119" t="str">
            <v>200404.400017</v>
          </cell>
          <cell r="B2119">
            <v>400017</v>
          </cell>
          <cell r="C2119" t="str">
            <v>VALE TRANSPORTE</v>
          </cell>
          <cell r="D2119">
            <v>200404</v>
          </cell>
          <cell r="E2119" t="str">
            <v>ORIENTADORES</v>
          </cell>
          <cell r="F2119" t="str">
            <v>9.2.2</v>
          </cell>
          <cell r="G2119" t="str">
            <v>Pessoal - área fim</v>
          </cell>
        </row>
        <row r="2120">
          <cell r="A2120" t="str">
            <v>200404.400175</v>
          </cell>
          <cell r="B2120">
            <v>400175</v>
          </cell>
          <cell r="C2120" t="str">
            <v>CURSOS E TREINAMENTOS</v>
          </cell>
          <cell r="D2120">
            <v>200404</v>
          </cell>
          <cell r="E2120" t="str">
            <v>ORIENTADORES</v>
          </cell>
          <cell r="F2120" t="str">
            <v>9.2.2</v>
          </cell>
          <cell r="G2120" t="str">
            <v>Pessoal - área fim</v>
          </cell>
        </row>
        <row r="2121">
          <cell r="A2121" t="str">
            <v>200404.400176</v>
          </cell>
          <cell r="B2121">
            <v>400176</v>
          </cell>
          <cell r="C2121" t="str">
            <v>AUXILIO EDUCACAO</v>
          </cell>
          <cell r="D2121">
            <v>200404</v>
          </cell>
          <cell r="E2121" t="str">
            <v>ORIENTADORES</v>
          </cell>
          <cell r="F2121" t="str">
            <v>9.2.2</v>
          </cell>
          <cell r="G2121" t="str">
            <v>Pessoal - área fim</v>
          </cell>
        </row>
        <row r="2122">
          <cell r="A2122" t="str">
            <v>200404.400020</v>
          </cell>
          <cell r="B2122">
            <v>400020</v>
          </cell>
          <cell r="C2122" t="str">
            <v>INSS</v>
          </cell>
          <cell r="D2122">
            <v>200404</v>
          </cell>
          <cell r="E2122" t="str">
            <v>ORIENTADORES</v>
          </cell>
          <cell r="F2122" t="str">
            <v>9.2.2</v>
          </cell>
          <cell r="G2122" t="str">
            <v>Pessoal - área fim</v>
          </cell>
        </row>
        <row r="2123">
          <cell r="A2123" t="str">
            <v>200404.400021</v>
          </cell>
          <cell r="B2123">
            <v>400021</v>
          </cell>
          <cell r="C2123" t="str">
            <v>FGTS</v>
          </cell>
          <cell r="D2123">
            <v>200404</v>
          </cell>
          <cell r="E2123" t="str">
            <v>ORIENTADORES</v>
          </cell>
          <cell r="F2123" t="str">
            <v>9.2.2</v>
          </cell>
          <cell r="G2123" t="str">
            <v>Pessoal - área fim</v>
          </cell>
        </row>
        <row r="2124">
          <cell r="A2124" t="str">
            <v>200404.400022</v>
          </cell>
          <cell r="B2124">
            <v>400022</v>
          </cell>
          <cell r="C2124" t="str">
            <v>PIS SOBRE FOLHA DE PAGAMENTO</v>
          </cell>
          <cell r="D2124">
            <v>200404</v>
          </cell>
          <cell r="E2124" t="str">
            <v>ORIENTADORES</v>
          </cell>
          <cell r="F2124" t="str">
            <v>9.2.2</v>
          </cell>
          <cell r="G2124" t="str">
            <v>Pessoal - área fim</v>
          </cell>
        </row>
        <row r="2125">
          <cell r="A2125" t="str">
            <v>200404.400024</v>
          </cell>
          <cell r="B2125">
            <v>400024</v>
          </cell>
          <cell r="C2125" t="str">
            <v>CONTRIBUIÇÃO SOCIAL RESCISÓRIA</v>
          </cell>
          <cell r="D2125">
            <v>200404</v>
          </cell>
          <cell r="E2125" t="str">
            <v>ORIENTADORES</v>
          </cell>
          <cell r="F2125" t="str">
            <v>9.2.2</v>
          </cell>
          <cell r="G2125" t="str">
            <v>Pessoal - área fim</v>
          </cell>
        </row>
        <row r="2126">
          <cell r="A2126" t="str">
            <v>200404.400177</v>
          </cell>
          <cell r="B2126">
            <v>400177</v>
          </cell>
          <cell r="C2126" t="str">
            <v>INSS SOBRE AUTONOMOS</v>
          </cell>
          <cell r="D2126">
            <v>200404</v>
          </cell>
          <cell r="E2126" t="str">
            <v>ORIENTADORES</v>
          </cell>
          <cell r="F2126" t="str">
            <v>9.2.2</v>
          </cell>
          <cell r="G2126" t="str">
            <v>Pessoal - área fim</v>
          </cell>
        </row>
        <row r="2127">
          <cell r="A2127" t="str">
            <v>200404.400214</v>
          </cell>
          <cell r="B2127">
            <v>400214</v>
          </cell>
          <cell r="C2127" t="str">
            <v>CONTRIBUICAO SINDICAL/ ASSISTENCIAL/ CONFEDERATIVA</v>
          </cell>
          <cell r="D2127">
            <v>200404</v>
          </cell>
          <cell r="E2127" t="str">
            <v>ORIENTADORES</v>
          </cell>
          <cell r="F2127" t="str">
            <v>9.2.2</v>
          </cell>
          <cell r="G2127" t="str">
            <v>Pessoal - área fim</v>
          </cell>
        </row>
        <row r="2128">
          <cell r="A2128" t="str">
            <v>200404.400025</v>
          </cell>
          <cell r="B2128">
            <v>400025</v>
          </cell>
          <cell r="C2128" t="str">
            <v>DESPESA - FÉRIAS</v>
          </cell>
          <cell r="D2128">
            <v>200404</v>
          </cell>
          <cell r="E2128" t="str">
            <v>ORIENTADORES</v>
          </cell>
          <cell r="F2128" t="str">
            <v>9.2.2</v>
          </cell>
          <cell r="G2128" t="str">
            <v>Pessoal - área fim</v>
          </cell>
        </row>
        <row r="2129">
          <cell r="A2129" t="str">
            <v>200404.400026</v>
          </cell>
          <cell r="B2129">
            <v>400026</v>
          </cell>
          <cell r="C2129" t="str">
            <v>DESPESA - INSS S/ FÉRIAS</v>
          </cell>
          <cell r="D2129">
            <v>200404</v>
          </cell>
          <cell r="E2129" t="str">
            <v>ORIENTADORES</v>
          </cell>
          <cell r="F2129" t="str">
            <v>9.2.2</v>
          </cell>
          <cell r="G2129" t="str">
            <v>Pessoal - área fim</v>
          </cell>
        </row>
        <row r="2130">
          <cell r="A2130" t="str">
            <v>200404.400027</v>
          </cell>
          <cell r="B2130">
            <v>400027</v>
          </cell>
          <cell r="C2130" t="str">
            <v>DESPESA - FGTS S/ FÉRIAS</v>
          </cell>
          <cell r="D2130">
            <v>200404</v>
          </cell>
          <cell r="E2130" t="str">
            <v>ORIENTADORES</v>
          </cell>
          <cell r="F2130" t="str">
            <v>9.2.2</v>
          </cell>
          <cell r="G2130" t="str">
            <v>Pessoal - área fim</v>
          </cell>
        </row>
        <row r="2131">
          <cell r="A2131" t="str">
            <v>200404.400028</v>
          </cell>
          <cell r="B2131">
            <v>400028</v>
          </cell>
          <cell r="C2131" t="str">
            <v>DESPESA - 13° SALÁRIO</v>
          </cell>
          <cell r="D2131">
            <v>200404</v>
          </cell>
          <cell r="E2131" t="str">
            <v>ORIENTADORES</v>
          </cell>
          <cell r="F2131" t="str">
            <v>9.2.2</v>
          </cell>
          <cell r="G2131" t="str">
            <v>Pessoal - área fim</v>
          </cell>
        </row>
        <row r="2132">
          <cell r="A2132" t="str">
            <v>200404.400029</v>
          </cell>
          <cell r="B2132">
            <v>400029</v>
          </cell>
          <cell r="C2132" t="str">
            <v>DESPESA - INSS S/ 13°</v>
          </cell>
          <cell r="D2132">
            <v>200404</v>
          </cell>
          <cell r="E2132" t="str">
            <v>ORIENTADORES</v>
          </cell>
          <cell r="F2132" t="str">
            <v>9.2.2</v>
          </cell>
          <cell r="G2132" t="str">
            <v>Pessoal - área fim</v>
          </cell>
        </row>
        <row r="2133">
          <cell r="A2133" t="str">
            <v>200404.400030</v>
          </cell>
          <cell r="B2133">
            <v>400030</v>
          </cell>
          <cell r="C2133" t="str">
            <v>DESPESA - FGTS S/ 13°</v>
          </cell>
          <cell r="D2133">
            <v>200404</v>
          </cell>
          <cell r="E2133" t="str">
            <v>ORIENTADORES</v>
          </cell>
          <cell r="F2133" t="str">
            <v>9.2.2</v>
          </cell>
          <cell r="G2133" t="str">
            <v>Pessoal - área fim</v>
          </cell>
        </row>
        <row r="2134">
          <cell r="A2134" t="str">
            <v>200404.400178</v>
          </cell>
          <cell r="B2134">
            <v>400178</v>
          </cell>
          <cell r="C2134" t="str">
            <v>UNIFORMES</v>
          </cell>
          <cell r="D2134">
            <v>200404</v>
          </cell>
          <cell r="E2134" t="str">
            <v>ORIENTADORES</v>
          </cell>
          <cell r="F2134" t="str">
            <v>9.2.2</v>
          </cell>
          <cell r="G2134" t="str">
            <v>Pessoal - área fim</v>
          </cell>
        </row>
        <row r="2135">
          <cell r="A2135" t="str">
            <v>200404.400179</v>
          </cell>
          <cell r="B2135">
            <v>400179</v>
          </cell>
          <cell r="C2135" t="str">
            <v>ESTAGIARIOS E APRENDIZES</v>
          </cell>
          <cell r="D2135">
            <v>200404</v>
          </cell>
          <cell r="E2135" t="str">
            <v>ORIENTADORES</v>
          </cell>
          <cell r="F2135" t="str">
            <v>9.2.2</v>
          </cell>
          <cell r="G2135" t="str">
            <v>Pessoal - área fim</v>
          </cell>
        </row>
        <row r="2136">
          <cell r="A2136" t="str">
            <v>200404.400180</v>
          </cell>
          <cell r="B2136">
            <v>400180</v>
          </cell>
          <cell r="C2136" t="str">
            <v>OUTRAS DESPESAS COM PESSOAL</v>
          </cell>
          <cell r="D2136">
            <v>200404</v>
          </cell>
          <cell r="E2136" t="str">
            <v>ORIENTADORES</v>
          </cell>
          <cell r="F2136" t="str">
            <v>9.2.2</v>
          </cell>
          <cell r="G2136" t="str">
            <v>Pessoal - área fim</v>
          </cell>
        </row>
        <row r="2137">
          <cell r="A2137" t="str">
            <v>200405.400003</v>
          </cell>
          <cell r="B2137">
            <v>400003</v>
          </cell>
          <cell r="C2137" t="str">
            <v>SALÁRIOS E ORDENADOS</v>
          </cell>
          <cell r="D2137">
            <v>200405</v>
          </cell>
          <cell r="E2137" t="str">
            <v>PRÉDIOS</v>
          </cell>
          <cell r="F2137" t="str">
            <v>9.2.2</v>
          </cell>
          <cell r="G2137" t="str">
            <v>Pessoal - área fim</v>
          </cell>
        </row>
        <row r="2138">
          <cell r="A2138" t="str">
            <v>200405.400004</v>
          </cell>
          <cell r="B2138">
            <v>400004</v>
          </cell>
          <cell r="C2138" t="str">
            <v>HORAS EXTRAS</v>
          </cell>
          <cell r="D2138">
            <v>200405</v>
          </cell>
          <cell r="E2138" t="str">
            <v>PRÉDIOS</v>
          </cell>
          <cell r="F2138" t="str">
            <v>9.2.2</v>
          </cell>
          <cell r="G2138" t="str">
            <v>Pessoal - área fim</v>
          </cell>
        </row>
        <row r="2139">
          <cell r="A2139" t="str">
            <v>200405.400005</v>
          </cell>
          <cell r="B2139">
            <v>400005</v>
          </cell>
          <cell r="C2139" t="str">
            <v>DÉCIMO TERCEIRO SALÁRIO</v>
          </cell>
          <cell r="D2139">
            <v>200405</v>
          </cell>
          <cell r="E2139" t="str">
            <v>PRÉDIOS</v>
          </cell>
          <cell r="F2139" t="str">
            <v>9.2.2</v>
          </cell>
          <cell r="G2139" t="str">
            <v>Pessoal - área fim</v>
          </cell>
        </row>
        <row r="2140">
          <cell r="A2140" t="str">
            <v>200405.400006</v>
          </cell>
          <cell r="B2140">
            <v>400006</v>
          </cell>
          <cell r="C2140" t="str">
            <v>FÉRIAS</v>
          </cell>
          <cell r="D2140">
            <v>200405</v>
          </cell>
          <cell r="E2140" t="str">
            <v>PRÉDIOS</v>
          </cell>
          <cell r="F2140" t="str">
            <v>9.2.2</v>
          </cell>
          <cell r="G2140" t="str">
            <v>Pessoal - área fim</v>
          </cell>
        </row>
        <row r="2141">
          <cell r="A2141" t="str">
            <v>200405.400007</v>
          </cell>
          <cell r="B2141">
            <v>400007</v>
          </cell>
          <cell r="C2141" t="str">
            <v>DESCANSO SEMANAL REMUNERADO</v>
          </cell>
          <cell r="D2141">
            <v>200405</v>
          </cell>
          <cell r="E2141" t="str">
            <v>PRÉDIOS</v>
          </cell>
          <cell r="F2141" t="str">
            <v>9.2.2</v>
          </cell>
          <cell r="G2141" t="str">
            <v>Pessoal - área fim</v>
          </cell>
        </row>
        <row r="2142">
          <cell r="A2142" t="str">
            <v>200405.400010</v>
          </cell>
          <cell r="B2142">
            <v>400010</v>
          </cell>
          <cell r="C2142" t="str">
            <v>AJUDA DE CUSTO</v>
          </cell>
          <cell r="D2142">
            <v>200405</v>
          </cell>
          <cell r="E2142" t="str">
            <v>PRÉDIOS</v>
          </cell>
          <cell r="F2142" t="str">
            <v>9.2.2</v>
          </cell>
          <cell r="G2142" t="str">
            <v>Pessoal - área fim</v>
          </cell>
        </row>
        <row r="2143">
          <cell r="A2143" t="str">
            <v>200405.400011</v>
          </cell>
          <cell r="B2143">
            <v>400011</v>
          </cell>
          <cell r="C2143" t="str">
            <v>BOLSA AUXÍLIO</v>
          </cell>
          <cell r="D2143">
            <v>200405</v>
          </cell>
          <cell r="E2143" t="str">
            <v>PRÉDIOS</v>
          </cell>
          <cell r="F2143" t="str">
            <v>9.2.2</v>
          </cell>
          <cell r="G2143" t="str">
            <v>Pessoal - área fim</v>
          </cell>
        </row>
        <row r="2144">
          <cell r="A2144" t="str">
            <v>200405.400012</v>
          </cell>
          <cell r="B2144">
            <v>400012</v>
          </cell>
          <cell r="C2144" t="str">
            <v>INDENIZAÇÕES</v>
          </cell>
          <cell r="D2144">
            <v>200405</v>
          </cell>
          <cell r="E2144" t="str">
            <v>PRÉDIOS</v>
          </cell>
          <cell r="F2144" t="str">
            <v>9.2.2</v>
          </cell>
          <cell r="G2144" t="str">
            <v>Pessoal - área fim</v>
          </cell>
        </row>
        <row r="2145">
          <cell r="A2145" t="str">
            <v>200405.400013</v>
          </cell>
          <cell r="B2145">
            <v>400013</v>
          </cell>
          <cell r="C2145" t="str">
            <v>SALÁRIOS - AJUSTES ENTRE CONTRATO DE GESTÃO</v>
          </cell>
          <cell r="D2145">
            <v>200405</v>
          </cell>
          <cell r="E2145" t="str">
            <v>PRÉDIOS</v>
          </cell>
          <cell r="F2145" t="str">
            <v>9.2.2</v>
          </cell>
          <cell r="G2145" t="str">
            <v>Pessoal - área fim</v>
          </cell>
        </row>
        <row r="2146">
          <cell r="A2146" t="str">
            <v>200405.400202</v>
          </cell>
          <cell r="B2146">
            <v>400202</v>
          </cell>
          <cell r="C2146" t="str">
            <v>ADICIONAL NOTURNO</v>
          </cell>
          <cell r="D2146">
            <v>200405</v>
          </cell>
          <cell r="E2146" t="str">
            <v>PRÉDIOS</v>
          </cell>
          <cell r="F2146" t="str">
            <v>9.2.2</v>
          </cell>
          <cell r="G2146" t="str">
            <v>Pessoal - área fim</v>
          </cell>
        </row>
        <row r="2147">
          <cell r="A2147" t="str">
            <v>200405.400203</v>
          </cell>
          <cell r="B2147">
            <v>400203</v>
          </cell>
          <cell r="C2147" t="str">
            <v>GRATIFICAÇOES</v>
          </cell>
          <cell r="D2147">
            <v>200405</v>
          </cell>
          <cell r="E2147" t="str">
            <v>PRÉDIOS</v>
          </cell>
          <cell r="F2147" t="str">
            <v>9.2.2</v>
          </cell>
          <cell r="G2147" t="str">
            <v>Pessoal - área fim</v>
          </cell>
        </row>
        <row r="2148">
          <cell r="A2148" t="str">
            <v>200405.400219</v>
          </cell>
          <cell r="B2148">
            <v>400219</v>
          </cell>
          <cell r="C2148" t="str">
            <v>SALARIO MATERNIDADE</v>
          </cell>
          <cell r="D2148">
            <v>200405</v>
          </cell>
          <cell r="E2148" t="str">
            <v>PRÉDIOS</v>
          </cell>
          <cell r="F2148" t="str">
            <v>9.2.2</v>
          </cell>
          <cell r="G2148" t="str">
            <v>Pessoal - área fim</v>
          </cell>
        </row>
        <row r="2149">
          <cell r="A2149" t="str">
            <v>200405.400220</v>
          </cell>
          <cell r="B2149">
            <v>400220</v>
          </cell>
          <cell r="C2149" t="str">
            <v>SALARIO FAMILIA</v>
          </cell>
          <cell r="D2149">
            <v>200405</v>
          </cell>
          <cell r="E2149" t="str">
            <v>PRÉDIOS</v>
          </cell>
          <cell r="F2149" t="str">
            <v>9.2.2</v>
          </cell>
          <cell r="G2149" t="str">
            <v>Pessoal - área fim</v>
          </cell>
        </row>
        <row r="2150">
          <cell r="A2150" t="str">
            <v>200405.400221</v>
          </cell>
          <cell r="B2150">
            <v>400221</v>
          </cell>
          <cell r="C2150" t="str">
            <v>PENSAO ALIMENTICIA</v>
          </cell>
          <cell r="D2150">
            <v>200405</v>
          </cell>
          <cell r="E2150" t="str">
            <v>PRÉDIOS</v>
          </cell>
          <cell r="F2150" t="str">
            <v>9.2.2</v>
          </cell>
          <cell r="G2150" t="str">
            <v>Pessoal - área fim</v>
          </cell>
        </row>
        <row r="2151">
          <cell r="A2151" t="str">
            <v>200405.400014</v>
          </cell>
          <cell r="B2151">
            <v>400014</v>
          </cell>
          <cell r="C2151" t="str">
            <v>ASSISTÊNCIA MÉDICA</v>
          </cell>
          <cell r="D2151">
            <v>200405</v>
          </cell>
          <cell r="E2151" t="str">
            <v>PRÉDIOS</v>
          </cell>
          <cell r="F2151" t="str">
            <v>9.2.2</v>
          </cell>
          <cell r="G2151" t="str">
            <v>Pessoal - área fim</v>
          </cell>
        </row>
        <row r="2152">
          <cell r="A2152" t="str">
            <v>200405.400015</v>
          </cell>
          <cell r="B2152">
            <v>400015</v>
          </cell>
          <cell r="C2152" t="str">
            <v>ASSISTÊNCIA ODONTOLÓGICA</v>
          </cell>
          <cell r="D2152">
            <v>200405</v>
          </cell>
          <cell r="E2152" t="str">
            <v>PRÉDIOS</v>
          </cell>
          <cell r="F2152" t="str">
            <v>9.2.2</v>
          </cell>
          <cell r="G2152" t="str">
            <v>Pessoal - área fim</v>
          </cell>
        </row>
        <row r="2153">
          <cell r="A2153" t="str">
            <v>200405.400016</v>
          </cell>
          <cell r="B2153">
            <v>400016</v>
          </cell>
          <cell r="C2153" t="str">
            <v>VALE REFEICAO</v>
          </cell>
          <cell r="D2153">
            <v>200405</v>
          </cell>
          <cell r="E2153" t="str">
            <v>PRÉDIOS</v>
          </cell>
          <cell r="F2153" t="str">
            <v>9.2.2</v>
          </cell>
          <cell r="G2153" t="str">
            <v>Pessoal - área fim</v>
          </cell>
        </row>
        <row r="2154">
          <cell r="A2154" t="str">
            <v>200405.400017</v>
          </cell>
          <cell r="B2154">
            <v>400017</v>
          </cell>
          <cell r="C2154" t="str">
            <v>VALE TRANSPORTE</v>
          </cell>
          <cell r="D2154">
            <v>200405</v>
          </cell>
          <cell r="E2154" t="str">
            <v>PRÉDIOS</v>
          </cell>
          <cell r="F2154" t="str">
            <v>9.2.2</v>
          </cell>
          <cell r="G2154" t="str">
            <v>Pessoal - área fim</v>
          </cell>
        </row>
        <row r="2155">
          <cell r="A2155" t="str">
            <v>200405.400175</v>
          </cell>
          <cell r="B2155">
            <v>400175</v>
          </cell>
          <cell r="C2155" t="str">
            <v>CURSOS E TREINAMENTOS</v>
          </cell>
          <cell r="D2155">
            <v>200405</v>
          </cell>
          <cell r="E2155" t="str">
            <v>PRÉDIOS</v>
          </cell>
          <cell r="F2155" t="str">
            <v>9.2.2</v>
          </cell>
          <cell r="G2155" t="str">
            <v>Pessoal - área fim</v>
          </cell>
        </row>
        <row r="2156">
          <cell r="A2156" t="str">
            <v>200405.400176</v>
          </cell>
          <cell r="B2156">
            <v>400176</v>
          </cell>
          <cell r="C2156" t="str">
            <v>AUXILIO EDUCACAO</v>
          </cell>
          <cell r="D2156">
            <v>200405</v>
          </cell>
          <cell r="E2156" t="str">
            <v>PRÉDIOS</v>
          </cell>
          <cell r="F2156" t="str">
            <v>9.2.2</v>
          </cell>
          <cell r="G2156" t="str">
            <v>Pessoal - área fim</v>
          </cell>
        </row>
        <row r="2157">
          <cell r="A2157" t="str">
            <v>200405.400020</v>
          </cell>
          <cell r="B2157">
            <v>400020</v>
          </cell>
          <cell r="C2157" t="str">
            <v>INSS</v>
          </cell>
          <cell r="D2157">
            <v>200405</v>
          </cell>
          <cell r="E2157" t="str">
            <v>PRÉDIOS</v>
          </cell>
          <cell r="F2157" t="str">
            <v>9.2.2</v>
          </cell>
          <cell r="G2157" t="str">
            <v>Pessoal - área fim</v>
          </cell>
        </row>
        <row r="2158">
          <cell r="A2158" t="str">
            <v>200405.400021</v>
          </cell>
          <cell r="B2158">
            <v>400021</v>
          </cell>
          <cell r="C2158" t="str">
            <v>FGTS</v>
          </cell>
          <cell r="D2158">
            <v>200405</v>
          </cell>
          <cell r="E2158" t="str">
            <v>PRÉDIOS</v>
          </cell>
          <cell r="F2158" t="str">
            <v>9.2.2</v>
          </cell>
          <cell r="G2158" t="str">
            <v>Pessoal - área fim</v>
          </cell>
        </row>
        <row r="2159">
          <cell r="A2159" t="str">
            <v>200405.400022</v>
          </cell>
          <cell r="B2159">
            <v>400022</v>
          </cell>
          <cell r="C2159" t="str">
            <v>PIS SOBRE FOLHA DE PAGAMENTO</v>
          </cell>
          <cell r="D2159">
            <v>200405</v>
          </cell>
          <cell r="E2159" t="str">
            <v>PRÉDIOS</v>
          </cell>
          <cell r="F2159" t="str">
            <v>9.2.2</v>
          </cell>
          <cell r="G2159" t="str">
            <v>Pessoal - área fim</v>
          </cell>
        </row>
        <row r="2160">
          <cell r="A2160" t="str">
            <v>200405.400024</v>
          </cell>
          <cell r="B2160">
            <v>400024</v>
          </cell>
          <cell r="C2160" t="str">
            <v>CONTRIBUIÇÃO SOCIAL RESCISÓRIA</v>
          </cell>
          <cell r="D2160">
            <v>200405</v>
          </cell>
          <cell r="E2160" t="str">
            <v>PRÉDIOS</v>
          </cell>
          <cell r="F2160" t="str">
            <v>9.2.2</v>
          </cell>
          <cell r="G2160" t="str">
            <v>Pessoal - área fim</v>
          </cell>
        </row>
        <row r="2161">
          <cell r="A2161" t="str">
            <v>200405.400177</v>
          </cell>
          <cell r="B2161">
            <v>400177</v>
          </cell>
          <cell r="C2161" t="str">
            <v>INSS SOBRE AUTONOMOS</v>
          </cell>
          <cell r="D2161">
            <v>200405</v>
          </cell>
          <cell r="E2161" t="str">
            <v>PRÉDIOS</v>
          </cell>
          <cell r="F2161" t="str">
            <v>9.2.2</v>
          </cell>
          <cell r="G2161" t="str">
            <v>Pessoal - área fim</v>
          </cell>
        </row>
        <row r="2162">
          <cell r="A2162" t="str">
            <v>200405.400214</v>
          </cell>
          <cell r="B2162">
            <v>400214</v>
          </cell>
          <cell r="C2162" t="str">
            <v>CONTRIBUICAO SINDICAL/ ASSISTENCIAL/ CONFEDERATIVA</v>
          </cell>
          <cell r="D2162">
            <v>200405</v>
          </cell>
          <cell r="E2162" t="str">
            <v>PRÉDIOS</v>
          </cell>
          <cell r="F2162" t="str">
            <v>9.2.2</v>
          </cell>
          <cell r="G2162" t="str">
            <v>Pessoal - área fim</v>
          </cell>
        </row>
        <row r="2163">
          <cell r="A2163" t="str">
            <v>200405.400025</v>
          </cell>
          <cell r="B2163">
            <v>400025</v>
          </cell>
          <cell r="C2163" t="str">
            <v>DESPESA - FÉRIAS</v>
          </cell>
          <cell r="D2163">
            <v>200405</v>
          </cell>
          <cell r="E2163" t="str">
            <v>PRÉDIOS</v>
          </cell>
          <cell r="F2163" t="str">
            <v>9.2.2</v>
          </cell>
          <cell r="G2163" t="str">
            <v>Pessoal - área fim</v>
          </cell>
        </row>
        <row r="2164">
          <cell r="A2164" t="str">
            <v>200405.400026</v>
          </cell>
          <cell r="B2164">
            <v>400026</v>
          </cell>
          <cell r="C2164" t="str">
            <v>DESPESA - INSS S/ FÉRIAS</v>
          </cell>
          <cell r="D2164">
            <v>200405</v>
          </cell>
          <cell r="E2164" t="str">
            <v>PRÉDIOS</v>
          </cell>
          <cell r="F2164" t="str">
            <v>9.2.2</v>
          </cell>
          <cell r="G2164" t="str">
            <v>Pessoal - área fim</v>
          </cell>
        </row>
        <row r="2165">
          <cell r="A2165" t="str">
            <v>200405.400027</v>
          </cell>
          <cell r="B2165">
            <v>400027</v>
          </cell>
          <cell r="C2165" t="str">
            <v>DESPESA - FGTS S/ FÉRIAS</v>
          </cell>
          <cell r="D2165">
            <v>200405</v>
          </cell>
          <cell r="E2165" t="str">
            <v>PRÉDIOS</v>
          </cell>
          <cell r="F2165" t="str">
            <v>9.2.2</v>
          </cell>
          <cell r="G2165" t="str">
            <v>Pessoal - área fim</v>
          </cell>
        </row>
        <row r="2166">
          <cell r="A2166" t="str">
            <v>200405.400028</v>
          </cell>
          <cell r="B2166">
            <v>400028</v>
          </cell>
          <cell r="C2166" t="str">
            <v>DESPESA - 13° SALÁRIO</v>
          </cell>
          <cell r="D2166">
            <v>200405</v>
          </cell>
          <cell r="E2166" t="str">
            <v>PRÉDIOS</v>
          </cell>
          <cell r="F2166" t="str">
            <v>9.2.2</v>
          </cell>
          <cell r="G2166" t="str">
            <v>Pessoal - área fim</v>
          </cell>
        </row>
        <row r="2167">
          <cell r="A2167" t="str">
            <v>200405.400029</v>
          </cell>
          <cell r="B2167">
            <v>400029</v>
          </cell>
          <cell r="C2167" t="str">
            <v>DESPESA - INSS S/ 13°</v>
          </cell>
          <cell r="D2167">
            <v>200405</v>
          </cell>
          <cell r="E2167" t="str">
            <v>PRÉDIOS</v>
          </cell>
          <cell r="F2167" t="str">
            <v>9.2.2</v>
          </cell>
          <cell r="G2167" t="str">
            <v>Pessoal - área fim</v>
          </cell>
        </row>
        <row r="2168">
          <cell r="A2168" t="str">
            <v>200405.400030</v>
          </cell>
          <cell r="B2168">
            <v>400030</v>
          </cell>
          <cell r="C2168" t="str">
            <v>DESPESA - FGTS S/ 13°</v>
          </cell>
          <cell r="D2168">
            <v>200405</v>
          </cell>
          <cell r="E2168" t="str">
            <v>PRÉDIOS</v>
          </cell>
          <cell r="F2168" t="str">
            <v>9.2.2</v>
          </cell>
          <cell r="G2168" t="str">
            <v>Pessoal - área fim</v>
          </cell>
        </row>
        <row r="2169">
          <cell r="A2169" t="str">
            <v>200405.400178</v>
          </cell>
          <cell r="B2169">
            <v>400178</v>
          </cell>
          <cell r="C2169" t="str">
            <v>UNIFORMES</v>
          </cell>
          <cell r="D2169">
            <v>200405</v>
          </cell>
          <cell r="E2169" t="str">
            <v>PRÉDIOS</v>
          </cell>
          <cell r="F2169" t="str">
            <v>9.2.2</v>
          </cell>
          <cell r="G2169" t="str">
            <v>Pessoal - área fim</v>
          </cell>
        </row>
        <row r="2170">
          <cell r="A2170" t="str">
            <v>200405.400179</v>
          </cell>
          <cell r="B2170">
            <v>400179</v>
          </cell>
          <cell r="C2170" t="str">
            <v>ESTAGIARIOS E APRENDIZES</v>
          </cell>
          <cell r="D2170">
            <v>200405</v>
          </cell>
          <cell r="E2170" t="str">
            <v>PRÉDIOS</v>
          </cell>
          <cell r="F2170" t="str">
            <v>9.2.2</v>
          </cell>
          <cell r="G2170" t="str">
            <v>Pessoal - área fim</v>
          </cell>
        </row>
        <row r="2171">
          <cell r="A2171" t="str">
            <v>200405.400180</v>
          </cell>
          <cell r="B2171">
            <v>400180</v>
          </cell>
          <cell r="C2171" t="str">
            <v>OUTRAS DESPESAS COM PESSOAL</v>
          </cell>
          <cell r="D2171">
            <v>200405</v>
          </cell>
          <cell r="E2171" t="str">
            <v>PRÉDIOS</v>
          </cell>
          <cell r="F2171" t="str">
            <v>9.2.2</v>
          </cell>
          <cell r="G2171" t="str">
            <v>Pessoal - área fim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T773"/>
  <sheetViews>
    <sheetView topLeftCell="A508" workbookViewId="0">
      <selection activeCell="B24" sqref="B24:D24"/>
    </sheetView>
  </sheetViews>
  <sheetFormatPr defaultColWidth="11.42578125" defaultRowHeight="15"/>
  <cols>
    <col min="2" max="2" width="39.85546875" bestFit="1" customWidth="1"/>
    <col min="4" max="4" width="17.85546875" bestFit="1" customWidth="1"/>
  </cols>
  <sheetData>
    <row r="1" spans="1:20">
      <c r="A1">
        <v>300000</v>
      </c>
      <c r="B1" t="s">
        <v>142</v>
      </c>
      <c r="C1">
        <v>41670</v>
      </c>
      <c r="D1" t="s">
        <v>143</v>
      </c>
      <c r="G1">
        <v>18</v>
      </c>
      <c r="H1" t="s">
        <v>144</v>
      </c>
      <c r="I1" t="s">
        <v>145</v>
      </c>
      <c r="M1" t="s">
        <v>146</v>
      </c>
      <c r="N1">
        <v>900011</v>
      </c>
      <c r="O1">
        <v>16349</v>
      </c>
      <c r="P1" t="s">
        <v>147</v>
      </c>
      <c r="Q1">
        <v>3</v>
      </c>
      <c r="S1">
        <v>431369.25</v>
      </c>
      <c r="T1">
        <v>431369.25</v>
      </c>
    </row>
    <row r="2" spans="1:20">
      <c r="A2">
        <v>300005</v>
      </c>
      <c r="B2" t="s">
        <v>148</v>
      </c>
      <c r="C2">
        <v>41641</v>
      </c>
      <c r="D2" t="s">
        <v>149</v>
      </c>
      <c r="G2">
        <v>18</v>
      </c>
      <c r="H2" t="s">
        <v>144</v>
      </c>
      <c r="I2" t="s">
        <v>150</v>
      </c>
      <c r="M2" t="s">
        <v>151</v>
      </c>
      <c r="N2">
        <v>900011</v>
      </c>
      <c r="O2">
        <v>15681</v>
      </c>
      <c r="P2" t="s">
        <v>147</v>
      </c>
      <c r="Q2">
        <v>3</v>
      </c>
      <c r="R2">
        <v>10235.58</v>
      </c>
      <c r="T2">
        <v>-10235.58</v>
      </c>
    </row>
    <row r="3" spans="1:20">
      <c r="A3">
        <v>300005</v>
      </c>
      <c r="B3" t="s">
        <v>148</v>
      </c>
      <c r="C3">
        <v>41649</v>
      </c>
      <c r="D3" t="s">
        <v>152</v>
      </c>
      <c r="G3">
        <v>18</v>
      </c>
      <c r="H3" t="s">
        <v>144</v>
      </c>
      <c r="I3" t="s">
        <v>153</v>
      </c>
      <c r="N3">
        <v>150101</v>
      </c>
      <c r="O3">
        <v>15743</v>
      </c>
      <c r="P3" t="s">
        <v>147</v>
      </c>
      <c r="Q3">
        <v>53</v>
      </c>
      <c r="S3">
        <v>10164</v>
      </c>
      <c r="T3">
        <v>-71.58</v>
      </c>
    </row>
    <row r="4" spans="1:20">
      <c r="A4">
        <v>300005</v>
      </c>
      <c r="B4" t="s">
        <v>148</v>
      </c>
      <c r="C4">
        <v>41670</v>
      </c>
      <c r="D4" t="s">
        <v>154</v>
      </c>
      <c r="G4">
        <v>18</v>
      </c>
      <c r="H4" t="s">
        <v>144</v>
      </c>
      <c r="I4" t="s">
        <v>155</v>
      </c>
      <c r="M4" t="s">
        <v>151</v>
      </c>
      <c r="N4">
        <v>900001</v>
      </c>
      <c r="O4">
        <v>16335</v>
      </c>
      <c r="P4" t="s">
        <v>147</v>
      </c>
      <c r="Q4">
        <v>1</v>
      </c>
      <c r="S4">
        <v>10164</v>
      </c>
      <c r="T4">
        <v>10092.42</v>
      </c>
    </row>
    <row r="5" spans="1:20">
      <c r="A5">
        <v>400003</v>
      </c>
      <c r="B5" t="s">
        <v>156</v>
      </c>
      <c r="C5">
        <v>41670</v>
      </c>
      <c r="D5" t="s">
        <v>157</v>
      </c>
      <c r="G5">
        <v>18</v>
      </c>
      <c r="H5" t="s">
        <v>144</v>
      </c>
      <c r="I5" t="s">
        <v>158</v>
      </c>
      <c r="N5">
        <v>150105</v>
      </c>
      <c r="O5">
        <v>16174</v>
      </c>
      <c r="P5" t="s">
        <v>147</v>
      </c>
      <c r="Q5">
        <v>17</v>
      </c>
      <c r="R5">
        <v>2202.87</v>
      </c>
      <c r="T5">
        <v>2202.87</v>
      </c>
    </row>
    <row r="6" spans="1:20">
      <c r="A6">
        <v>400003</v>
      </c>
      <c r="B6" t="s">
        <v>156</v>
      </c>
      <c r="C6">
        <v>41670</v>
      </c>
      <c r="D6" t="s">
        <v>157</v>
      </c>
      <c r="G6">
        <v>18</v>
      </c>
      <c r="H6" t="s">
        <v>144</v>
      </c>
      <c r="I6" t="s">
        <v>158</v>
      </c>
      <c r="N6">
        <v>150107</v>
      </c>
      <c r="O6">
        <v>16174</v>
      </c>
      <c r="P6" t="s">
        <v>147</v>
      </c>
      <c r="Q6">
        <v>52</v>
      </c>
      <c r="R6">
        <v>2519.58</v>
      </c>
      <c r="T6">
        <v>4722.45</v>
      </c>
    </row>
    <row r="7" spans="1:20">
      <c r="A7">
        <v>400003</v>
      </c>
      <c r="B7" t="s">
        <v>156</v>
      </c>
      <c r="C7">
        <v>41670</v>
      </c>
      <c r="D7" t="s">
        <v>157</v>
      </c>
      <c r="G7">
        <v>18</v>
      </c>
      <c r="H7" t="s">
        <v>144</v>
      </c>
      <c r="I7" t="s">
        <v>158</v>
      </c>
      <c r="N7">
        <v>150202</v>
      </c>
      <c r="O7">
        <v>16174</v>
      </c>
      <c r="P7" t="s">
        <v>147</v>
      </c>
      <c r="Q7">
        <v>81</v>
      </c>
      <c r="R7">
        <v>2071.87</v>
      </c>
      <c r="T7">
        <v>6794.32</v>
      </c>
    </row>
    <row r="8" spans="1:20">
      <c r="A8">
        <v>400003</v>
      </c>
      <c r="B8" t="s">
        <v>156</v>
      </c>
      <c r="C8">
        <v>41670</v>
      </c>
      <c r="D8" t="s">
        <v>157</v>
      </c>
      <c r="G8">
        <v>18</v>
      </c>
      <c r="H8" t="s">
        <v>144</v>
      </c>
      <c r="I8" t="s">
        <v>158</v>
      </c>
      <c r="N8">
        <v>150207</v>
      </c>
      <c r="O8">
        <v>16174</v>
      </c>
      <c r="P8" t="s">
        <v>147</v>
      </c>
      <c r="Q8">
        <v>117</v>
      </c>
      <c r="R8">
        <v>3193.36</v>
      </c>
      <c r="T8">
        <v>9987.68</v>
      </c>
    </row>
    <row r="9" spans="1:20">
      <c r="A9">
        <v>400003</v>
      </c>
      <c r="B9" t="s">
        <v>156</v>
      </c>
      <c r="C9">
        <v>41670</v>
      </c>
      <c r="D9" t="s">
        <v>157</v>
      </c>
      <c r="G9">
        <v>18</v>
      </c>
      <c r="H9" t="s">
        <v>144</v>
      </c>
      <c r="I9" t="s">
        <v>158</v>
      </c>
      <c r="N9">
        <v>160101</v>
      </c>
      <c r="O9">
        <v>16174</v>
      </c>
      <c r="P9" t="s">
        <v>147</v>
      </c>
      <c r="Q9">
        <v>156</v>
      </c>
      <c r="R9">
        <v>12148.66</v>
      </c>
      <c r="T9">
        <v>22136.34</v>
      </c>
    </row>
    <row r="10" spans="1:20">
      <c r="A10">
        <v>400003</v>
      </c>
      <c r="B10" t="s">
        <v>156</v>
      </c>
      <c r="C10">
        <v>41670</v>
      </c>
      <c r="D10" t="s">
        <v>157</v>
      </c>
      <c r="G10">
        <v>18</v>
      </c>
      <c r="H10" t="s">
        <v>144</v>
      </c>
      <c r="I10" t="s">
        <v>158</v>
      </c>
      <c r="N10">
        <v>160103</v>
      </c>
      <c r="O10">
        <v>16174</v>
      </c>
      <c r="P10" t="s">
        <v>147</v>
      </c>
      <c r="Q10">
        <v>188</v>
      </c>
      <c r="R10">
        <v>9789.57</v>
      </c>
      <c r="T10">
        <v>31925.91</v>
      </c>
    </row>
    <row r="11" spans="1:20">
      <c r="A11">
        <v>400003</v>
      </c>
      <c r="B11" t="s">
        <v>156</v>
      </c>
      <c r="C11">
        <v>41670</v>
      </c>
      <c r="D11" t="s">
        <v>157</v>
      </c>
      <c r="G11">
        <v>18</v>
      </c>
      <c r="H11" t="s">
        <v>144</v>
      </c>
      <c r="I11" t="s">
        <v>158</v>
      </c>
      <c r="N11">
        <v>160105</v>
      </c>
      <c r="O11">
        <v>16174</v>
      </c>
      <c r="P11" t="s">
        <v>147</v>
      </c>
      <c r="Q11">
        <v>226</v>
      </c>
      <c r="R11">
        <v>5056.22</v>
      </c>
      <c r="T11">
        <v>36982.129999999997</v>
      </c>
    </row>
    <row r="12" spans="1:20">
      <c r="A12">
        <v>400003</v>
      </c>
      <c r="B12" t="s">
        <v>156</v>
      </c>
      <c r="C12">
        <v>41670</v>
      </c>
      <c r="D12" t="s">
        <v>157</v>
      </c>
      <c r="G12">
        <v>18</v>
      </c>
      <c r="H12" t="s">
        <v>144</v>
      </c>
      <c r="I12" t="s">
        <v>158</v>
      </c>
      <c r="N12">
        <v>160301</v>
      </c>
      <c r="O12">
        <v>16174</v>
      </c>
      <c r="P12" t="s">
        <v>147</v>
      </c>
      <c r="Q12">
        <v>265</v>
      </c>
      <c r="R12">
        <v>1791.77</v>
      </c>
      <c r="T12">
        <v>38773.9</v>
      </c>
    </row>
    <row r="13" spans="1:20">
      <c r="A13">
        <v>400003</v>
      </c>
      <c r="B13" t="s">
        <v>156</v>
      </c>
      <c r="C13">
        <v>41670</v>
      </c>
      <c r="D13" t="s">
        <v>157</v>
      </c>
      <c r="G13">
        <v>18</v>
      </c>
      <c r="H13" t="s">
        <v>144</v>
      </c>
      <c r="I13" t="s">
        <v>158</v>
      </c>
      <c r="N13">
        <v>160401</v>
      </c>
      <c r="O13">
        <v>16174</v>
      </c>
      <c r="P13" t="s">
        <v>147</v>
      </c>
      <c r="Q13">
        <v>297</v>
      </c>
      <c r="R13">
        <v>13715.09</v>
      </c>
      <c r="T13">
        <v>52488.99</v>
      </c>
    </row>
    <row r="14" spans="1:20">
      <c r="A14">
        <v>400003</v>
      </c>
      <c r="B14" t="s">
        <v>156</v>
      </c>
      <c r="C14">
        <v>41670</v>
      </c>
      <c r="D14" t="s">
        <v>157</v>
      </c>
      <c r="G14">
        <v>18</v>
      </c>
      <c r="H14" t="s">
        <v>144</v>
      </c>
      <c r="I14" t="s">
        <v>158</v>
      </c>
      <c r="N14">
        <v>160402</v>
      </c>
      <c r="O14">
        <v>16174</v>
      </c>
      <c r="P14" t="s">
        <v>147</v>
      </c>
      <c r="Q14">
        <v>326</v>
      </c>
      <c r="R14">
        <v>13704.39</v>
      </c>
      <c r="T14">
        <v>66193.38</v>
      </c>
    </row>
    <row r="15" spans="1:20">
      <c r="A15">
        <v>400003</v>
      </c>
      <c r="B15" t="s">
        <v>156</v>
      </c>
      <c r="C15">
        <v>41670</v>
      </c>
      <c r="D15" t="s">
        <v>157</v>
      </c>
      <c r="G15">
        <v>18</v>
      </c>
      <c r="H15" t="s">
        <v>144</v>
      </c>
      <c r="I15" t="s">
        <v>158</v>
      </c>
      <c r="N15">
        <v>160405</v>
      </c>
      <c r="O15">
        <v>16174</v>
      </c>
      <c r="P15" t="s">
        <v>147</v>
      </c>
      <c r="Q15">
        <v>354</v>
      </c>
      <c r="R15">
        <v>1773.7</v>
      </c>
      <c r="T15">
        <v>67967.08</v>
      </c>
    </row>
    <row r="16" spans="1:20">
      <c r="A16">
        <v>400003</v>
      </c>
      <c r="B16" t="s">
        <v>156</v>
      </c>
      <c r="C16">
        <v>41670</v>
      </c>
      <c r="D16" t="s">
        <v>157</v>
      </c>
      <c r="G16">
        <v>18</v>
      </c>
      <c r="H16" t="s">
        <v>144</v>
      </c>
      <c r="I16" t="s">
        <v>158</v>
      </c>
      <c r="N16">
        <v>170101</v>
      </c>
      <c r="O16">
        <v>16174</v>
      </c>
      <c r="P16" t="s">
        <v>147</v>
      </c>
      <c r="Q16">
        <v>385</v>
      </c>
      <c r="R16">
        <v>22418.06</v>
      </c>
      <c r="T16">
        <v>90385.14</v>
      </c>
    </row>
    <row r="17" spans="1:20">
      <c r="A17">
        <v>400003</v>
      </c>
      <c r="B17" t="s">
        <v>156</v>
      </c>
      <c r="C17">
        <v>41670</v>
      </c>
      <c r="D17" t="s">
        <v>157</v>
      </c>
      <c r="G17">
        <v>18</v>
      </c>
      <c r="H17" t="s">
        <v>144</v>
      </c>
      <c r="I17" t="s">
        <v>158</v>
      </c>
      <c r="N17">
        <v>170103</v>
      </c>
      <c r="O17">
        <v>16174</v>
      </c>
      <c r="P17" t="s">
        <v>147</v>
      </c>
      <c r="Q17">
        <v>416</v>
      </c>
      <c r="R17">
        <v>2600</v>
      </c>
      <c r="T17">
        <v>92985.14</v>
      </c>
    </row>
    <row r="18" spans="1:20">
      <c r="A18">
        <v>400003</v>
      </c>
      <c r="B18" t="s">
        <v>156</v>
      </c>
      <c r="C18">
        <v>41670</v>
      </c>
      <c r="D18" t="s">
        <v>157</v>
      </c>
      <c r="G18">
        <v>18</v>
      </c>
      <c r="H18" t="s">
        <v>144</v>
      </c>
      <c r="I18" t="s">
        <v>158</v>
      </c>
      <c r="N18">
        <v>170301</v>
      </c>
      <c r="O18">
        <v>16174</v>
      </c>
      <c r="P18" t="s">
        <v>147</v>
      </c>
      <c r="Q18">
        <v>445</v>
      </c>
      <c r="R18">
        <v>10457.469999999999</v>
      </c>
      <c r="T18">
        <v>103442.61</v>
      </c>
    </row>
    <row r="19" spans="1:20">
      <c r="A19">
        <v>400003</v>
      </c>
      <c r="B19" t="s">
        <v>156</v>
      </c>
      <c r="C19">
        <v>41670</v>
      </c>
      <c r="D19" t="s">
        <v>157</v>
      </c>
      <c r="G19">
        <v>18</v>
      </c>
      <c r="H19" t="s">
        <v>144</v>
      </c>
      <c r="I19" t="s">
        <v>158</v>
      </c>
      <c r="N19">
        <v>170401</v>
      </c>
      <c r="O19">
        <v>16174</v>
      </c>
      <c r="P19" t="s">
        <v>147</v>
      </c>
      <c r="Q19">
        <v>477</v>
      </c>
      <c r="R19">
        <v>13715.09</v>
      </c>
      <c r="T19">
        <v>117157.7</v>
      </c>
    </row>
    <row r="20" spans="1:20">
      <c r="A20">
        <v>400003</v>
      </c>
      <c r="B20" t="s">
        <v>156</v>
      </c>
      <c r="C20">
        <v>41670</v>
      </c>
      <c r="D20" t="s">
        <v>157</v>
      </c>
      <c r="G20">
        <v>18</v>
      </c>
      <c r="H20" t="s">
        <v>144</v>
      </c>
      <c r="I20" t="s">
        <v>158</v>
      </c>
      <c r="N20">
        <v>170402</v>
      </c>
      <c r="O20">
        <v>16174</v>
      </c>
      <c r="P20" t="s">
        <v>147</v>
      </c>
      <c r="Q20">
        <v>515</v>
      </c>
      <c r="R20">
        <v>4898</v>
      </c>
      <c r="T20">
        <v>122055.7</v>
      </c>
    </row>
    <row r="21" spans="1:20">
      <c r="A21">
        <v>400003</v>
      </c>
      <c r="B21" t="s">
        <v>156</v>
      </c>
      <c r="C21">
        <v>41670</v>
      </c>
      <c r="D21" t="s">
        <v>159</v>
      </c>
      <c r="G21">
        <v>18</v>
      </c>
      <c r="H21" t="s">
        <v>144</v>
      </c>
      <c r="I21" t="s">
        <v>160</v>
      </c>
      <c r="N21">
        <v>160101</v>
      </c>
      <c r="O21">
        <v>16183</v>
      </c>
      <c r="P21" t="s">
        <v>147</v>
      </c>
      <c r="Q21">
        <v>70</v>
      </c>
      <c r="R21">
        <v>3036.96</v>
      </c>
      <c r="T21">
        <v>125092.66</v>
      </c>
    </row>
    <row r="22" spans="1:20">
      <c r="A22">
        <v>400003</v>
      </c>
      <c r="B22" t="s">
        <v>156</v>
      </c>
      <c r="C22">
        <v>41670</v>
      </c>
      <c r="D22" t="s">
        <v>159</v>
      </c>
      <c r="G22">
        <v>18</v>
      </c>
      <c r="H22" t="s">
        <v>144</v>
      </c>
      <c r="I22" t="s">
        <v>161</v>
      </c>
      <c r="N22">
        <v>160101</v>
      </c>
      <c r="O22">
        <v>16183</v>
      </c>
      <c r="P22" t="s">
        <v>147</v>
      </c>
      <c r="Q22">
        <v>75</v>
      </c>
      <c r="R22">
        <v>3713.92</v>
      </c>
      <c r="T22">
        <v>128806.58</v>
      </c>
    </row>
    <row r="23" spans="1:20">
      <c r="A23">
        <v>400003</v>
      </c>
      <c r="B23" t="s">
        <v>156</v>
      </c>
      <c r="C23">
        <v>41670</v>
      </c>
      <c r="D23" t="s">
        <v>159</v>
      </c>
      <c r="G23">
        <v>18</v>
      </c>
      <c r="H23" t="s">
        <v>144</v>
      </c>
      <c r="I23" t="s">
        <v>160</v>
      </c>
      <c r="N23">
        <v>170101</v>
      </c>
      <c r="O23">
        <v>16183</v>
      </c>
      <c r="P23" t="s">
        <v>147</v>
      </c>
      <c r="Q23">
        <v>72</v>
      </c>
      <c r="S23">
        <v>3036.96</v>
      </c>
      <c r="T23">
        <v>125769.62</v>
      </c>
    </row>
    <row r="24" spans="1:20">
      <c r="A24">
        <v>400003</v>
      </c>
      <c r="B24" t="s">
        <v>156</v>
      </c>
      <c r="C24">
        <v>41670</v>
      </c>
      <c r="D24" t="s">
        <v>159</v>
      </c>
      <c r="G24">
        <v>18</v>
      </c>
      <c r="H24" t="s">
        <v>144</v>
      </c>
      <c r="I24" t="s">
        <v>161</v>
      </c>
      <c r="N24">
        <v>170101</v>
      </c>
      <c r="O24">
        <v>16183</v>
      </c>
      <c r="P24" t="s">
        <v>147</v>
      </c>
      <c r="Q24">
        <v>77</v>
      </c>
      <c r="S24">
        <v>3713.92</v>
      </c>
      <c r="T24">
        <v>122055.7</v>
      </c>
    </row>
    <row r="25" spans="1:20">
      <c r="A25">
        <v>400010</v>
      </c>
      <c r="B25" t="s">
        <v>162</v>
      </c>
      <c r="C25">
        <v>41670</v>
      </c>
      <c r="D25" t="s">
        <v>157</v>
      </c>
      <c r="G25">
        <v>18</v>
      </c>
      <c r="H25" t="s">
        <v>144</v>
      </c>
      <c r="I25" t="s">
        <v>163</v>
      </c>
      <c r="N25">
        <v>160301</v>
      </c>
      <c r="O25">
        <v>16174</v>
      </c>
      <c r="P25" t="s">
        <v>147</v>
      </c>
      <c r="Q25">
        <v>266</v>
      </c>
      <c r="R25">
        <v>181</v>
      </c>
      <c r="T25">
        <v>181</v>
      </c>
    </row>
    <row r="26" spans="1:20">
      <c r="A26">
        <v>400010</v>
      </c>
      <c r="B26" t="s">
        <v>162</v>
      </c>
      <c r="C26">
        <v>41670</v>
      </c>
      <c r="D26" t="s">
        <v>157</v>
      </c>
      <c r="G26">
        <v>18</v>
      </c>
      <c r="H26" t="s">
        <v>144</v>
      </c>
      <c r="I26" t="s">
        <v>163</v>
      </c>
      <c r="N26">
        <v>150202</v>
      </c>
      <c r="O26">
        <v>16174</v>
      </c>
      <c r="P26" t="s">
        <v>147</v>
      </c>
      <c r="Q26">
        <v>82</v>
      </c>
      <c r="R26">
        <v>181</v>
      </c>
      <c r="T26">
        <v>362</v>
      </c>
    </row>
    <row r="27" spans="1:20">
      <c r="A27">
        <v>400014</v>
      </c>
      <c r="B27" t="s">
        <v>164</v>
      </c>
      <c r="C27">
        <v>41652</v>
      </c>
      <c r="D27" t="s">
        <v>165</v>
      </c>
      <c r="G27">
        <v>18</v>
      </c>
      <c r="H27" t="s">
        <v>144</v>
      </c>
      <c r="I27" t="s">
        <v>166</v>
      </c>
      <c r="N27">
        <v>150105</v>
      </c>
      <c r="O27">
        <v>15586</v>
      </c>
      <c r="P27" t="s">
        <v>147</v>
      </c>
      <c r="Q27">
        <v>766</v>
      </c>
      <c r="R27">
        <v>152.93</v>
      </c>
      <c r="T27">
        <v>152.93</v>
      </c>
    </row>
    <row r="28" spans="1:20">
      <c r="A28">
        <v>400014</v>
      </c>
      <c r="B28" t="s">
        <v>164</v>
      </c>
      <c r="C28">
        <v>41652</v>
      </c>
      <c r="D28" t="s">
        <v>165</v>
      </c>
      <c r="G28">
        <v>18</v>
      </c>
      <c r="H28" t="s">
        <v>144</v>
      </c>
      <c r="I28" t="s">
        <v>166</v>
      </c>
      <c r="N28">
        <v>150204</v>
      </c>
      <c r="O28">
        <v>15586</v>
      </c>
      <c r="P28" t="s">
        <v>147</v>
      </c>
      <c r="Q28">
        <v>770</v>
      </c>
      <c r="R28">
        <v>202.8</v>
      </c>
      <c r="T28">
        <v>355.73</v>
      </c>
    </row>
    <row r="29" spans="1:20">
      <c r="A29">
        <v>400014</v>
      </c>
      <c r="B29" t="s">
        <v>164</v>
      </c>
      <c r="C29">
        <v>41652</v>
      </c>
      <c r="D29" t="s">
        <v>165</v>
      </c>
      <c r="G29">
        <v>18</v>
      </c>
      <c r="H29" t="s">
        <v>144</v>
      </c>
      <c r="I29" t="s">
        <v>166</v>
      </c>
      <c r="N29">
        <v>150207</v>
      </c>
      <c r="O29">
        <v>15586</v>
      </c>
      <c r="P29" t="s">
        <v>147</v>
      </c>
      <c r="Q29">
        <v>772</v>
      </c>
      <c r="R29">
        <v>764.65</v>
      </c>
      <c r="T29">
        <v>1120.3800000000001</v>
      </c>
    </row>
    <row r="30" spans="1:20">
      <c r="A30">
        <v>400014</v>
      </c>
      <c r="B30" t="s">
        <v>164</v>
      </c>
      <c r="C30">
        <v>41652</v>
      </c>
      <c r="D30" t="s">
        <v>165</v>
      </c>
      <c r="G30">
        <v>18</v>
      </c>
      <c r="H30" t="s">
        <v>144</v>
      </c>
      <c r="I30" t="s">
        <v>166</v>
      </c>
      <c r="N30">
        <v>160101</v>
      </c>
      <c r="O30">
        <v>15586</v>
      </c>
      <c r="P30" t="s">
        <v>147</v>
      </c>
      <c r="Q30">
        <v>775</v>
      </c>
      <c r="R30">
        <v>508.66</v>
      </c>
      <c r="T30">
        <v>1629.04</v>
      </c>
    </row>
    <row r="31" spans="1:20">
      <c r="A31">
        <v>400014</v>
      </c>
      <c r="B31" t="s">
        <v>164</v>
      </c>
      <c r="C31">
        <v>41652</v>
      </c>
      <c r="D31" t="s">
        <v>165</v>
      </c>
      <c r="G31">
        <v>18</v>
      </c>
      <c r="H31" t="s">
        <v>144</v>
      </c>
      <c r="I31" t="s">
        <v>166</v>
      </c>
      <c r="N31">
        <v>160103</v>
      </c>
      <c r="O31">
        <v>15586</v>
      </c>
      <c r="P31" t="s">
        <v>147</v>
      </c>
      <c r="Q31">
        <v>778</v>
      </c>
      <c r="R31">
        <v>374.75</v>
      </c>
      <c r="T31">
        <v>2003.79</v>
      </c>
    </row>
    <row r="32" spans="1:20">
      <c r="A32">
        <v>400014</v>
      </c>
      <c r="B32" t="s">
        <v>164</v>
      </c>
      <c r="C32">
        <v>41652</v>
      </c>
      <c r="D32" t="s">
        <v>165</v>
      </c>
      <c r="G32">
        <v>18</v>
      </c>
      <c r="H32" t="s">
        <v>144</v>
      </c>
      <c r="I32" t="s">
        <v>166</v>
      </c>
      <c r="N32">
        <v>160105</v>
      </c>
      <c r="O32">
        <v>15586</v>
      </c>
      <c r="P32" t="s">
        <v>147</v>
      </c>
      <c r="Q32">
        <v>781</v>
      </c>
      <c r="R32">
        <v>764.65</v>
      </c>
      <c r="T32">
        <v>2768.44</v>
      </c>
    </row>
    <row r="33" spans="1:20">
      <c r="A33">
        <v>400014</v>
      </c>
      <c r="B33" t="s">
        <v>164</v>
      </c>
      <c r="C33">
        <v>41652</v>
      </c>
      <c r="D33" t="s">
        <v>165</v>
      </c>
      <c r="G33">
        <v>18</v>
      </c>
      <c r="H33" t="s">
        <v>144</v>
      </c>
      <c r="I33" t="s">
        <v>166</v>
      </c>
      <c r="N33">
        <v>160301</v>
      </c>
      <c r="O33">
        <v>15586</v>
      </c>
      <c r="P33" t="s">
        <v>147</v>
      </c>
      <c r="Q33">
        <v>784</v>
      </c>
      <c r="R33">
        <v>764.65</v>
      </c>
      <c r="T33">
        <v>3533.09</v>
      </c>
    </row>
    <row r="34" spans="1:20">
      <c r="A34">
        <v>400014</v>
      </c>
      <c r="B34" t="s">
        <v>164</v>
      </c>
      <c r="C34">
        <v>41652</v>
      </c>
      <c r="D34" t="s">
        <v>165</v>
      </c>
      <c r="G34">
        <v>18</v>
      </c>
      <c r="H34" t="s">
        <v>144</v>
      </c>
      <c r="I34" t="s">
        <v>166</v>
      </c>
      <c r="N34">
        <v>160401</v>
      </c>
      <c r="O34">
        <v>15586</v>
      </c>
      <c r="P34" t="s">
        <v>147</v>
      </c>
      <c r="Q34">
        <v>787</v>
      </c>
      <c r="R34">
        <v>1193.1400000000001</v>
      </c>
      <c r="T34">
        <v>4726.2299999999996</v>
      </c>
    </row>
    <row r="35" spans="1:20">
      <c r="A35">
        <v>400014</v>
      </c>
      <c r="B35" t="s">
        <v>164</v>
      </c>
      <c r="C35">
        <v>41652</v>
      </c>
      <c r="D35" t="s">
        <v>165</v>
      </c>
      <c r="G35">
        <v>18</v>
      </c>
      <c r="H35" t="s">
        <v>144</v>
      </c>
      <c r="I35" t="s">
        <v>166</v>
      </c>
      <c r="N35">
        <v>160402</v>
      </c>
      <c r="O35">
        <v>15586</v>
      </c>
      <c r="P35" t="s">
        <v>147</v>
      </c>
      <c r="Q35">
        <v>790</v>
      </c>
      <c r="R35">
        <v>833.54</v>
      </c>
      <c r="T35">
        <v>5559.77</v>
      </c>
    </row>
    <row r="36" spans="1:20">
      <c r="A36">
        <v>400014</v>
      </c>
      <c r="B36" t="s">
        <v>164</v>
      </c>
      <c r="C36">
        <v>41652</v>
      </c>
      <c r="D36" t="s">
        <v>165</v>
      </c>
      <c r="G36">
        <v>18</v>
      </c>
      <c r="H36" t="s">
        <v>144</v>
      </c>
      <c r="I36" t="s">
        <v>166</v>
      </c>
      <c r="N36">
        <v>160405</v>
      </c>
      <c r="O36">
        <v>15586</v>
      </c>
      <c r="P36" t="s">
        <v>147</v>
      </c>
      <c r="Q36">
        <v>793</v>
      </c>
      <c r="R36">
        <v>611.72</v>
      </c>
      <c r="T36">
        <v>6171.49</v>
      </c>
    </row>
    <row r="37" spans="1:20">
      <c r="A37">
        <v>400014</v>
      </c>
      <c r="B37" t="s">
        <v>164</v>
      </c>
      <c r="C37">
        <v>41652</v>
      </c>
      <c r="D37" t="s">
        <v>165</v>
      </c>
      <c r="G37">
        <v>18</v>
      </c>
      <c r="H37" t="s">
        <v>144</v>
      </c>
      <c r="I37" t="s">
        <v>166</v>
      </c>
      <c r="N37">
        <v>170101</v>
      </c>
      <c r="O37">
        <v>15586</v>
      </c>
      <c r="P37" t="s">
        <v>147</v>
      </c>
      <c r="Q37">
        <v>796</v>
      </c>
      <c r="R37">
        <v>1124.25</v>
      </c>
      <c r="T37">
        <v>7295.74</v>
      </c>
    </row>
    <row r="38" spans="1:20">
      <c r="A38">
        <v>400014</v>
      </c>
      <c r="B38" t="s">
        <v>164</v>
      </c>
      <c r="C38">
        <v>41652</v>
      </c>
      <c r="D38" t="s">
        <v>165</v>
      </c>
      <c r="G38">
        <v>18</v>
      </c>
      <c r="H38" t="s">
        <v>144</v>
      </c>
      <c r="I38" t="s">
        <v>166</v>
      </c>
      <c r="N38">
        <v>170103</v>
      </c>
      <c r="O38">
        <v>15586</v>
      </c>
      <c r="P38" t="s">
        <v>147</v>
      </c>
      <c r="Q38">
        <v>799</v>
      </c>
      <c r="R38">
        <v>152.93</v>
      </c>
      <c r="T38">
        <v>7448.67</v>
      </c>
    </row>
    <row r="39" spans="1:20">
      <c r="A39">
        <v>400014</v>
      </c>
      <c r="B39" t="s">
        <v>164</v>
      </c>
      <c r="C39">
        <v>41652</v>
      </c>
      <c r="D39" t="s">
        <v>165</v>
      </c>
      <c r="G39">
        <v>18</v>
      </c>
      <c r="H39" t="s">
        <v>144</v>
      </c>
      <c r="I39" t="s">
        <v>166</v>
      </c>
      <c r="N39">
        <v>170301</v>
      </c>
      <c r="O39">
        <v>15586</v>
      </c>
      <c r="P39" t="s">
        <v>147</v>
      </c>
      <c r="Q39">
        <v>802</v>
      </c>
      <c r="R39">
        <v>849.24</v>
      </c>
      <c r="T39">
        <v>8297.91</v>
      </c>
    </row>
    <row r="40" spans="1:20">
      <c r="A40">
        <v>400014</v>
      </c>
      <c r="B40" t="s">
        <v>164</v>
      </c>
      <c r="C40">
        <v>41652</v>
      </c>
      <c r="D40" t="s">
        <v>165</v>
      </c>
      <c r="G40">
        <v>18</v>
      </c>
      <c r="H40" t="s">
        <v>144</v>
      </c>
      <c r="I40" t="s">
        <v>166</v>
      </c>
      <c r="N40">
        <v>170402</v>
      </c>
      <c r="O40">
        <v>15586</v>
      </c>
      <c r="P40" t="s">
        <v>147</v>
      </c>
      <c r="Q40">
        <v>808</v>
      </c>
      <c r="R40">
        <v>305.86</v>
      </c>
      <c r="T40">
        <v>8603.77</v>
      </c>
    </row>
    <row r="41" spans="1:20">
      <c r="A41">
        <v>400014</v>
      </c>
      <c r="B41" t="s">
        <v>164</v>
      </c>
      <c r="C41">
        <v>41652</v>
      </c>
      <c r="D41" t="s">
        <v>165</v>
      </c>
      <c r="G41">
        <v>18</v>
      </c>
      <c r="H41" t="s">
        <v>144</v>
      </c>
      <c r="I41" t="s">
        <v>166</v>
      </c>
      <c r="N41">
        <v>170401</v>
      </c>
      <c r="O41">
        <v>15586</v>
      </c>
      <c r="P41" t="s">
        <v>147</v>
      </c>
      <c r="Q41">
        <v>805</v>
      </c>
      <c r="R41">
        <v>443.64</v>
      </c>
      <c r="T41">
        <v>9047.41</v>
      </c>
    </row>
    <row r="42" spans="1:20">
      <c r="A42">
        <v>400014</v>
      </c>
      <c r="B42" t="s">
        <v>164</v>
      </c>
      <c r="C42">
        <v>41652</v>
      </c>
      <c r="D42" t="s">
        <v>167</v>
      </c>
      <c r="G42">
        <v>18</v>
      </c>
      <c r="H42" t="s">
        <v>144</v>
      </c>
      <c r="I42" t="s">
        <v>166</v>
      </c>
      <c r="N42">
        <v>170401</v>
      </c>
      <c r="O42">
        <v>15586</v>
      </c>
      <c r="P42" t="s">
        <v>147</v>
      </c>
      <c r="Q42">
        <v>806</v>
      </c>
      <c r="R42">
        <v>443.64</v>
      </c>
      <c r="T42">
        <v>9491.0499999999993</v>
      </c>
    </row>
    <row r="43" spans="1:20">
      <c r="A43">
        <v>400014</v>
      </c>
      <c r="B43" t="s">
        <v>164</v>
      </c>
      <c r="C43">
        <v>41652</v>
      </c>
      <c r="D43" t="s">
        <v>167</v>
      </c>
      <c r="G43">
        <v>18</v>
      </c>
      <c r="H43" t="s">
        <v>144</v>
      </c>
      <c r="I43" t="s">
        <v>166</v>
      </c>
      <c r="N43">
        <v>170402</v>
      </c>
      <c r="O43">
        <v>15586</v>
      </c>
      <c r="P43" t="s">
        <v>147</v>
      </c>
      <c r="Q43">
        <v>809</v>
      </c>
      <c r="R43">
        <v>305.86</v>
      </c>
      <c r="T43">
        <v>9796.91</v>
      </c>
    </row>
    <row r="44" spans="1:20">
      <c r="A44">
        <v>400014</v>
      </c>
      <c r="B44" t="s">
        <v>164</v>
      </c>
      <c r="C44">
        <v>41652</v>
      </c>
      <c r="D44" t="s">
        <v>167</v>
      </c>
      <c r="G44">
        <v>18</v>
      </c>
      <c r="H44" t="s">
        <v>144</v>
      </c>
      <c r="I44" t="s">
        <v>166</v>
      </c>
      <c r="N44">
        <v>170301</v>
      </c>
      <c r="O44">
        <v>15586</v>
      </c>
      <c r="P44" t="s">
        <v>147</v>
      </c>
      <c r="Q44">
        <v>803</v>
      </c>
      <c r="R44">
        <v>849.24</v>
      </c>
      <c r="T44">
        <v>10646.15</v>
      </c>
    </row>
    <row r="45" spans="1:20">
      <c r="A45">
        <v>400014</v>
      </c>
      <c r="B45" t="s">
        <v>164</v>
      </c>
      <c r="C45">
        <v>41652</v>
      </c>
      <c r="D45" t="s">
        <v>167</v>
      </c>
      <c r="G45">
        <v>18</v>
      </c>
      <c r="H45" t="s">
        <v>144</v>
      </c>
      <c r="I45" t="s">
        <v>166</v>
      </c>
      <c r="N45">
        <v>170103</v>
      </c>
      <c r="O45">
        <v>15586</v>
      </c>
      <c r="P45" t="s">
        <v>147</v>
      </c>
      <c r="Q45">
        <v>800</v>
      </c>
      <c r="R45">
        <v>152.93</v>
      </c>
      <c r="T45">
        <v>10799.08</v>
      </c>
    </row>
    <row r="46" spans="1:20">
      <c r="A46">
        <v>400014</v>
      </c>
      <c r="B46" t="s">
        <v>164</v>
      </c>
      <c r="C46">
        <v>41652</v>
      </c>
      <c r="D46" t="s">
        <v>167</v>
      </c>
      <c r="G46">
        <v>18</v>
      </c>
      <c r="H46" t="s">
        <v>144</v>
      </c>
      <c r="I46" t="s">
        <v>166</v>
      </c>
      <c r="N46">
        <v>170101</v>
      </c>
      <c r="O46">
        <v>15586</v>
      </c>
      <c r="P46" t="s">
        <v>147</v>
      </c>
      <c r="Q46">
        <v>797</v>
      </c>
      <c r="R46">
        <v>1124.25</v>
      </c>
      <c r="T46">
        <v>11923.33</v>
      </c>
    </row>
    <row r="47" spans="1:20">
      <c r="A47">
        <v>400014</v>
      </c>
      <c r="B47" t="s">
        <v>164</v>
      </c>
      <c r="C47">
        <v>41652</v>
      </c>
      <c r="D47" t="s">
        <v>167</v>
      </c>
      <c r="G47">
        <v>18</v>
      </c>
      <c r="H47" t="s">
        <v>144</v>
      </c>
      <c r="I47" t="s">
        <v>166</v>
      </c>
      <c r="N47">
        <v>160405</v>
      </c>
      <c r="O47">
        <v>15586</v>
      </c>
      <c r="P47" t="s">
        <v>147</v>
      </c>
      <c r="Q47">
        <v>794</v>
      </c>
      <c r="R47">
        <v>611.72</v>
      </c>
      <c r="T47">
        <v>12535.05</v>
      </c>
    </row>
    <row r="48" spans="1:20">
      <c r="A48">
        <v>400014</v>
      </c>
      <c r="B48" t="s">
        <v>164</v>
      </c>
      <c r="C48">
        <v>41652</v>
      </c>
      <c r="D48" t="s">
        <v>167</v>
      </c>
      <c r="G48">
        <v>18</v>
      </c>
      <c r="H48" t="s">
        <v>144</v>
      </c>
      <c r="I48" t="s">
        <v>166</v>
      </c>
      <c r="N48">
        <v>160402</v>
      </c>
      <c r="O48">
        <v>15586</v>
      </c>
      <c r="P48" t="s">
        <v>147</v>
      </c>
      <c r="Q48">
        <v>791</v>
      </c>
      <c r="R48">
        <v>833.54</v>
      </c>
      <c r="T48">
        <v>13368.59</v>
      </c>
    </row>
    <row r="49" spans="1:20">
      <c r="A49">
        <v>400014</v>
      </c>
      <c r="B49" t="s">
        <v>164</v>
      </c>
      <c r="C49">
        <v>41652</v>
      </c>
      <c r="D49" t="s">
        <v>167</v>
      </c>
      <c r="G49">
        <v>18</v>
      </c>
      <c r="H49" t="s">
        <v>144</v>
      </c>
      <c r="I49" t="s">
        <v>166</v>
      </c>
      <c r="N49">
        <v>160401</v>
      </c>
      <c r="O49">
        <v>15586</v>
      </c>
      <c r="P49" t="s">
        <v>147</v>
      </c>
      <c r="Q49">
        <v>788</v>
      </c>
      <c r="R49">
        <v>1193.1400000000001</v>
      </c>
      <c r="T49">
        <v>14561.73</v>
      </c>
    </row>
    <row r="50" spans="1:20">
      <c r="A50">
        <v>400014</v>
      </c>
      <c r="B50" t="s">
        <v>164</v>
      </c>
      <c r="C50">
        <v>41652</v>
      </c>
      <c r="D50" t="s">
        <v>167</v>
      </c>
      <c r="G50">
        <v>18</v>
      </c>
      <c r="H50" t="s">
        <v>144</v>
      </c>
      <c r="I50" t="s">
        <v>166</v>
      </c>
      <c r="N50">
        <v>160301</v>
      </c>
      <c r="O50">
        <v>15586</v>
      </c>
      <c r="P50" t="s">
        <v>147</v>
      </c>
      <c r="Q50">
        <v>785</v>
      </c>
      <c r="R50">
        <v>764.65</v>
      </c>
      <c r="T50">
        <v>15326.38</v>
      </c>
    </row>
    <row r="51" spans="1:20">
      <c r="A51">
        <v>400014</v>
      </c>
      <c r="B51" t="s">
        <v>164</v>
      </c>
      <c r="C51">
        <v>41652</v>
      </c>
      <c r="D51" t="s">
        <v>167</v>
      </c>
      <c r="G51">
        <v>18</v>
      </c>
      <c r="H51" t="s">
        <v>144</v>
      </c>
      <c r="I51" t="s">
        <v>166</v>
      </c>
      <c r="N51">
        <v>160105</v>
      </c>
      <c r="O51">
        <v>15586</v>
      </c>
      <c r="P51" t="s">
        <v>147</v>
      </c>
      <c r="Q51">
        <v>782</v>
      </c>
      <c r="R51">
        <v>764.65</v>
      </c>
      <c r="T51">
        <v>16091.03</v>
      </c>
    </row>
    <row r="52" spans="1:20">
      <c r="A52">
        <v>400014</v>
      </c>
      <c r="B52" t="s">
        <v>164</v>
      </c>
      <c r="C52">
        <v>41652</v>
      </c>
      <c r="D52" t="s">
        <v>167</v>
      </c>
      <c r="G52">
        <v>18</v>
      </c>
      <c r="H52" t="s">
        <v>144</v>
      </c>
      <c r="I52" t="s">
        <v>166</v>
      </c>
      <c r="N52">
        <v>160103</v>
      </c>
      <c r="O52">
        <v>15586</v>
      </c>
      <c r="P52" t="s">
        <v>147</v>
      </c>
      <c r="Q52">
        <v>779</v>
      </c>
      <c r="R52">
        <v>374.75</v>
      </c>
      <c r="T52">
        <v>16465.78</v>
      </c>
    </row>
    <row r="53" spans="1:20">
      <c r="A53">
        <v>400014</v>
      </c>
      <c r="B53" t="s">
        <v>164</v>
      </c>
      <c r="C53">
        <v>41652</v>
      </c>
      <c r="D53" t="s">
        <v>167</v>
      </c>
      <c r="G53">
        <v>18</v>
      </c>
      <c r="H53" t="s">
        <v>144</v>
      </c>
      <c r="I53" t="s">
        <v>166</v>
      </c>
      <c r="N53">
        <v>160101</v>
      </c>
      <c r="O53">
        <v>15586</v>
      </c>
      <c r="P53" t="s">
        <v>147</v>
      </c>
      <c r="Q53">
        <v>776</v>
      </c>
      <c r="R53">
        <v>508.66</v>
      </c>
      <c r="T53">
        <v>16974.439999999999</v>
      </c>
    </row>
    <row r="54" spans="1:20">
      <c r="A54">
        <v>400014</v>
      </c>
      <c r="B54" t="s">
        <v>164</v>
      </c>
      <c r="C54">
        <v>41652</v>
      </c>
      <c r="D54" t="s">
        <v>167</v>
      </c>
      <c r="G54">
        <v>18</v>
      </c>
      <c r="H54" t="s">
        <v>144</v>
      </c>
      <c r="I54" t="s">
        <v>166</v>
      </c>
      <c r="N54">
        <v>150207</v>
      </c>
      <c r="O54">
        <v>15586</v>
      </c>
      <c r="P54" t="s">
        <v>147</v>
      </c>
      <c r="Q54">
        <v>773</v>
      </c>
      <c r="R54">
        <v>764.65</v>
      </c>
      <c r="T54">
        <v>17739.09</v>
      </c>
    </row>
    <row r="55" spans="1:20">
      <c r="A55">
        <v>400014</v>
      </c>
      <c r="B55" t="s">
        <v>164</v>
      </c>
      <c r="C55">
        <v>41652</v>
      </c>
      <c r="D55" t="s">
        <v>167</v>
      </c>
      <c r="G55">
        <v>18</v>
      </c>
      <c r="H55" t="s">
        <v>144</v>
      </c>
      <c r="I55" t="s">
        <v>166</v>
      </c>
      <c r="N55">
        <v>150204</v>
      </c>
      <c r="O55">
        <v>15586</v>
      </c>
      <c r="P55" t="s">
        <v>147</v>
      </c>
      <c r="Q55">
        <v>771</v>
      </c>
      <c r="R55">
        <v>202.8</v>
      </c>
      <c r="T55">
        <v>17941.89</v>
      </c>
    </row>
    <row r="56" spans="1:20">
      <c r="A56">
        <v>400014</v>
      </c>
      <c r="B56" t="s">
        <v>164</v>
      </c>
      <c r="C56">
        <v>41652</v>
      </c>
      <c r="D56" t="s">
        <v>167</v>
      </c>
      <c r="G56">
        <v>18</v>
      </c>
      <c r="H56" t="s">
        <v>144</v>
      </c>
      <c r="I56" t="s">
        <v>166</v>
      </c>
      <c r="N56">
        <v>150105</v>
      </c>
      <c r="O56">
        <v>15586</v>
      </c>
      <c r="P56" t="s">
        <v>147</v>
      </c>
      <c r="Q56">
        <v>767</v>
      </c>
      <c r="R56">
        <v>152.93</v>
      </c>
      <c r="T56">
        <v>18094.82</v>
      </c>
    </row>
    <row r="57" spans="1:20">
      <c r="A57">
        <v>400014</v>
      </c>
      <c r="B57" t="s">
        <v>164</v>
      </c>
      <c r="C57">
        <v>41670</v>
      </c>
      <c r="D57" t="s">
        <v>168</v>
      </c>
      <c r="G57">
        <v>18</v>
      </c>
      <c r="H57" t="s">
        <v>144</v>
      </c>
      <c r="I57" t="s">
        <v>169</v>
      </c>
      <c r="N57">
        <v>150105</v>
      </c>
      <c r="O57">
        <v>15586</v>
      </c>
      <c r="P57" t="s">
        <v>147</v>
      </c>
      <c r="Q57">
        <v>768</v>
      </c>
      <c r="R57">
        <v>152.93</v>
      </c>
      <c r="T57">
        <v>18247.75</v>
      </c>
    </row>
    <row r="58" spans="1:20">
      <c r="A58">
        <v>400014</v>
      </c>
      <c r="B58" t="s">
        <v>164</v>
      </c>
      <c r="C58">
        <v>41670</v>
      </c>
      <c r="D58" t="s">
        <v>168</v>
      </c>
      <c r="G58">
        <v>18</v>
      </c>
      <c r="H58" t="s">
        <v>144</v>
      </c>
      <c r="I58" t="s">
        <v>169</v>
      </c>
      <c r="N58">
        <v>150107</v>
      </c>
      <c r="O58">
        <v>15586</v>
      </c>
      <c r="P58" t="s">
        <v>147</v>
      </c>
      <c r="Q58">
        <v>769</v>
      </c>
      <c r="R58">
        <v>202.8</v>
      </c>
      <c r="T58">
        <v>18450.55</v>
      </c>
    </row>
    <row r="59" spans="1:20">
      <c r="A59">
        <v>400014</v>
      </c>
      <c r="B59" t="s">
        <v>164</v>
      </c>
      <c r="C59">
        <v>41670</v>
      </c>
      <c r="D59" t="s">
        <v>168</v>
      </c>
      <c r="G59">
        <v>18</v>
      </c>
      <c r="H59" t="s">
        <v>144</v>
      </c>
      <c r="I59" t="s">
        <v>169</v>
      </c>
      <c r="N59">
        <v>150207</v>
      </c>
      <c r="O59">
        <v>15586</v>
      </c>
      <c r="P59" t="s">
        <v>147</v>
      </c>
      <c r="Q59">
        <v>774</v>
      </c>
      <c r="R59">
        <v>764.65</v>
      </c>
      <c r="T59">
        <v>19215.2</v>
      </c>
    </row>
    <row r="60" spans="1:20">
      <c r="A60">
        <v>400014</v>
      </c>
      <c r="B60" t="s">
        <v>164</v>
      </c>
      <c r="C60">
        <v>41670</v>
      </c>
      <c r="D60" t="s">
        <v>168</v>
      </c>
      <c r="G60">
        <v>18</v>
      </c>
      <c r="H60" t="s">
        <v>144</v>
      </c>
      <c r="I60" t="s">
        <v>169</v>
      </c>
      <c r="N60">
        <v>160101</v>
      </c>
      <c r="O60">
        <v>15586</v>
      </c>
      <c r="P60" t="s">
        <v>147</v>
      </c>
      <c r="Q60">
        <v>777</v>
      </c>
      <c r="R60">
        <v>508.66</v>
      </c>
      <c r="T60">
        <v>19723.86</v>
      </c>
    </row>
    <row r="61" spans="1:20">
      <c r="A61">
        <v>400014</v>
      </c>
      <c r="B61" t="s">
        <v>164</v>
      </c>
      <c r="C61">
        <v>41670</v>
      </c>
      <c r="D61" t="s">
        <v>168</v>
      </c>
      <c r="G61">
        <v>18</v>
      </c>
      <c r="H61" t="s">
        <v>144</v>
      </c>
      <c r="I61" t="s">
        <v>169</v>
      </c>
      <c r="N61">
        <v>160103</v>
      </c>
      <c r="O61">
        <v>15586</v>
      </c>
      <c r="P61" t="s">
        <v>147</v>
      </c>
      <c r="Q61">
        <v>780</v>
      </c>
      <c r="R61">
        <v>374.75</v>
      </c>
      <c r="T61">
        <v>20098.61</v>
      </c>
    </row>
    <row r="62" spans="1:20">
      <c r="A62">
        <v>400014</v>
      </c>
      <c r="B62" t="s">
        <v>164</v>
      </c>
      <c r="C62">
        <v>41670</v>
      </c>
      <c r="D62" t="s">
        <v>168</v>
      </c>
      <c r="G62">
        <v>18</v>
      </c>
      <c r="H62" t="s">
        <v>144</v>
      </c>
      <c r="I62" t="s">
        <v>169</v>
      </c>
      <c r="N62">
        <v>160105</v>
      </c>
      <c r="O62">
        <v>15586</v>
      </c>
      <c r="P62" t="s">
        <v>147</v>
      </c>
      <c r="Q62">
        <v>783</v>
      </c>
      <c r="R62">
        <v>764.65</v>
      </c>
      <c r="T62">
        <v>20863.259999999998</v>
      </c>
    </row>
    <row r="63" spans="1:20">
      <c r="A63">
        <v>400014</v>
      </c>
      <c r="B63" t="s">
        <v>164</v>
      </c>
      <c r="C63">
        <v>41670</v>
      </c>
      <c r="D63" t="s">
        <v>168</v>
      </c>
      <c r="G63">
        <v>18</v>
      </c>
      <c r="H63" t="s">
        <v>144</v>
      </c>
      <c r="I63" t="s">
        <v>169</v>
      </c>
      <c r="N63">
        <v>160301</v>
      </c>
      <c r="O63">
        <v>15586</v>
      </c>
      <c r="P63" t="s">
        <v>147</v>
      </c>
      <c r="Q63">
        <v>786</v>
      </c>
      <c r="R63">
        <v>764.65</v>
      </c>
      <c r="T63">
        <v>21627.91</v>
      </c>
    </row>
    <row r="64" spans="1:20">
      <c r="A64">
        <v>400014</v>
      </c>
      <c r="B64" t="s">
        <v>164</v>
      </c>
      <c r="C64">
        <v>41670</v>
      </c>
      <c r="D64" t="s">
        <v>168</v>
      </c>
      <c r="G64">
        <v>18</v>
      </c>
      <c r="H64" t="s">
        <v>144</v>
      </c>
      <c r="I64" t="s">
        <v>169</v>
      </c>
      <c r="N64">
        <v>160401</v>
      </c>
      <c r="O64">
        <v>15586</v>
      </c>
      <c r="P64" t="s">
        <v>147</v>
      </c>
      <c r="Q64">
        <v>789</v>
      </c>
      <c r="R64">
        <v>887.28</v>
      </c>
      <c r="T64">
        <v>22515.19</v>
      </c>
    </row>
    <row r="65" spans="1:20">
      <c r="A65">
        <v>400014</v>
      </c>
      <c r="B65" t="s">
        <v>164</v>
      </c>
      <c r="C65">
        <v>41670</v>
      </c>
      <c r="D65" t="s">
        <v>168</v>
      </c>
      <c r="G65">
        <v>18</v>
      </c>
      <c r="H65" t="s">
        <v>144</v>
      </c>
      <c r="I65" t="s">
        <v>169</v>
      </c>
      <c r="N65">
        <v>160402</v>
      </c>
      <c r="O65">
        <v>15586</v>
      </c>
      <c r="P65" t="s">
        <v>147</v>
      </c>
      <c r="Q65">
        <v>792</v>
      </c>
      <c r="R65">
        <v>680.61</v>
      </c>
      <c r="T65">
        <v>23195.8</v>
      </c>
    </row>
    <row r="66" spans="1:20">
      <c r="A66">
        <v>400014</v>
      </c>
      <c r="B66" t="s">
        <v>164</v>
      </c>
      <c r="C66">
        <v>41670</v>
      </c>
      <c r="D66" t="s">
        <v>168</v>
      </c>
      <c r="G66">
        <v>18</v>
      </c>
      <c r="H66" t="s">
        <v>144</v>
      </c>
      <c r="I66" t="s">
        <v>169</v>
      </c>
      <c r="N66">
        <v>160405</v>
      </c>
      <c r="O66">
        <v>15586</v>
      </c>
      <c r="P66" t="s">
        <v>147</v>
      </c>
      <c r="Q66">
        <v>795</v>
      </c>
      <c r="R66">
        <v>611.72</v>
      </c>
      <c r="T66">
        <v>23807.52</v>
      </c>
    </row>
    <row r="67" spans="1:20">
      <c r="A67">
        <v>400014</v>
      </c>
      <c r="B67" t="s">
        <v>164</v>
      </c>
      <c r="C67">
        <v>41670</v>
      </c>
      <c r="D67" t="s">
        <v>168</v>
      </c>
      <c r="G67">
        <v>18</v>
      </c>
      <c r="H67" t="s">
        <v>144</v>
      </c>
      <c r="I67" t="s">
        <v>169</v>
      </c>
      <c r="N67">
        <v>170101</v>
      </c>
      <c r="O67">
        <v>15586</v>
      </c>
      <c r="P67" t="s">
        <v>147</v>
      </c>
      <c r="Q67">
        <v>798</v>
      </c>
      <c r="R67">
        <v>1124.25</v>
      </c>
      <c r="T67">
        <v>24931.77</v>
      </c>
    </row>
    <row r="68" spans="1:20">
      <c r="A68">
        <v>400014</v>
      </c>
      <c r="B68" t="s">
        <v>164</v>
      </c>
      <c r="C68">
        <v>41670</v>
      </c>
      <c r="D68" t="s">
        <v>168</v>
      </c>
      <c r="G68">
        <v>18</v>
      </c>
      <c r="H68" t="s">
        <v>144</v>
      </c>
      <c r="I68" t="s">
        <v>169</v>
      </c>
      <c r="N68">
        <v>170103</v>
      </c>
      <c r="O68">
        <v>15586</v>
      </c>
      <c r="P68" t="s">
        <v>147</v>
      </c>
      <c r="Q68">
        <v>801</v>
      </c>
      <c r="R68">
        <v>152.93</v>
      </c>
      <c r="T68">
        <v>25084.7</v>
      </c>
    </row>
    <row r="69" spans="1:20">
      <c r="A69">
        <v>400014</v>
      </c>
      <c r="B69" t="s">
        <v>164</v>
      </c>
      <c r="C69">
        <v>41670</v>
      </c>
      <c r="D69" t="s">
        <v>168</v>
      </c>
      <c r="G69">
        <v>18</v>
      </c>
      <c r="H69" t="s">
        <v>144</v>
      </c>
      <c r="I69" t="s">
        <v>169</v>
      </c>
      <c r="N69">
        <v>170301</v>
      </c>
      <c r="O69">
        <v>15586</v>
      </c>
      <c r="P69" t="s">
        <v>147</v>
      </c>
      <c r="Q69">
        <v>804</v>
      </c>
      <c r="R69">
        <v>405.6</v>
      </c>
      <c r="T69">
        <v>25490.3</v>
      </c>
    </row>
    <row r="70" spans="1:20">
      <c r="A70">
        <v>400014</v>
      </c>
      <c r="B70" t="s">
        <v>164</v>
      </c>
      <c r="C70">
        <v>41670</v>
      </c>
      <c r="D70" t="s">
        <v>168</v>
      </c>
      <c r="G70">
        <v>18</v>
      </c>
      <c r="H70" t="s">
        <v>144</v>
      </c>
      <c r="I70" t="s">
        <v>169</v>
      </c>
      <c r="N70">
        <v>170402</v>
      </c>
      <c r="O70">
        <v>15586</v>
      </c>
      <c r="P70" t="s">
        <v>147</v>
      </c>
      <c r="Q70">
        <v>810</v>
      </c>
      <c r="R70">
        <v>305.86</v>
      </c>
      <c r="T70">
        <v>25796.16</v>
      </c>
    </row>
    <row r="71" spans="1:20">
      <c r="A71">
        <v>400014</v>
      </c>
      <c r="B71" t="s">
        <v>164</v>
      </c>
      <c r="C71">
        <v>41670</v>
      </c>
      <c r="D71" t="s">
        <v>168</v>
      </c>
      <c r="G71">
        <v>18</v>
      </c>
      <c r="H71" t="s">
        <v>144</v>
      </c>
      <c r="I71" t="s">
        <v>169</v>
      </c>
      <c r="N71">
        <v>170401</v>
      </c>
      <c r="O71">
        <v>15586</v>
      </c>
      <c r="P71" t="s">
        <v>147</v>
      </c>
      <c r="Q71">
        <v>807</v>
      </c>
      <c r="R71">
        <v>443.64</v>
      </c>
      <c r="T71">
        <v>26239.8</v>
      </c>
    </row>
    <row r="72" spans="1:20">
      <c r="A72">
        <v>400014</v>
      </c>
      <c r="B72" t="s">
        <v>164</v>
      </c>
      <c r="C72">
        <v>41670</v>
      </c>
      <c r="D72" t="s">
        <v>157</v>
      </c>
      <c r="G72">
        <v>18</v>
      </c>
      <c r="H72" t="s">
        <v>144</v>
      </c>
      <c r="I72" t="s">
        <v>170</v>
      </c>
      <c r="N72">
        <v>150107</v>
      </c>
      <c r="O72">
        <v>16174</v>
      </c>
      <c r="P72" t="s">
        <v>147</v>
      </c>
      <c r="Q72">
        <v>53</v>
      </c>
      <c r="S72">
        <v>78.64</v>
      </c>
      <c r="T72">
        <v>26161.16</v>
      </c>
    </row>
    <row r="73" spans="1:20">
      <c r="A73">
        <v>400014</v>
      </c>
      <c r="B73" t="s">
        <v>164</v>
      </c>
      <c r="C73">
        <v>41670</v>
      </c>
      <c r="D73" t="s">
        <v>157</v>
      </c>
      <c r="G73">
        <v>18</v>
      </c>
      <c r="H73" t="s">
        <v>144</v>
      </c>
      <c r="I73" t="s">
        <v>170</v>
      </c>
      <c r="N73">
        <v>150105</v>
      </c>
      <c r="O73">
        <v>16174</v>
      </c>
      <c r="P73" t="s">
        <v>147</v>
      </c>
      <c r="Q73">
        <v>18</v>
      </c>
      <c r="S73">
        <v>29.9</v>
      </c>
      <c r="T73">
        <v>26131.26</v>
      </c>
    </row>
    <row r="74" spans="1:20">
      <c r="A74">
        <v>400014</v>
      </c>
      <c r="B74" t="s">
        <v>164</v>
      </c>
      <c r="C74">
        <v>41670</v>
      </c>
      <c r="D74" t="s">
        <v>157</v>
      </c>
      <c r="G74">
        <v>18</v>
      </c>
      <c r="H74" t="s">
        <v>144</v>
      </c>
      <c r="I74" t="s">
        <v>170</v>
      </c>
      <c r="N74">
        <v>160301</v>
      </c>
      <c r="O74">
        <v>16174</v>
      </c>
      <c r="P74" t="s">
        <v>147</v>
      </c>
      <c r="Q74">
        <v>267</v>
      </c>
      <c r="S74">
        <v>119.6</v>
      </c>
      <c r="T74">
        <v>26011.66</v>
      </c>
    </row>
    <row r="75" spans="1:20">
      <c r="A75">
        <v>400014</v>
      </c>
      <c r="B75" t="s">
        <v>164</v>
      </c>
      <c r="C75">
        <v>41670</v>
      </c>
      <c r="D75" t="s">
        <v>157</v>
      </c>
      <c r="G75">
        <v>18</v>
      </c>
      <c r="H75" t="s">
        <v>144</v>
      </c>
      <c r="I75" t="s">
        <v>170</v>
      </c>
      <c r="N75">
        <v>160105</v>
      </c>
      <c r="O75">
        <v>16174</v>
      </c>
      <c r="P75" t="s">
        <v>147</v>
      </c>
      <c r="Q75">
        <v>227</v>
      </c>
      <c r="S75">
        <v>149.5</v>
      </c>
      <c r="T75">
        <v>25862.16</v>
      </c>
    </row>
    <row r="76" spans="1:20">
      <c r="A76">
        <v>400014</v>
      </c>
      <c r="B76" t="s">
        <v>164</v>
      </c>
      <c r="C76">
        <v>41670</v>
      </c>
      <c r="D76" t="s">
        <v>157</v>
      </c>
      <c r="G76">
        <v>18</v>
      </c>
      <c r="H76" t="s">
        <v>144</v>
      </c>
      <c r="I76" t="s">
        <v>170</v>
      </c>
      <c r="N76">
        <v>160103</v>
      </c>
      <c r="O76">
        <v>16174</v>
      </c>
      <c r="P76" t="s">
        <v>147</v>
      </c>
      <c r="Q76">
        <v>189</v>
      </c>
      <c r="S76">
        <v>127.13</v>
      </c>
      <c r="T76">
        <v>25735.03</v>
      </c>
    </row>
    <row r="77" spans="1:20">
      <c r="A77">
        <v>400014</v>
      </c>
      <c r="B77" t="s">
        <v>164</v>
      </c>
      <c r="C77">
        <v>41670</v>
      </c>
      <c r="D77" t="s">
        <v>157</v>
      </c>
      <c r="G77">
        <v>18</v>
      </c>
      <c r="H77" t="s">
        <v>144</v>
      </c>
      <c r="I77" t="s">
        <v>170</v>
      </c>
      <c r="N77">
        <v>160101</v>
      </c>
      <c r="O77">
        <v>16174</v>
      </c>
      <c r="P77" t="s">
        <v>147</v>
      </c>
      <c r="Q77">
        <v>157</v>
      </c>
      <c r="S77">
        <v>168.34</v>
      </c>
      <c r="T77">
        <v>25566.69</v>
      </c>
    </row>
    <row r="78" spans="1:20">
      <c r="A78">
        <v>400014</v>
      </c>
      <c r="B78" t="s">
        <v>164</v>
      </c>
      <c r="C78">
        <v>41670</v>
      </c>
      <c r="D78" t="s">
        <v>157</v>
      </c>
      <c r="G78">
        <v>18</v>
      </c>
      <c r="H78" t="s">
        <v>144</v>
      </c>
      <c r="I78" t="s">
        <v>170</v>
      </c>
      <c r="N78">
        <v>150207</v>
      </c>
      <c r="O78">
        <v>16174</v>
      </c>
      <c r="P78" t="s">
        <v>147</v>
      </c>
      <c r="Q78">
        <v>118</v>
      </c>
      <c r="S78">
        <v>149.5</v>
      </c>
      <c r="T78">
        <v>25417.19</v>
      </c>
    </row>
    <row r="79" spans="1:20">
      <c r="A79">
        <v>400014</v>
      </c>
      <c r="B79" t="s">
        <v>164</v>
      </c>
      <c r="C79">
        <v>41670</v>
      </c>
      <c r="D79" t="s">
        <v>157</v>
      </c>
      <c r="G79">
        <v>18</v>
      </c>
      <c r="H79" t="s">
        <v>144</v>
      </c>
      <c r="I79" t="s">
        <v>170</v>
      </c>
      <c r="N79">
        <v>170402</v>
      </c>
      <c r="O79">
        <v>16174</v>
      </c>
      <c r="P79" t="s">
        <v>147</v>
      </c>
      <c r="Q79">
        <v>516</v>
      </c>
      <c r="S79">
        <v>59.8</v>
      </c>
      <c r="T79">
        <v>25357.39</v>
      </c>
    </row>
    <row r="80" spans="1:20">
      <c r="A80">
        <v>400014</v>
      </c>
      <c r="B80" t="s">
        <v>164</v>
      </c>
      <c r="C80">
        <v>41670</v>
      </c>
      <c r="D80" t="s">
        <v>157</v>
      </c>
      <c r="G80">
        <v>18</v>
      </c>
      <c r="H80" t="s">
        <v>144</v>
      </c>
      <c r="I80" t="s">
        <v>170</v>
      </c>
      <c r="N80">
        <v>170401</v>
      </c>
      <c r="O80">
        <v>16174</v>
      </c>
      <c r="P80" t="s">
        <v>147</v>
      </c>
      <c r="Q80">
        <v>478</v>
      </c>
      <c r="S80">
        <v>194.46</v>
      </c>
      <c r="T80">
        <v>25162.93</v>
      </c>
    </row>
    <row r="81" spans="1:20">
      <c r="A81">
        <v>400014</v>
      </c>
      <c r="B81" t="s">
        <v>164</v>
      </c>
      <c r="C81">
        <v>41670</v>
      </c>
      <c r="D81" t="s">
        <v>157</v>
      </c>
      <c r="G81">
        <v>18</v>
      </c>
      <c r="H81" t="s">
        <v>144</v>
      </c>
      <c r="I81" t="s">
        <v>170</v>
      </c>
      <c r="N81">
        <v>170301</v>
      </c>
      <c r="O81">
        <v>16174</v>
      </c>
      <c r="P81" t="s">
        <v>147</v>
      </c>
      <c r="Q81">
        <v>446</v>
      </c>
      <c r="S81">
        <v>78.64</v>
      </c>
      <c r="T81">
        <v>25084.29</v>
      </c>
    </row>
    <row r="82" spans="1:20">
      <c r="A82">
        <v>400014</v>
      </c>
      <c r="B82" t="s">
        <v>164</v>
      </c>
      <c r="C82">
        <v>41670</v>
      </c>
      <c r="D82" t="s">
        <v>157</v>
      </c>
      <c r="G82">
        <v>18</v>
      </c>
      <c r="H82" t="s">
        <v>144</v>
      </c>
      <c r="I82" t="s">
        <v>170</v>
      </c>
      <c r="N82">
        <v>170103</v>
      </c>
      <c r="O82">
        <v>16174</v>
      </c>
      <c r="P82" t="s">
        <v>147</v>
      </c>
      <c r="Q82">
        <v>417</v>
      </c>
      <c r="S82">
        <v>29.9</v>
      </c>
      <c r="T82">
        <v>25054.39</v>
      </c>
    </row>
    <row r="83" spans="1:20">
      <c r="A83">
        <v>400014</v>
      </c>
      <c r="B83" t="s">
        <v>164</v>
      </c>
      <c r="C83">
        <v>41670</v>
      </c>
      <c r="D83" t="s">
        <v>157</v>
      </c>
      <c r="G83">
        <v>18</v>
      </c>
      <c r="H83" t="s">
        <v>144</v>
      </c>
      <c r="I83" t="s">
        <v>170</v>
      </c>
      <c r="N83">
        <v>170101</v>
      </c>
      <c r="O83">
        <v>16174</v>
      </c>
      <c r="P83" t="s">
        <v>147</v>
      </c>
      <c r="Q83">
        <v>386</v>
      </c>
      <c r="S83">
        <v>381.39</v>
      </c>
      <c r="T83">
        <v>24673</v>
      </c>
    </row>
    <row r="84" spans="1:20">
      <c r="A84">
        <v>400014</v>
      </c>
      <c r="B84" t="s">
        <v>164</v>
      </c>
      <c r="C84">
        <v>41670</v>
      </c>
      <c r="D84" t="s">
        <v>157</v>
      </c>
      <c r="G84">
        <v>18</v>
      </c>
      <c r="H84" t="s">
        <v>144</v>
      </c>
      <c r="I84" t="s">
        <v>170</v>
      </c>
      <c r="N84">
        <v>160405</v>
      </c>
      <c r="O84">
        <v>16174</v>
      </c>
      <c r="P84" t="s">
        <v>147</v>
      </c>
      <c r="Q84">
        <v>355</v>
      </c>
      <c r="S84">
        <v>119.6</v>
      </c>
      <c r="T84">
        <v>24553.4</v>
      </c>
    </row>
    <row r="85" spans="1:20">
      <c r="A85">
        <v>400014</v>
      </c>
      <c r="B85" t="s">
        <v>164</v>
      </c>
      <c r="C85">
        <v>41670</v>
      </c>
      <c r="D85" t="s">
        <v>157</v>
      </c>
      <c r="G85">
        <v>18</v>
      </c>
      <c r="H85" t="s">
        <v>144</v>
      </c>
      <c r="I85" t="s">
        <v>170</v>
      </c>
      <c r="N85">
        <v>160402</v>
      </c>
      <c r="O85">
        <v>16174</v>
      </c>
      <c r="P85" t="s">
        <v>147</v>
      </c>
      <c r="Q85">
        <v>327</v>
      </c>
      <c r="S85">
        <v>186.93</v>
      </c>
      <c r="T85">
        <v>24366.47</v>
      </c>
    </row>
    <row r="86" spans="1:20">
      <c r="A86">
        <v>400014</v>
      </c>
      <c r="B86" t="s">
        <v>164</v>
      </c>
      <c r="C86">
        <v>41670</v>
      </c>
      <c r="D86" t="s">
        <v>157</v>
      </c>
      <c r="G86">
        <v>18</v>
      </c>
      <c r="H86" t="s">
        <v>144</v>
      </c>
      <c r="I86" t="s">
        <v>170</v>
      </c>
      <c r="N86">
        <v>160401</v>
      </c>
      <c r="O86">
        <v>16174</v>
      </c>
      <c r="P86" t="s">
        <v>147</v>
      </c>
      <c r="Q86">
        <v>298</v>
      </c>
      <c r="S86">
        <v>388.92</v>
      </c>
      <c r="T86">
        <v>23977.55</v>
      </c>
    </row>
    <row r="87" spans="1:20">
      <c r="A87">
        <v>400015</v>
      </c>
      <c r="B87" t="s">
        <v>171</v>
      </c>
      <c r="C87">
        <v>41654</v>
      </c>
      <c r="D87" t="s">
        <v>172</v>
      </c>
      <c r="G87">
        <v>18</v>
      </c>
      <c r="H87" t="s">
        <v>144</v>
      </c>
      <c r="I87" t="s">
        <v>173</v>
      </c>
      <c r="M87" t="s">
        <v>174</v>
      </c>
      <c r="N87">
        <v>150105</v>
      </c>
      <c r="O87">
        <v>15826</v>
      </c>
      <c r="P87" t="s">
        <v>147</v>
      </c>
      <c r="Q87">
        <v>1</v>
      </c>
      <c r="R87">
        <v>18.68</v>
      </c>
      <c r="T87">
        <v>18.68</v>
      </c>
    </row>
    <row r="88" spans="1:20">
      <c r="A88">
        <v>400015</v>
      </c>
      <c r="B88" t="s">
        <v>171</v>
      </c>
      <c r="C88">
        <v>41654</v>
      </c>
      <c r="D88" t="s">
        <v>172</v>
      </c>
      <c r="G88">
        <v>18</v>
      </c>
      <c r="H88" t="s">
        <v>144</v>
      </c>
      <c r="I88" t="s">
        <v>173</v>
      </c>
      <c r="M88" t="s">
        <v>174</v>
      </c>
      <c r="N88">
        <v>150107</v>
      </c>
      <c r="O88">
        <v>15826</v>
      </c>
      <c r="P88" t="s">
        <v>147</v>
      </c>
      <c r="Q88">
        <v>2</v>
      </c>
      <c r="R88">
        <v>18.68</v>
      </c>
      <c r="T88">
        <v>37.36</v>
      </c>
    </row>
    <row r="89" spans="1:20">
      <c r="A89">
        <v>400015</v>
      </c>
      <c r="B89" t="s">
        <v>171</v>
      </c>
      <c r="C89">
        <v>41654</v>
      </c>
      <c r="D89" t="s">
        <v>172</v>
      </c>
      <c r="G89">
        <v>18</v>
      </c>
      <c r="H89" t="s">
        <v>144</v>
      </c>
      <c r="I89" t="s">
        <v>173</v>
      </c>
      <c r="M89" t="s">
        <v>174</v>
      </c>
      <c r="N89">
        <v>150207</v>
      </c>
      <c r="O89">
        <v>15826</v>
      </c>
      <c r="P89" t="s">
        <v>147</v>
      </c>
      <c r="Q89">
        <v>3</v>
      </c>
      <c r="R89">
        <v>56.04</v>
      </c>
      <c r="T89">
        <v>93.4</v>
      </c>
    </row>
    <row r="90" spans="1:20">
      <c r="A90">
        <v>400015</v>
      </c>
      <c r="B90" t="s">
        <v>171</v>
      </c>
      <c r="C90">
        <v>41654</v>
      </c>
      <c r="D90" t="s">
        <v>172</v>
      </c>
      <c r="G90">
        <v>18</v>
      </c>
      <c r="H90" t="s">
        <v>144</v>
      </c>
      <c r="I90" t="s">
        <v>173</v>
      </c>
      <c r="M90" t="s">
        <v>174</v>
      </c>
      <c r="N90">
        <v>160101</v>
      </c>
      <c r="O90">
        <v>15826</v>
      </c>
      <c r="P90" t="s">
        <v>147</v>
      </c>
      <c r="Q90">
        <v>4</v>
      </c>
      <c r="R90">
        <v>93.4</v>
      </c>
      <c r="T90">
        <v>186.8</v>
      </c>
    </row>
    <row r="91" spans="1:20">
      <c r="A91">
        <v>400015</v>
      </c>
      <c r="B91" t="s">
        <v>171</v>
      </c>
      <c r="C91">
        <v>41654</v>
      </c>
      <c r="D91" t="s">
        <v>172</v>
      </c>
      <c r="G91">
        <v>18</v>
      </c>
      <c r="H91" t="s">
        <v>144</v>
      </c>
      <c r="I91" t="s">
        <v>173</v>
      </c>
      <c r="M91" t="s">
        <v>174</v>
      </c>
      <c r="N91">
        <v>160103</v>
      </c>
      <c r="O91">
        <v>15826</v>
      </c>
      <c r="P91" t="s">
        <v>147</v>
      </c>
      <c r="Q91">
        <v>5</v>
      </c>
      <c r="R91">
        <v>74.72</v>
      </c>
      <c r="T91">
        <v>261.52</v>
      </c>
    </row>
    <row r="92" spans="1:20">
      <c r="A92">
        <v>400015</v>
      </c>
      <c r="B92" t="s">
        <v>171</v>
      </c>
      <c r="C92">
        <v>41654</v>
      </c>
      <c r="D92" t="s">
        <v>172</v>
      </c>
      <c r="G92">
        <v>18</v>
      </c>
      <c r="H92" t="s">
        <v>144</v>
      </c>
      <c r="I92" t="s">
        <v>173</v>
      </c>
      <c r="M92" t="s">
        <v>174</v>
      </c>
      <c r="N92">
        <v>160105</v>
      </c>
      <c r="O92">
        <v>15826</v>
      </c>
      <c r="P92" t="s">
        <v>147</v>
      </c>
      <c r="Q92">
        <v>6</v>
      </c>
      <c r="R92">
        <v>130.76</v>
      </c>
      <c r="T92">
        <v>392.28</v>
      </c>
    </row>
    <row r="93" spans="1:20">
      <c r="A93">
        <v>400015</v>
      </c>
      <c r="B93" t="s">
        <v>171</v>
      </c>
      <c r="C93">
        <v>41654</v>
      </c>
      <c r="D93" t="s">
        <v>172</v>
      </c>
      <c r="G93">
        <v>18</v>
      </c>
      <c r="H93" t="s">
        <v>144</v>
      </c>
      <c r="I93" t="s">
        <v>173</v>
      </c>
      <c r="M93" t="s">
        <v>174</v>
      </c>
      <c r="N93">
        <v>160301</v>
      </c>
      <c r="O93">
        <v>15826</v>
      </c>
      <c r="P93" t="s">
        <v>147</v>
      </c>
      <c r="Q93">
        <v>7</v>
      </c>
      <c r="R93">
        <v>93.4</v>
      </c>
      <c r="T93">
        <v>485.68</v>
      </c>
    </row>
    <row r="94" spans="1:20">
      <c r="A94">
        <v>400015</v>
      </c>
      <c r="B94" t="s">
        <v>171</v>
      </c>
      <c r="C94">
        <v>41654</v>
      </c>
      <c r="D94" t="s">
        <v>172</v>
      </c>
      <c r="G94">
        <v>18</v>
      </c>
      <c r="H94" t="s">
        <v>144</v>
      </c>
      <c r="I94" t="s">
        <v>173</v>
      </c>
      <c r="M94" t="s">
        <v>174</v>
      </c>
      <c r="N94">
        <v>160401</v>
      </c>
      <c r="O94">
        <v>15826</v>
      </c>
      <c r="P94" t="s">
        <v>147</v>
      </c>
      <c r="Q94">
        <v>8</v>
      </c>
      <c r="R94">
        <v>37.36</v>
      </c>
      <c r="T94">
        <v>523.04</v>
      </c>
    </row>
    <row r="95" spans="1:20">
      <c r="A95">
        <v>400015</v>
      </c>
      <c r="B95" t="s">
        <v>171</v>
      </c>
      <c r="C95">
        <v>41654</v>
      </c>
      <c r="D95" t="s">
        <v>172</v>
      </c>
      <c r="G95">
        <v>18</v>
      </c>
      <c r="H95" t="s">
        <v>144</v>
      </c>
      <c r="I95" t="s">
        <v>173</v>
      </c>
      <c r="M95" t="s">
        <v>174</v>
      </c>
      <c r="N95">
        <v>160402</v>
      </c>
      <c r="O95">
        <v>15826</v>
      </c>
      <c r="P95" t="s">
        <v>147</v>
      </c>
      <c r="Q95">
        <v>9</v>
      </c>
      <c r="R95">
        <v>74.72</v>
      </c>
      <c r="T95">
        <v>597.76</v>
      </c>
    </row>
    <row r="96" spans="1:20">
      <c r="A96">
        <v>400015</v>
      </c>
      <c r="B96" t="s">
        <v>171</v>
      </c>
      <c r="C96">
        <v>41654</v>
      </c>
      <c r="D96" t="s">
        <v>172</v>
      </c>
      <c r="G96">
        <v>18</v>
      </c>
      <c r="H96" t="s">
        <v>144</v>
      </c>
      <c r="I96" t="s">
        <v>173</v>
      </c>
      <c r="M96" t="s">
        <v>174</v>
      </c>
      <c r="N96">
        <v>160405</v>
      </c>
      <c r="O96">
        <v>15826</v>
      </c>
      <c r="P96" t="s">
        <v>147</v>
      </c>
      <c r="Q96">
        <v>10</v>
      </c>
      <c r="R96">
        <v>74.72</v>
      </c>
      <c r="T96">
        <v>672.48</v>
      </c>
    </row>
    <row r="97" spans="1:20">
      <c r="A97">
        <v>400015</v>
      </c>
      <c r="B97" t="s">
        <v>171</v>
      </c>
      <c r="C97">
        <v>41654</v>
      </c>
      <c r="D97" t="s">
        <v>172</v>
      </c>
      <c r="G97">
        <v>18</v>
      </c>
      <c r="H97" t="s">
        <v>144</v>
      </c>
      <c r="I97" t="s">
        <v>173</v>
      </c>
      <c r="M97" t="s">
        <v>174</v>
      </c>
      <c r="N97">
        <v>170101</v>
      </c>
      <c r="O97">
        <v>15826</v>
      </c>
      <c r="P97" t="s">
        <v>147</v>
      </c>
      <c r="Q97">
        <v>11</v>
      </c>
      <c r="R97">
        <v>130.76</v>
      </c>
      <c r="T97">
        <v>803.24</v>
      </c>
    </row>
    <row r="98" spans="1:20">
      <c r="A98">
        <v>400015</v>
      </c>
      <c r="B98" t="s">
        <v>171</v>
      </c>
      <c r="C98">
        <v>41654</v>
      </c>
      <c r="D98" t="s">
        <v>172</v>
      </c>
      <c r="G98">
        <v>18</v>
      </c>
      <c r="H98" t="s">
        <v>144</v>
      </c>
      <c r="I98" t="s">
        <v>173</v>
      </c>
      <c r="M98" t="s">
        <v>174</v>
      </c>
      <c r="N98">
        <v>170301</v>
      </c>
      <c r="O98">
        <v>15826</v>
      </c>
      <c r="P98" t="s">
        <v>147</v>
      </c>
      <c r="Q98">
        <v>12</v>
      </c>
      <c r="R98">
        <v>56.04</v>
      </c>
      <c r="T98">
        <v>859.28</v>
      </c>
    </row>
    <row r="99" spans="1:20">
      <c r="A99">
        <v>400015</v>
      </c>
      <c r="B99" t="s">
        <v>171</v>
      </c>
      <c r="C99">
        <v>41654</v>
      </c>
      <c r="D99" t="s">
        <v>172</v>
      </c>
      <c r="G99">
        <v>18</v>
      </c>
      <c r="H99" t="s">
        <v>144</v>
      </c>
      <c r="I99" t="s">
        <v>173</v>
      </c>
      <c r="M99" t="s">
        <v>174</v>
      </c>
      <c r="N99">
        <v>170401</v>
      </c>
      <c r="O99">
        <v>15826</v>
      </c>
      <c r="P99" t="s">
        <v>147</v>
      </c>
      <c r="Q99">
        <v>13</v>
      </c>
      <c r="R99">
        <v>56.04</v>
      </c>
      <c r="T99">
        <v>915.32</v>
      </c>
    </row>
    <row r="100" spans="1:20">
      <c r="A100">
        <v>400015</v>
      </c>
      <c r="B100" t="s">
        <v>171</v>
      </c>
      <c r="C100">
        <v>41654</v>
      </c>
      <c r="D100" t="s">
        <v>172</v>
      </c>
      <c r="G100">
        <v>18</v>
      </c>
      <c r="H100" t="s">
        <v>144</v>
      </c>
      <c r="I100" t="s">
        <v>173</v>
      </c>
      <c r="M100" t="s">
        <v>174</v>
      </c>
      <c r="N100">
        <v>170402</v>
      </c>
      <c r="O100">
        <v>15826</v>
      </c>
      <c r="P100" t="s">
        <v>147</v>
      </c>
      <c r="Q100">
        <v>14</v>
      </c>
      <c r="R100">
        <v>56.04</v>
      </c>
      <c r="T100">
        <v>971.36</v>
      </c>
    </row>
    <row r="101" spans="1:20">
      <c r="A101">
        <v>400015</v>
      </c>
      <c r="B101" t="s">
        <v>171</v>
      </c>
      <c r="C101">
        <v>41668</v>
      </c>
      <c r="D101" t="s">
        <v>175</v>
      </c>
      <c r="G101">
        <v>18</v>
      </c>
      <c r="H101" t="s">
        <v>144</v>
      </c>
      <c r="I101" t="s">
        <v>176</v>
      </c>
      <c r="M101" t="s">
        <v>174</v>
      </c>
      <c r="N101">
        <v>150105</v>
      </c>
      <c r="O101">
        <v>16077</v>
      </c>
      <c r="P101" t="s">
        <v>147</v>
      </c>
      <c r="Q101">
        <v>1</v>
      </c>
      <c r="R101">
        <v>18.68</v>
      </c>
      <c r="T101">
        <v>990.04</v>
      </c>
    </row>
    <row r="102" spans="1:20">
      <c r="A102">
        <v>400015</v>
      </c>
      <c r="B102" t="s">
        <v>171</v>
      </c>
      <c r="C102">
        <v>41668</v>
      </c>
      <c r="D102" t="s">
        <v>175</v>
      </c>
      <c r="G102">
        <v>18</v>
      </c>
      <c r="H102" t="s">
        <v>144</v>
      </c>
      <c r="I102" t="s">
        <v>176</v>
      </c>
      <c r="M102" t="s">
        <v>174</v>
      </c>
      <c r="N102">
        <v>150107</v>
      </c>
      <c r="O102">
        <v>16077</v>
      </c>
      <c r="P102" t="s">
        <v>147</v>
      </c>
      <c r="Q102">
        <v>2</v>
      </c>
      <c r="R102">
        <v>18.68</v>
      </c>
      <c r="T102">
        <v>1008.72</v>
      </c>
    </row>
    <row r="103" spans="1:20">
      <c r="A103">
        <v>400015</v>
      </c>
      <c r="B103" t="s">
        <v>171</v>
      </c>
      <c r="C103">
        <v>41668</v>
      </c>
      <c r="D103" t="s">
        <v>175</v>
      </c>
      <c r="G103">
        <v>18</v>
      </c>
      <c r="H103" t="s">
        <v>144</v>
      </c>
      <c r="I103" t="s">
        <v>176</v>
      </c>
      <c r="M103" t="s">
        <v>174</v>
      </c>
      <c r="N103">
        <v>150207</v>
      </c>
      <c r="O103">
        <v>16077</v>
      </c>
      <c r="P103" t="s">
        <v>147</v>
      </c>
      <c r="Q103">
        <v>3</v>
      </c>
      <c r="R103">
        <v>56.04</v>
      </c>
      <c r="T103">
        <v>1064.76</v>
      </c>
    </row>
    <row r="104" spans="1:20">
      <c r="A104">
        <v>400015</v>
      </c>
      <c r="B104" t="s">
        <v>171</v>
      </c>
      <c r="C104">
        <v>41668</v>
      </c>
      <c r="D104" t="s">
        <v>175</v>
      </c>
      <c r="G104">
        <v>18</v>
      </c>
      <c r="H104" t="s">
        <v>144</v>
      </c>
      <c r="I104" t="s">
        <v>176</v>
      </c>
      <c r="M104" t="s">
        <v>174</v>
      </c>
      <c r="N104">
        <v>160101</v>
      </c>
      <c r="O104">
        <v>16077</v>
      </c>
      <c r="P104" t="s">
        <v>147</v>
      </c>
      <c r="Q104">
        <v>4</v>
      </c>
      <c r="R104">
        <v>93.4</v>
      </c>
      <c r="T104">
        <v>1158.1600000000001</v>
      </c>
    </row>
    <row r="105" spans="1:20">
      <c r="A105">
        <v>400015</v>
      </c>
      <c r="B105" t="s">
        <v>171</v>
      </c>
      <c r="C105">
        <v>41668</v>
      </c>
      <c r="D105" t="s">
        <v>175</v>
      </c>
      <c r="G105">
        <v>18</v>
      </c>
      <c r="H105" t="s">
        <v>144</v>
      </c>
      <c r="I105" t="s">
        <v>176</v>
      </c>
      <c r="M105" t="s">
        <v>174</v>
      </c>
      <c r="N105">
        <v>160103</v>
      </c>
      <c r="O105">
        <v>16077</v>
      </c>
      <c r="P105" t="s">
        <v>147</v>
      </c>
      <c r="Q105">
        <v>5</v>
      </c>
      <c r="R105">
        <v>74.72</v>
      </c>
      <c r="T105">
        <v>1232.8800000000001</v>
      </c>
    </row>
    <row r="106" spans="1:20">
      <c r="A106">
        <v>400015</v>
      </c>
      <c r="B106" t="s">
        <v>171</v>
      </c>
      <c r="C106">
        <v>41668</v>
      </c>
      <c r="D106" t="s">
        <v>175</v>
      </c>
      <c r="G106">
        <v>18</v>
      </c>
      <c r="H106" t="s">
        <v>144</v>
      </c>
      <c r="I106" t="s">
        <v>176</v>
      </c>
      <c r="M106" t="s">
        <v>174</v>
      </c>
      <c r="N106">
        <v>160105</v>
      </c>
      <c r="O106">
        <v>16077</v>
      </c>
      <c r="P106" t="s">
        <v>147</v>
      </c>
      <c r="Q106">
        <v>6</v>
      </c>
      <c r="R106">
        <v>130.76</v>
      </c>
      <c r="T106">
        <v>1363.64</v>
      </c>
    </row>
    <row r="107" spans="1:20">
      <c r="A107">
        <v>400015</v>
      </c>
      <c r="B107" t="s">
        <v>171</v>
      </c>
      <c r="C107">
        <v>41668</v>
      </c>
      <c r="D107" t="s">
        <v>175</v>
      </c>
      <c r="G107">
        <v>18</v>
      </c>
      <c r="H107" t="s">
        <v>144</v>
      </c>
      <c r="I107" t="s">
        <v>176</v>
      </c>
      <c r="M107" t="s">
        <v>174</v>
      </c>
      <c r="N107">
        <v>160301</v>
      </c>
      <c r="O107">
        <v>16077</v>
      </c>
      <c r="P107" t="s">
        <v>147</v>
      </c>
      <c r="Q107">
        <v>7</v>
      </c>
      <c r="R107">
        <v>93.4</v>
      </c>
      <c r="T107">
        <v>1457.04</v>
      </c>
    </row>
    <row r="108" spans="1:20">
      <c r="A108">
        <v>400015</v>
      </c>
      <c r="B108" t="s">
        <v>171</v>
      </c>
      <c r="C108">
        <v>41668</v>
      </c>
      <c r="D108" t="s">
        <v>175</v>
      </c>
      <c r="G108">
        <v>18</v>
      </c>
      <c r="H108" t="s">
        <v>144</v>
      </c>
      <c r="I108" t="s">
        <v>176</v>
      </c>
      <c r="M108" t="s">
        <v>174</v>
      </c>
      <c r="N108">
        <v>160401</v>
      </c>
      <c r="O108">
        <v>16077</v>
      </c>
      <c r="P108" t="s">
        <v>147</v>
      </c>
      <c r="Q108">
        <v>8</v>
      </c>
      <c r="R108">
        <v>37.36</v>
      </c>
      <c r="T108">
        <v>1494.4</v>
      </c>
    </row>
    <row r="109" spans="1:20">
      <c r="A109">
        <v>400015</v>
      </c>
      <c r="B109" t="s">
        <v>171</v>
      </c>
      <c r="C109">
        <v>41668</v>
      </c>
      <c r="D109" t="s">
        <v>175</v>
      </c>
      <c r="G109">
        <v>18</v>
      </c>
      <c r="H109" t="s">
        <v>144</v>
      </c>
      <c r="I109" t="s">
        <v>176</v>
      </c>
      <c r="M109" t="s">
        <v>174</v>
      </c>
      <c r="N109">
        <v>160402</v>
      </c>
      <c r="O109">
        <v>16077</v>
      </c>
      <c r="P109" t="s">
        <v>147</v>
      </c>
      <c r="Q109">
        <v>9</v>
      </c>
      <c r="R109">
        <v>74.72</v>
      </c>
      <c r="T109">
        <v>1569.12</v>
      </c>
    </row>
    <row r="110" spans="1:20">
      <c r="A110">
        <v>400015</v>
      </c>
      <c r="B110" t="s">
        <v>171</v>
      </c>
      <c r="C110">
        <v>41668</v>
      </c>
      <c r="D110" t="s">
        <v>175</v>
      </c>
      <c r="G110">
        <v>18</v>
      </c>
      <c r="H110" t="s">
        <v>144</v>
      </c>
      <c r="I110" t="s">
        <v>176</v>
      </c>
      <c r="M110" t="s">
        <v>174</v>
      </c>
      <c r="N110">
        <v>160405</v>
      </c>
      <c r="O110">
        <v>16077</v>
      </c>
      <c r="P110" t="s">
        <v>147</v>
      </c>
      <c r="Q110">
        <v>10</v>
      </c>
      <c r="R110">
        <v>74.72</v>
      </c>
      <c r="T110">
        <v>1643.84</v>
      </c>
    </row>
    <row r="111" spans="1:20">
      <c r="A111">
        <v>400015</v>
      </c>
      <c r="B111" t="s">
        <v>171</v>
      </c>
      <c r="C111">
        <v>41668</v>
      </c>
      <c r="D111" t="s">
        <v>175</v>
      </c>
      <c r="G111">
        <v>18</v>
      </c>
      <c r="H111" t="s">
        <v>144</v>
      </c>
      <c r="I111" t="s">
        <v>176</v>
      </c>
      <c r="M111" t="s">
        <v>174</v>
      </c>
      <c r="N111">
        <v>170101</v>
      </c>
      <c r="O111">
        <v>16077</v>
      </c>
      <c r="P111" t="s">
        <v>147</v>
      </c>
      <c r="Q111">
        <v>11</v>
      </c>
      <c r="R111">
        <v>130.76</v>
      </c>
      <c r="T111">
        <v>1774.6</v>
      </c>
    </row>
    <row r="112" spans="1:20">
      <c r="A112">
        <v>400015</v>
      </c>
      <c r="B112" t="s">
        <v>171</v>
      </c>
      <c r="C112">
        <v>41668</v>
      </c>
      <c r="D112" t="s">
        <v>175</v>
      </c>
      <c r="G112">
        <v>18</v>
      </c>
      <c r="H112" t="s">
        <v>144</v>
      </c>
      <c r="I112" t="s">
        <v>176</v>
      </c>
      <c r="M112" t="s">
        <v>174</v>
      </c>
      <c r="N112">
        <v>170301</v>
      </c>
      <c r="O112">
        <v>16077</v>
      </c>
      <c r="P112" t="s">
        <v>147</v>
      </c>
      <c r="Q112">
        <v>12</v>
      </c>
      <c r="R112">
        <v>56.04</v>
      </c>
      <c r="T112">
        <v>1830.64</v>
      </c>
    </row>
    <row r="113" spans="1:20">
      <c r="A113">
        <v>400015</v>
      </c>
      <c r="B113" t="s">
        <v>171</v>
      </c>
      <c r="C113">
        <v>41668</v>
      </c>
      <c r="D113" t="s">
        <v>175</v>
      </c>
      <c r="G113">
        <v>18</v>
      </c>
      <c r="H113" t="s">
        <v>144</v>
      </c>
      <c r="I113" t="s">
        <v>176</v>
      </c>
      <c r="M113" t="s">
        <v>174</v>
      </c>
      <c r="N113">
        <v>170401</v>
      </c>
      <c r="O113">
        <v>16077</v>
      </c>
      <c r="P113" t="s">
        <v>147</v>
      </c>
      <c r="Q113">
        <v>13</v>
      </c>
      <c r="R113">
        <v>56.04</v>
      </c>
      <c r="T113">
        <v>1886.68</v>
      </c>
    </row>
    <row r="114" spans="1:20">
      <c r="A114">
        <v>400015</v>
      </c>
      <c r="B114" t="s">
        <v>171</v>
      </c>
      <c r="C114">
        <v>41668</v>
      </c>
      <c r="D114" t="s">
        <v>175</v>
      </c>
      <c r="G114">
        <v>18</v>
      </c>
      <c r="H114" t="s">
        <v>144</v>
      </c>
      <c r="I114" t="s">
        <v>176</v>
      </c>
      <c r="M114" t="s">
        <v>174</v>
      </c>
      <c r="N114">
        <v>170402</v>
      </c>
      <c r="O114">
        <v>16077</v>
      </c>
      <c r="P114" t="s">
        <v>147</v>
      </c>
      <c r="Q114">
        <v>14</v>
      </c>
      <c r="R114">
        <v>56.04</v>
      </c>
      <c r="T114">
        <v>1942.72</v>
      </c>
    </row>
    <row r="115" spans="1:20">
      <c r="A115">
        <v>400015</v>
      </c>
      <c r="B115" t="s">
        <v>171</v>
      </c>
      <c r="C115">
        <v>41670</v>
      </c>
      <c r="D115" t="s">
        <v>157</v>
      </c>
      <c r="G115">
        <v>18</v>
      </c>
      <c r="H115" t="s">
        <v>144</v>
      </c>
      <c r="I115" t="s">
        <v>170</v>
      </c>
      <c r="N115">
        <v>150105</v>
      </c>
      <c r="O115">
        <v>16174</v>
      </c>
      <c r="P115" t="s">
        <v>147</v>
      </c>
      <c r="Q115">
        <v>19</v>
      </c>
      <c r="S115">
        <v>3.73</v>
      </c>
      <c r="T115">
        <v>1938.99</v>
      </c>
    </row>
    <row r="116" spans="1:20">
      <c r="A116">
        <v>400015</v>
      </c>
      <c r="B116" t="s">
        <v>171</v>
      </c>
      <c r="C116">
        <v>41670</v>
      </c>
      <c r="D116" t="s">
        <v>157</v>
      </c>
      <c r="G116">
        <v>18</v>
      </c>
      <c r="H116" t="s">
        <v>144</v>
      </c>
      <c r="I116" t="s">
        <v>170</v>
      </c>
      <c r="N116">
        <v>150107</v>
      </c>
      <c r="O116">
        <v>16174</v>
      </c>
      <c r="P116" t="s">
        <v>147</v>
      </c>
      <c r="Q116">
        <v>54</v>
      </c>
      <c r="S116">
        <v>3.73</v>
      </c>
      <c r="T116">
        <v>1935.26</v>
      </c>
    </row>
    <row r="117" spans="1:20">
      <c r="A117">
        <v>400015</v>
      </c>
      <c r="B117" t="s">
        <v>171</v>
      </c>
      <c r="C117">
        <v>41670</v>
      </c>
      <c r="D117" t="s">
        <v>157</v>
      </c>
      <c r="G117">
        <v>18</v>
      </c>
      <c r="H117" t="s">
        <v>144</v>
      </c>
      <c r="I117" t="s">
        <v>170</v>
      </c>
      <c r="N117">
        <v>150207</v>
      </c>
      <c r="O117">
        <v>16174</v>
      </c>
      <c r="P117" t="s">
        <v>147</v>
      </c>
      <c r="Q117">
        <v>119</v>
      </c>
      <c r="S117">
        <v>11.2</v>
      </c>
      <c r="T117">
        <v>1924.06</v>
      </c>
    </row>
    <row r="118" spans="1:20">
      <c r="A118">
        <v>400015</v>
      </c>
      <c r="B118" t="s">
        <v>171</v>
      </c>
      <c r="C118">
        <v>41670</v>
      </c>
      <c r="D118" t="s">
        <v>157</v>
      </c>
      <c r="G118">
        <v>18</v>
      </c>
      <c r="H118" t="s">
        <v>144</v>
      </c>
      <c r="I118" t="s">
        <v>170</v>
      </c>
      <c r="N118">
        <v>160101</v>
      </c>
      <c r="O118">
        <v>16174</v>
      </c>
      <c r="P118" t="s">
        <v>147</v>
      </c>
      <c r="Q118">
        <v>158</v>
      </c>
      <c r="S118">
        <v>14.93</v>
      </c>
      <c r="T118">
        <v>1909.13</v>
      </c>
    </row>
    <row r="119" spans="1:20">
      <c r="A119">
        <v>400015</v>
      </c>
      <c r="B119" t="s">
        <v>171</v>
      </c>
      <c r="C119">
        <v>41670</v>
      </c>
      <c r="D119" t="s">
        <v>157</v>
      </c>
      <c r="G119">
        <v>18</v>
      </c>
      <c r="H119" t="s">
        <v>144</v>
      </c>
      <c r="I119" t="s">
        <v>170</v>
      </c>
      <c r="N119">
        <v>160103</v>
      </c>
      <c r="O119">
        <v>16174</v>
      </c>
      <c r="P119" t="s">
        <v>147</v>
      </c>
      <c r="Q119">
        <v>190</v>
      </c>
      <c r="S119">
        <v>14.93</v>
      </c>
      <c r="T119">
        <v>1894.2</v>
      </c>
    </row>
    <row r="120" spans="1:20">
      <c r="A120">
        <v>400015</v>
      </c>
      <c r="B120" t="s">
        <v>171</v>
      </c>
      <c r="C120">
        <v>41670</v>
      </c>
      <c r="D120" t="s">
        <v>157</v>
      </c>
      <c r="G120">
        <v>18</v>
      </c>
      <c r="H120" t="s">
        <v>144</v>
      </c>
      <c r="I120" t="s">
        <v>170</v>
      </c>
      <c r="N120">
        <v>160105</v>
      </c>
      <c r="O120">
        <v>16174</v>
      </c>
      <c r="P120" t="s">
        <v>147</v>
      </c>
      <c r="Q120">
        <v>228</v>
      </c>
      <c r="S120">
        <v>18.66</v>
      </c>
      <c r="T120">
        <v>1875.54</v>
      </c>
    </row>
    <row r="121" spans="1:20">
      <c r="A121">
        <v>400015</v>
      </c>
      <c r="B121" t="s">
        <v>171</v>
      </c>
      <c r="C121">
        <v>41670</v>
      </c>
      <c r="D121" t="s">
        <v>157</v>
      </c>
      <c r="G121">
        <v>18</v>
      </c>
      <c r="H121" t="s">
        <v>144</v>
      </c>
      <c r="I121" t="s">
        <v>170</v>
      </c>
      <c r="N121">
        <v>160301</v>
      </c>
      <c r="O121">
        <v>16174</v>
      </c>
      <c r="P121" t="s">
        <v>147</v>
      </c>
      <c r="Q121">
        <v>268</v>
      </c>
      <c r="S121">
        <v>11.2</v>
      </c>
      <c r="T121">
        <v>1864.34</v>
      </c>
    </row>
    <row r="122" spans="1:20">
      <c r="A122">
        <v>400015</v>
      </c>
      <c r="B122" t="s">
        <v>171</v>
      </c>
      <c r="C122">
        <v>41670</v>
      </c>
      <c r="D122" t="s">
        <v>157</v>
      </c>
      <c r="G122">
        <v>18</v>
      </c>
      <c r="H122" t="s">
        <v>144</v>
      </c>
      <c r="I122" t="s">
        <v>170</v>
      </c>
      <c r="N122">
        <v>160401</v>
      </c>
      <c r="O122">
        <v>16174</v>
      </c>
      <c r="P122" t="s">
        <v>147</v>
      </c>
      <c r="Q122">
        <v>299</v>
      </c>
      <c r="S122">
        <v>7.47</v>
      </c>
      <c r="T122">
        <v>1856.87</v>
      </c>
    </row>
    <row r="123" spans="1:20">
      <c r="A123">
        <v>400015</v>
      </c>
      <c r="B123" t="s">
        <v>171</v>
      </c>
      <c r="C123">
        <v>41670</v>
      </c>
      <c r="D123" t="s">
        <v>157</v>
      </c>
      <c r="G123">
        <v>18</v>
      </c>
      <c r="H123" t="s">
        <v>144</v>
      </c>
      <c r="I123" t="s">
        <v>170</v>
      </c>
      <c r="N123">
        <v>160402</v>
      </c>
      <c r="O123">
        <v>16174</v>
      </c>
      <c r="P123" t="s">
        <v>147</v>
      </c>
      <c r="Q123">
        <v>328</v>
      </c>
      <c r="S123">
        <v>14.92</v>
      </c>
      <c r="T123">
        <v>1841.95</v>
      </c>
    </row>
    <row r="124" spans="1:20">
      <c r="A124">
        <v>400015</v>
      </c>
      <c r="B124" t="s">
        <v>171</v>
      </c>
      <c r="C124">
        <v>41670</v>
      </c>
      <c r="D124" t="s">
        <v>157</v>
      </c>
      <c r="G124">
        <v>18</v>
      </c>
      <c r="H124" t="s">
        <v>144</v>
      </c>
      <c r="I124" t="s">
        <v>170</v>
      </c>
      <c r="N124">
        <v>160405</v>
      </c>
      <c r="O124">
        <v>16174</v>
      </c>
      <c r="P124" t="s">
        <v>147</v>
      </c>
      <c r="Q124">
        <v>356</v>
      </c>
      <c r="S124">
        <v>14.94</v>
      </c>
      <c r="T124">
        <v>1827.01</v>
      </c>
    </row>
    <row r="125" spans="1:20">
      <c r="A125">
        <v>400015</v>
      </c>
      <c r="B125" t="s">
        <v>171</v>
      </c>
      <c r="C125">
        <v>41670</v>
      </c>
      <c r="D125" t="s">
        <v>157</v>
      </c>
      <c r="G125">
        <v>18</v>
      </c>
      <c r="H125" t="s">
        <v>144</v>
      </c>
      <c r="I125" t="s">
        <v>170</v>
      </c>
      <c r="N125">
        <v>170101</v>
      </c>
      <c r="O125">
        <v>16174</v>
      </c>
      <c r="P125" t="s">
        <v>147</v>
      </c>
      <c r="Q125">
        <v>387</v>
      </c>
      <c r="S125">
        <v>22.4</v>
      </c>
      <c r="T125">
        <v>1804.61</v>
      </c>
    </row>
    <row r="126" spans="1:20">
      <c r="A126">
        <v>400015</v>
      </c>
      <c r="B126" t="s">
        <v>171</v>
      </c>
      <c r="C126">
        <v>41670</v>
      </c>
      <c r="D126" t="s">
        <v>157</v>
      </c>
      <c r="G126">
        <v>18</v>
      </c>
      <c r="H126" t="s">
        <v>144</v>
      </c>
      <c r="I126" t="s">
        <v>170</v>
      </c>
      <c r="N126">
        <v>170301</v>
      </c>
      <c r="O126">
        <v>16174</v>
      </c>
      <c r="P126" t="s">
        <v>147</v>
      </c>
      <c r="Q126">
        <v>447</v>
      </c>
      <c r="S126">
        <v>11.19</v>
      </c>
      <c r="T126">
        <v>1793.42</v>
      </c>
    </row>
    <row r="127" spans="1:20">
      <c r="A127">
        <v>400015</v>
      </c>
      <c r="B127" t="s">
        <v>171</v>
      </c>
      <c r="C127">
        <v>41670</v>
      </c>
      <c r="D127" t="s">
        <v>157</v>
      </c>
      <c r="G127">
        <v>18</v>
      </c>
      <c r="H127" t="s">
        <v>144</v>
      </c>
      <c r="I127" t="s">
        <v>170</v>
      </c>
      <c r="N127">
        <v>170401</v>
      </c>
      <c r="O127">
        <v>16174</v>
      </c>
      <c r="P127" t="s">
        <v>147</v>
      </c>
      <c r="Q127">
        <v>479</v>
      </c>
      <c r="S127">
        <v>11.2</v>
      </c>
      <c r="T127">
        <v>1782.22</v>
      </c>
    </row>
    <row r="128" spans="1:20">
      <c r="A128">
        <v>400015</v>
      </c>
      <c r="B128" t="s">
        <v>171</v>
      </c>
      <c r="C128">
        <v>41670</v>
      </c>
      <c r="D128" t="s">
        <v>157</v>
      </c>
      <c r="G128">
        <v>18</v>
      </c>
      <c r="H128" t="s">
        <v>144</v>
      </c>
      <c r="I128" t="s">
        <v>170</v>
      </c>
      <c r="N128">
        <v>170402</v>
      </c>
      <c r="O128">
        <v>16174</v>
      </c>
      <c r="P128" t="s">
        <v>147</v>
      </c>
      <c r="Q128">
        <v>517</v>
      </c>
      <c r="S128">
        <v>11.19</v>
      </c>
      <c r="T128">
        <v>1771.03</v>
      </c>
    </row>
    <row r="129" spans="1:20">
      <c r="A129">
        <v>400016</v>
      </c>
      <c r="B129" t="s">
        <v>177</v>
      </c>
      <c r="C129">
        <v>41670</v>
      </c>
      <c r="D129" t="s">
        <v>157</v>
      </c>
      <c r="G129">
        <v>18</v>
      </c>
      <c r="H129" t="s">
        <v>144</v>
      </c>
      <c r="I129" t="s">
        <v>178</v>
      </c>
      <c r="N129">
        <v>170402</v>
      </c>
      <c r="O129">
        <v>16174</v>
      </c>
      <c r="P129" t="s">
        <v>147</v>
      </c>
      <c r="Q129">
        <v>518</v>
      </c>
      <c r="S129">
        <v>198.9</v>
      </c>
      <c r="T129">
        <v>-198.9</v>
      </c>
    </row>
    <row r="130" spans="1:20">
      <c r="A130">
        <v>400016</v>
      </c>
      <c r="B130" t="s">
        <v>177</v>
      </c>
      <c r="C130">
        <v>41670</v>
      </c>
      <c r="D130" t="s">
        <v>157</v>
      </c>
      <c r="G130">
        <v>18</v>
      </c>
      <c r="H130" t="s">
        <v>144</v>
      </c>
      <c r="I130" t="s">
        <v>178</v>
      </c>
      <c r="N130">
        <v>170401</v>
      </c>
      <c r="O130">
        <v>16174</v>
      </c>
      <c r="P130" t="s">
        <v>147</v>
      </c>
      <c r="Q130">
        <v>480</v>
      </c>
      <c r="S130">
        <v>85.8</v>
      </c>
      <c r="T130">
        <v>-284.7</v>
      </c>
    </row>
    <row r="131" spans="1:20">
      <c r="A131">
        <v>400016</v>
      </c>
      <c r="B131" t="s">
        <v>177</v>
      </c>
      <c r="C131">
        <v>41670</v>
      </c>
      <c r="D131" t="s">
        <v>157</v>
      </c>
      <c r="G131">
        <v>18</v>
      </c>
      <c r="H131" t="s">
        <v>144</v>
      </c>
      <c r="I131" t="s">
        <v>178</v>
      </c>
      <c r="N131">
        <v>170301</v>
      </c>
      <c r="O131">
        <v>16174</v>
      </c>
      <c r="P131" t="s">
        <v>147</v>
      </c>
      <c r="Q131">
        <v>448</v>
      </c>
      <c r="S131">
        <v>343.2</v>
      </c>
      <c r="T131">
        <v>-627.9</v>
      </c>
    </row>
    <row r="132" spans="1:20">
      <c r="A132">
        <v>400016</v>
      </c>
      <c r="B132" t="s">
        <v>177</v>
      </c>
      <c r="C132">
        <v>41670</v>
      </c>
      <c r="D132" t="s">
        <v>157</v>
      </c>
      <c r="G132">
        <v>18</v>
      </c>
      <c r="H132" t="s">
        <v>144</v>
      </c>
      <c r="I132" t="s">
        <v>178</v>
      </c>
      <c r="N132">
        <v>170103</v>
      </c>
      <c r="O132">
        <v>16174</v>
      </c>
      <c r="P132" t="s">
        <v>147</v>
      </c>
      <c r="Q132">
        <v>418</v>
      </c>
      <c r="S132">
        <v>85.8</v>
      </c>
      <c r="T132">
        <v>-713.7</v>
      </c>
    </row>
    <row r="133" spans="1:20">
      <c r="A133">
        <v>400016</v>
      </c>
      <c r="B133" t="s">
        <v>177</v>
      </c>
      <c r="C133">
        <v>41670</v>
      </c>
      <c r="D133" t="s">
        <v>157</v>
      </c>
      <c r="G133">
        <v>18</v>
      </c>
      <c r="H133" t="s">
        <v>144</v>
      </c>
      <c r="I133" t="s">
        <v>178</v>
      </c>
      <c r="N133">
        <v>170101</v>
      </c>
      <c r="O133">
        <v>16174</v>
      </c>
      <c r="P133" t="s">
        <v>147</v>
      </c>
      <c r="Q133">
        <v>388</v>
      </c>
      <c r="S133">
        <v>343.2</v>
      </c>
      <c r="T133">
        <v>-1056.9000000000001</v>
      </c>
    </row>
    <row r="134" spans="1:20">
      <c r="A134">
        <v>400016</v>
      </c>
      <c r="B134" t="s">
        <v>177</v>
      </c>
      <c r="C134">
        <v>41670</v>
      </c>
      <c r="D134" t="s">
        <v>157</v>
      </c>
      <c r="G134">
        <v>18</v>
      </c>
      <c r="H134" t="s">
        <v>144</v>
      </c>
      <c r="I134" t="s">
        <v>178</v>
      </c>
      <c r="N134">
        <v>160405</v>
      </c>
      <c r="O134">
        <v>16174</v>
      </c>
      <c r="P134" t="s">
        <v>147</v>
      </c>
      <c r="Q134">
        <v>357</v>
      </c>
      <c r="S134">
        <v>85.8</v>
      </c>
      <c r="T134">
        <v>-1142.7</v>
      </c>
    </row>
    <row r="135" spans="1:20">
      <c r="A135">
        <v>400016</v>
      </c>
      <c r="B135" t="s">
        <v>177</v>
      </c>
      <c r="C135">
        <v>41670</v>
      </c>
      <c r="D135" t="s">
        <v>157</v>
      </c>
      <c r="G135">
        <v>18</v>
      </c>
      <c r="H135" t="s">
        <v>144</v>
      </c>
      <c r="I135" t="s">
        <v>178</v>
      </c>
      <c r="N135">
        <v>160402</v>
      </c>
      <c r="O135">
        <v>16174</v>
      </c>
      <c r="P135" t="s">
        <v>147</v>
      </c>
      <c r="Q135">
        <v>329</v>
      </c>
      <c r="S135">
        <v>343.2</v>
      </c>
      <c r="T135">
        <v>-1485.9</v>
      </c>
    </row>
    <row r="136" spans="1:20">
      <c r="A136">
        <v>400016</v>
      </c>
      <c r="B136" t="s">
        <v>177</v>
      </c>
      <c r="C136">
        <v>41670</v>
      </c>
      <c r="D136" t="s">
        <v>157</v>
      </c>
      <c r="G136">
        <v>18</v>
      </c>
      <c r="H136" t="s">
        <v>144</v>
      </c>
      <c r="I136" t="s">
        <v>178</v>
      </c>
      <c r="N136">
        <v>160401</v>
      </c>
      <c r="O136">
        <v>16174</v>
      </c>
      <c r="P136" t="s">
        <v>147</v>
      </c>
      <c r="Q136">
        <v>300</v>
      </c>
      <c r="S136">
        <v>85.8</v>
      </c>
      <c r="T136">
        <v>-1571.7</v>
      </c>
    </row>
    <row r="137" spans="1:20">
      <c r="A137">
        <v>400016</v>
      </c>
      <c r="B137" t="s">
        <v>177</v>
      </c>
      <c r="C137">
        <v>41670</v>
      </c>
      <c r="D137" t="s">
        <v>157</v>
      </c>
      <c r="G137">
        <v>18</v>
      </c>
      <c r="H137" t="s">
        <v>144</v>
      </c>
      <c r="I137" t="s">
        <v>178</v>
      </c>
      <c r="N137">
        <v>160301</v>
      </c>
      <c r="O137">
        <v>16174</v>
      </c>
      <c r="P137" t="s">
        <v>147</v>
      </c>
      <c r="Q137">
        <v>269</v>
      </c>
      <c r="S137">
        <v>85.8</v>
      </c>
      <c r="T137">
        <v>-1657.5</v>
      </c>
    </row>
    <row r="138" spans="1:20">
      <c r="A138">
        <v>400016</v>
      </c>
      <c r="B138" t="s">
        <v>177</v>
      </c>
      <c r="C138">
        <v>41670</v>
      </c>
      <c r="D138" t="s">
        <v>157</v>
      </c>
      <c r="G138">
        <v>18</v>
      </c>
      <c r="H138" t="s">
        <v>144</v>
      </c>
      <c r="I138" t="s">
        <v>178</v>
      </c>
      <c r="N138">
        <v>160105</v>
      </c>
      <c r="O138">
        <v>16174</v>
      </c>
      <c r="P138" t="s">
        <v>147</v>
      </c>
      <c r="Q138">
        <v>229</v>
      </c>
      <c r="S138">
        <v>214.5</v>
      </c>
      <c r="T138">
        <v>-1872</v>
      </c>
    </row>
    <row r="139" spans="1:20">
      <c r="A139">
        <v>400016</v>
      </c>
      <c r="B139" t="s">
        <v>177</v>
      </c>
      <c r="C139">
        <v>41670</v>
      </c>
      <c r="D139" t="s">
        <v>157</v>
      </c>
      <c r="G139">
        <v>18</v>
      </c>
      <c r="H139" t="s">
        <v>144</v>
      </c>
      <c r="I139" t="s">
        <v>178</v>
      </c>
      <c r="N139">
        <v>160103</v>
      </c>
      <c r="O139">
        <v>16174</v>
      </c>
      <c r="P139" t="s">
        <v>147</v>
      </c>
      <c r="Q139">
        <v>191</v>
      </c>
      <c r="S139">
        <v>343.2</v>
      </c>
      <c r="T139">
        <v>-2215.1999999999998</v>
      </c>
    </row>
    <row r="140" spans="1:20">
      <c r="A140">
        <v>400016</v>
      </c>
      <c r="B140" t="s">
        <v>177</v>
      </c>
      <c r="C140">
        <v>41670</v>
      </c>
      <c r="D140" t="s">
        <v>157</v>
      </c>
      <c r="G140">
        <v>18</v>
      </c>
      <c r="H140" t="s">
        <v>144</v>
      </c>
      <c r="I140" t="s">
        <v>178</v>
      </c>
      <c r="N140">
        <v>160101</v>
      </c>
      <c r="O140">
        <v>16174</v>
      </c>
      <c r="P140" t="s">
        <v>147</v>
      </c>
      <c r="Q140">
        <v>159</v>
      </c>
      <c r="S140">
        <v>370.5</v>
      </c>
      <c r="T140">
        <v>-2585.6999999999998</v>
      </c>
    </row>
    <row r="141" spans="1:20">
      <c r="A141">
        <v>400016</v>
      </c>
      <c r="B141" t="s">
        <v>177</v>
      </c>
      <c r="C141">
        <v>41670</v>
      </c>
      <c r="D141" t="s">
        <v>157</v>
      </c>
      <c r="G141">
        <v>18</v>
      </c>
      <c r="H141" t="s">
        <v>144</v>
      </c>
      <c r="I141" t="s">
        <v>178</v>
      </c>
      <c r="N141">
        <v>150207</v>
      </c>
      <c r="O141">
        <v>16174</v>
      </c>
      <c r="P141" t="s">
        <v>147</v>
      </c>
      <c r="Q141">
        <v>120</v>
      </c>
      <c r="S141">
        <v>93.6</v>
      </c>
      <c r="T141">
        <v>-2679.3</v>
      </c>
    </row>
    <row r="142" spans="1:20">
      <c r="A142">
        <v>400016</v>
      </c>
      <c r="B142" t="s">
        <v>177</v>
      </c>
      <c r="C142">
        <v>41670</v>
      </c>
      <c r="D142" t="s">
        <v>157</v>
      </c>
      <c r="G142">
        <v>18</v>
      </c>
      <c r="H142" t="s">
        <v>144</v>
      </c>
      <c r="I142" t="s">
        <v>178</v>
      </c>
      <c r="N142">
        <v>150107</v>
      </c>
      <c r="O142">
        <v>16174</v>
      </c>
      <c r="P142" t="s">
        <v>147</v>
      </c>
      <c r="Q142">
        <v>55</v>
      </c>
      <c r="S142">
        <v>66.3</v>
      </c>
      <c r="T142">
        <v>-2745.6</v>
      </c>
    </row>
    <row r="143" spans="1:20">
      <c r="A143">
        <v>400016</v>
      </c>
      <c r="B143" t="s">
        <v>177</v>
      </c>
      <c r="C143">
        <v>41670</v>
      </c>
      <c r="D143" t="s">
        <v>157</v>
      </c>
      <c r="G143">
        <v>18</v>
      </c>
      <c r="H143" t="s">
        <v>144</v>
      </c>
      <c r="I143" t="s">
        <v>178</v>
      </c>
      <c r="N143">
        <v>150105</v>
      </c>
      <c r="O143">
        <v>16174</v>
      </c>
      <c r="P143" t="s">
        <v>147</v>
      </c>
      <c r="Q143">
        <v>20</v>
      </c>
      <c r="S143">
        <v>85.8</v>
      </c>
      <c r="T143">
        <v>-2831.4</v>
      </c>
    </row>
    <row r="144" spans="1:20">
      <c r="A144">
        <v>400016</v>
      </c>
      <c r="B144" t="s">
        <v>177</v>
      </c>
      <c r="C144">
        <v>41670</v>
      </c>
      <c r="D144" t="s">
        <v>157</v>
      </c>
      <c r="G144">
        <v>18</v>
      </c>
      <c r="H144" t="s">
        <v>144</v>
      </c>
      <c r="I144" t="s">
        <v>178</v>
      </c>
      <c r="N144">
        <v>150202</v>
      </c>
      <c r="O144">
        <v>16174</v>
      </c>
      <c r="P144" t="s">
        <v>147</v>
      </c>
      <c r="Q144">
        <v>83</v>
      </c>
      <c r="S144">
        <v>85.8</v>
      </c>
      <c r="T144">
        <v>-2917.2</v>
      </c>
    </row>
    <row r="145" spans="1:20">
      <c r="A145">
        <v>400016</v>
      </c>
      <c r="B145" t="s">
        <v>177</v>
      </c>
      <c r="C145">
        <v>41670</v>
      </c>
      <c r="D145" t="s">
        <v>179</v>
      </c>
      <c r="G145">
        <v>18</v>
      </c>
      <c r="H145" t="s">
        <v>144</v>
      </c>
      <c r="I145" t="s">
        <v>180</v>
      </c>
      <c r="M145" t="s">
        <v>174</v>
      </c>
      <c r="N145">
        <v>150202</v>
      </c>
      <c r="O145">
        <v>16138</v>
      </c>
      <c r="P145" t="s">
        <v>147</v>
      </c>
      <c r="Q145">
        <v>1</v>
      </c>
      <c r="R145">
        <v>429</v>
      </c>
      <c r="T145">
        <v>-2488.1999999999998</v>
      </c>
    </row>
    <row r="146" spans="1:20">
      <c r="A146">
        <v>400016</v>
      </c>
      <c r="B146" t="s">
        <v>177</v>
      </c>
      <c r="C146">
        <v>41670</v>
      </c>
      <c r="D146" t="s">
        <v>179</v>
      </c>
      <c r="G146">
        <v>18</v>
      </c>
      <c r="H146" t="s">
        <v>144</v>
      </c>
      <c r="I146" t="s">
        <v>180</v>
      </c>
      <c r="M146" t="s">
        <v>174</v>
      </c>
      <c r="N146">
        <v>150207</v>
      </c>
      <c r="O146">
        <v>16138</v>
      </c>
      <c r="P146" t="s">
        <v>147</v>
      </c>
      <c r="Q146">
        <v>2</v>
      </c>
      <c r="R146">
        <v>780</v>
      </c>
      <c r="T146">
        <v>-1708.2</v>
      </c>
    </row>
    <row r="147" spans="1:20">
      <c r="A147">
        <v>400016</v>
      </c>
      <c r="B147" t="s">
        <v>177</v>
      </c>
      <c r="C147">
        <v>41670</v>
      </c>
      <c r="D147" t="s">
        <v>179</v>
      </c>
      <c r="G147">
        <v>18</v>
      </c>
      <c r="H147" t="s">
        <v>144</v>
      </c>
      <c r="I147" t="s">
        <v>180</v>
      </c>
      <c r="M147" t="s">
        <v>174</v>
      </c>
      <c r="N147">
        <v>160101</v>
      </c>
      <c r="O147">
        <v>16138</v>
      </c>
      <c r="P147" t="s">
        <v>147</v>
      </c>
      <c r="Q147">
        <v>3</v>
      </c>
      <c r="R147">
        <v>429</v>
      </c>
      <c r="T147">
        <v>-1279.2</v>
      </c>
    </row>
    <row r="148" spans="1:20">
      <c r="A148">
        <v>400016</v>
      </c>
      <c r="B148" t="s">
        <v>177</v>
      </c>
      <c r="C148">
        <v>41670</v>
      </c>
      <c r="D148" t="s">
        <v>179</v>
      </c>
      <c r="G148">
        <v>18</v>
      </c>
      <c r="H148" t="s">
        <v>144</v>
      </c>
      <c r="I148" t="s">
        <v>180</v>
      </c>
      <c r="M148" t="s">
        <v>174</v>
      </c>
      <c r="N148">
        <v>160103</v>
      </c>
      <c r="O148">
        <v>16138</v>
      </c>
      <c r="P148" t="s">
        <v>147</v>
      </c>
      <c r="Q148">
        <v>4</v>
      </c>
      <c r="R148">
        <v>858</v>
      </c>
      <c r="T148">
        <v>-421.2</v>
      </c>
    </row>
    <row r="149" spans="1:20">
      <c r="A149">
        <v>400016</v>
      </c>
      <c r="B149" t="s">
        <v>177</v>
      </c>
      <c r="C149">
        <v>41670</v>
      </c>
      <c r="D149" t="s">
        <v>179</v>
      </c>
      <c r="G149">
        <v>18</v>
      </c>
      <c r="H149" t="s">
        <v>144</v>
      </c>
      <c r="I149" t="s">
        <v>180</v>
      </c>
      <c r="M149" t="s">
        <v>174</v>
      </c>
      <c r="N149">
        <v>160105</v>
      </c>
      <c r="O149">
        <v>16138</v>
      </c>
      <c r="P149" t="s">
        <v>147</v>
      </c>
      <c r="Q149">
        <v>5</v>
      </c>
      <c r="R149">
        <v>429</v>
      </c>
      <c r="T149">
        <v>7.8</v>
      </c>
    </row>
    <row r="150" spans="1:20">
      <c r="A150">
        <v>400016</v>
      </c>
      <c r="B150" t="s">
        <v>177</v>
      </c>
      <c r="C150">
        <v>41670</v>
      </c>
      <c r="D150" t="s">
        <v>179</v>
      </c>
      <c r="G150">
        <v>18</v>
      </c>
      <c r="H150" t="s">
        <v>144</v>
      </c>
      <c r="I150" t="s">
        <v>180</v>
      </c>
      <c r="M150" t="s">
        <v>174</v>
      </c>
      <c r="N150">
        <v>160301</v>
      </c>
      <c r="O150">
        <v>16138</v>
      </c>
      <c r="P150" t="s">
        <v>147</v>
      </c>
      <c r="Q150">
        <v>6</v>
      </c>
      <c r="R150">
        <v>429</v>
      </c>
      <c r="T150">
        <v>436.8</v>
      </c>
    </row>
    <row r="151" spans="1:20">
      <c r="A151">
        <v>400016</v>
      </c>
      <c r="B151" t="s">
        <v>177</v>
      </c>
      <c r="C151">
        <v>41670</v>
      </c>
      <c r="D151" t="s">
        <v>179</v>
      </c>
      <c r="G151">
        <v>18</v>
      </c>
      <c r="H151" t="s">
        <v>144</v>
      </c>
      <c r="I151" t="s">
        <v>180</v>
      </c>
      <c r="M151" t="s">
        <v>174</v>
      </c>
      <c r="N151">
        <v>160401</v>
      </c>
      <c r="O151">
        <v>16138</v>
      </c>
      <c r="P151" t="s">
        <v>147</v>
      </c>
      <c r="Q151">
        <v>7</v>
      </c>
      <c r="R151">
        <v>429</v>
      </c>
      <c r="T151">
        <v>865.8</v>
      </c>
    </row>
    <row r="152" spans="1:20">
      <c r="A152">
        <v>400016</v>
      </c>
      <c r="B152" t="s">
        <v>177</v>
      </c>
      <c r="C152">
        <v>41670</v>
      </c>
      <c r="D152" t="s">
        <v>179</v>
      </c>
      <c r="G152">
        <v>18</v>
      </c>
      <c r="H152" t="s">
        <v>144</v>
      </c>
      <c r="I152" t="s">
        <v>180</v>
      </c>
      <c r="M152" t="s">
        <v>174</v>
      </c>
      <c r="N152">
        <v>160402</v>
      </c>
      <c r="O152">
        <v>16138</v>
      </c>
      <c r="P152" t="s">
        <v>147</v>
      </c>
      <c r="Q152">
        <v>8</v>
      </c>
      <c r="R152">
        <v>858</v>
      </c>
      <c r="T152">
        <v>1723.8</v>
      </c>
    </row>
    <row r="153" spans="1:20">
      <c r="A153">
        <v>400016</v>
      </c>
      <c r="B153" t="s">
        <v>177</v>
      </c>
      <c r="C153">
        <v>41670</v>
      </c>
      <c r="D153" t="s">
        <v>179</v>
      </c>
      <c r="G153">
        <v>18</v>
      </c>
      <c r="H153" t="s">
        <v>144</v>
      </c>
      <c r="I153" t="s">
        <v>180</v>
      </c>
      <c r="M153" t="s">
        <v>174</v>
      </c>
      <c r="N153">
        <v>170101</v>
      </c>
      <c r="O153">
        <v>16138</v>
      </c>
      <c r="P153" t="s">
        <v>147</v>
      </c>
      <c r="Q153">
        <v>9</v>
      </c>
      <c r="R153">
        <v>858</v>
      </c>
      <c r="T153">
        <v>2581.8000000000002</v>
      </c>
    </row>
    <row r="154" spans="1:20">
      <c r="A154">
        <v>400016</v>
      </c>
      <c r="B154" t="s">
        <v>177</v>
      </c>
      <c r="C154">
        <v>41670</v>
      </c>
      <c r="D154" t="s">
        <v>179</v>
      </c>
      <c r="G154">
        <v>18</v>
      </c>
      <c r="H154" t="s">
        <v>144</v>
      </c>
      <c r="I154" t="s">
        <v>180</v>
      </c>
      <c r="M154" t="s">
        <v>174</v>
      </c>
      <c r="N154">
        <v>170103</v>
      </c>
      <c r="O154">
        <v>16138</v>
      </c>
      <c r="P154" t="s">
        <v>147</v>
      </c>
      <c r="Q154">
        <v>10</v>
      </c>
      <c r="R154">
        <v>429</v>
      </c>
      <c r="T154">
        <v>3010.8</v>
      </c>
    </row>
    <row r="155" spans="1:20">
      <c r="A155">
        <v>400016</v>
      </c>
      <c r="B155" t="s">
        <v>177</v>
      </c>
      <c r="C155">
        <v>41670</v>
      </c>
      <c r="D155" t="s">
        <v>179</v>
      </c>
      <c r="G155">
        <v>18</v>
      </c>
      <c r="H155" t="s">
        <v>144</v>
      </c>
      <c r="I155" t="s">
        <v>180</v>
      </c>
      <c r="M155" t="s">
        <v>174</v>
      </c>
      <c r="N155">
        <v>170301</v>
      </c>
      <c r="O155">
        <v>16138</v>
      </c>
      <c r="P155" t="s">
        <v>147</v>
      </c>
      <c r="Q155">
        <v>11</v>
      </c>
      <c r="R155">
        <v>1716</v>
      </c>
      <c r="T155">
        <v>4726.8</v>
      </c>
    </row>
    <row r="156" spans="1:20">
      <c r="A156">
        <v>400016</v>
      </c>
      <c r="B156" t="s">
        <v>177</v>
      </c>
      <c r="C156">
        <v>41670</v>
      </c>
      <c r="D156" t="s">
        <v>179</v>
      </c>
      <c r="G156">
        <v>18</v>
      </c>
      <c r="H156" t="s">
        <v>144</v>
      </c>
      <c r="I156" t="s">
        <v>180</v>
      </c>
      <c r="M156" t="s">
        <v>174</v>
      </c>
      <c r="N156">
        <v>170402</v>
      </c>
      <c r="O156">
        <v>16138</v>
      </c>
      <c r="P156" t="s">
        <v>147</v>
      </c>
      <c r="Q156">
        <v>12</v>
      </c>
      <c r="R156">
        <v>1111.5</v>
      </c>
      <c r="T156">
        <v>5838.3</v>
      </c>
    </row>
    <row r="157" spans="1:20">
      <c r="A157">
        <v>400016</v>
      </c>
      <c r="B157" t="s">
        <v>177</v>
      </c>
      <c r="C157">
        <v>41670</v>
      </c>
      <c r="D157" t="s">
        <v>181</v>
      </c>
      <c r="G157">
        <v>18</v>
      </c>
      <c r="H157" t="s">
        <v>144</v>
      </c>
      <c r="I157" t="s">
        <v>182</v>
      </c>
      <c r="M157" t="s">
        <v>174</v>
      </c>
      <c r="N157">
        <v>150105</v>
      </c>
      <c r="O157">
        <v>16133</v>
      </c>
      <c r="P157" t="s">
        <v>147</v>
      </c>
      <c r="Q157">
        <v>1</v>
      </c>
      <c r="R157">
        <v>429</v>
      </c>
      <c r="T157">
        <v>6267.3</v>
      </c>
    </row>
    <row r="158" spans="1:20">
      <c r="A158">
        <v>400016</v>
      </c>
      <c r="B158" t="s">
        <v>177</v>
      </c>
      <c r="C158">
        <v>41670</v>
      </c>
      <c r="D158" t="s">
        <v>181</v>
      </c>
      <c r="G158">
        <v>18</v>
      </c>
      <c r="H158" t="s">
        <v>144</v>
      </c>
      <c r="I158" t="s">
        <v>182</v>
      </c>
      <c r="M158" t="s">
        <v>174</v>
      </c>
      <c r="N158">
        <v>150107</v>
      </c>
      <c r="O158">
        <v>16133</v>
      </c>
      <c r="P158" t="s">
        <v>147</v>
      </c>
      <c r="Q158">
        <v>2</v>
      </c>
      <c r="R158">
        <v>195</v>
      </c>
      <c r="T158">
        <v>6462.3</v>
      </c>
    </row>
    <row r="159" spans="1:20">
      <c r="A159">
        <v>400016</v>
      </c>
      <c r="B159" t="s">
        <v>177</v>
      </c>
      <c r="C159">
        <v>41670</v>
      </c>
      <c r="D159" t="s">
        <v>181</v>
      </c>
      <c r="G159">
        <v>18</v>
      </c>
      <c r="H159" t="s">
        <v>144</v>
      </c>
      <c r="I159" t="s">
        <v>182</v>
      </c>
      <c r="M159" t="s">
        <v>174</v>
      </c>
      <c r="N159">
        <v>160101</v>
      </c>
      <c r="O159">
        <v>16133</v>
      </c>
      <c r="P159" t="s">
        <v>147</v>
      </c>
      <c r="Q159">
        <v>3</v>
      </c>
      <c r="R159">
        <v>1716</v>
      </c>
      <c r="T159">
        <v>8178.3</v>
      </c>
    </row>
    <row r="160" spans="1:20">
      <c r="A160">
        <v>400016</v>
      </c>
      <c r="B160" t="s">
        <v>177</v>
      </c>
      <c r="C160">
        <v>41670</v>
      </c>
      <c r="D160" t="s">
        <v>181</v>
      </c>
      <c r="G160">
        <v>18</v>
      </c>
      <c r="H160" t="s">
        <v>144</v>
      </c>
      <c r="I160" t="s">
        <v>182</v>
      </c>
      <c r="M160" t="s">
        <v>174</v>
      </c>
      <c r="N160">
        <v>160103</v>
      </c>
      <c r="O160">
        <v>16133</v>
      </c>
      <c r="P160" t="s">
        <v>147</v>
      </c>
      <c r="Q160">
        <v>4</v>
      </c>
      <c r="R160">
        <v>858</v>
      </c>
      <c r="T160">
        <v>9036.2999999999993</v>
      </c>
    </row>
    <row r="161" spans="1:20">
      <c r="A161">
        <v>400016</v>
      </c>
      <c r="B161" t="s">
        <v>177</v>
      </c>
      <c r="C161">
        <v>41670</v>
      </c>
      <c r="D161" t="s">
        <v>181</v>
      </c>
      <c r="G161">
        <v>18</v>
      </c>
      <c r="H161" t="s">
        <v>144</v>
      </c>
      <c r="I161" t="s">
        <v>182</v>
      </c>
      <c r="M161" t="s">
        <v>174</v>
      </c>
      <c r="N161">
        <v>160105</v>
      </c>
      <c r="O161">
        <v>16133</v>
      </c>
      <c r="P161" t="s">
        <v>147</v>
      </c>
      <c r="Q161">
        <v>5</v>
      </c>
      <c r="R161">
        <v>624</v>
      </c>
      <c r="T161">
        <v>9660.2999999999993</v>
      </c>
    </row>
    <row r="162" spans="1:20">
      <c r="A162">
        <v>400016</v>
      </c>
      <c r="B162" t="s">
        <v>177</v>
      </c>
      <c r="C162">
        <v>41670</v>
      </c>
      <c r="D162" t="s">
        <v>181</v>
      </c>
      <c r="G162">
        <v>18</v>
      </c>
      <c r="H162" t="s">
        <v>144</v>
      </c>
      <c r="I162" t="s">
        <v>182</v>
      </c>
      <c r="M162" t="s">
        <v>174</v>
      </c>
      <c r="N162">
        <v>160301</v>
      </c>
      <c r="O162">
        <v>16133</v>
      </c>
      <c r="P162" t="s">
        <v>147</v>
      </c>
      <c r="Q162">
        <v>6</v>
      </c>
      <c r="R162">
        <v>429</v>
      </c>
      <c r="T162">
        <v>10089.299999999999</v>
      </c>
    </row>
    <row r="163" spans="1:20">
      <c r="A163">
        <v>400016</v>
      </c>
      <c r="B163" t="s">
        <v>177</v>
      </c>
      <c r="C163">
        <v>41670</v>
      </c>
      <c r="D163" t="s">
        <v>181</v>
      </c>
      <c r="G163">
        <v>18</v>
      </c>
      <c r="H163" t="s">
        <v>144</v>
      </c>
      <c r="I163" t="s">
        <v>182</v>
      </c>
      <c r="M163" t="s">
        <v>174</v>
      </c>
      <c r="N163">
        <v>160402</v>
      </c>
      <c r="O163">
        <v>16133</v>
      </c>
      <c r="P163" t="s">
        <v>147</v>
      </c>
      <c r="Q163">
        <v>7</v>
      </c>
      <c r="R163">
        <v>858</v>
      </c>
      <c r="T163">
        <v>10947.3</v>
      </c>
    </row>
    <row r="164" spans="1:20">
      <c r="A164">
        <v>400016</v>
      </c>
      <c r="B164" t="s">
        <v>177</v>
      </c>
      <c r="C164">
        <v>41670</v>
      </c>
      <c r="D164" t="s">
        <v>181</v>
      </c>
      <c r="G164">
        <v>18</v>
      </c>
      <c r="H164" t="s">
        <v>144</v>
      </c>
      <c r="I164" t="s">
        <v>182</v>
      </c>
      <c r="M164" t="s">
        <v>174</v>
      </c>
      <c r="N164">
        <v>160405</v>
      </c>
      <c r="O164">
        <v>16133</v>
      </c>
      <c r="P164" t="s">
        <v>147</v>
      </c>
      <c r="Q164">
        <v>8</v>
      </c>
      <c r="R164">
        <v>429</v>
      </c>
      <c r="T164">
        <v>11376.3</v>
      </c>
    </row>
    <row r="165" spans="1:20">
      <c r="A165">
        <v>400016</v>
      </c>
      <c r="B165" t="s">
        <v>177</v>
      </c>
      <c r="C165">
        <v>41670</v>
      </c>
      <c r="D165" t="s">
        <v>181</v>
      </c>
      <c r="G165">
        <v>18</v>
      </c>
      <c r="H165" t="s">
        <v>144</v>
      </c>
      <c r="I165" t="s">
        <v>182</v>
      </c>
      <c r="M165" t="s">
        <v>174</v>
      </c>
      <c r="N165">
        <v>170101</v>
      </c>
      <c r="O165">
        <v>16133</v>
      </c>
      <c r="P165" t="s">
        <v>147</v>
      </c>
      <c r="Q165">
        <v>9</v>
      </c>
      <c r="R165">
        <v>858</v>
      </c>
      <c r="T165">
        <v>12234.3</v>
      </c>
    </row>
    <row r="166" spans="1:20">
      <c r="A166">
        <v>400016</v>
      </c>
      <c r="B166" t="s">
        <v>177</v>
      </c>
      <c r="C166">
        <v>41670</v>
      </c>
      <c r="D166" t="s">
        <v>181</v>
      </c>
      <c r="G166">
        <v>18</v>
      </c>
      <c r="H166" t="s">
        <v>144</v>
      </c>
      <c r="I166" t="s">
        <v>182</v>
      </c>
      <c r="M166" t="s">
        <v>174</v>
      </c>
      <c r="N166">
        <v>170401</v>
      </c>
      <c r="O166">
        <v>16133</v>
      </c>
      <c r="P166" t="s">
        <v>147</v>
      </c>
      <c r="Q166">
        <v>10</v>
      </c>
      <c r="R166">
        <v>429</v>
      </c>
      <c r="T166">
        <v>12663.3</v>
      </c>
    </row>
    <row r="167" spans="1:20">
      <c r="A167">
        <v>400017</v>
      </c>
      <c r="B167" t="s">
        <v>183</v>
      </c>
      <c r="C167">
        <v>41661</v>
      </c>
      <c r="D167" t="s">
        <v>184</v>
      </c>
      <c r="G167">
        <v>18</v>
      </c>
      <c r="H167" t="s">
        <v>144</v>
      </c>
      <c r="I167" t="s">
        <v>185</v>
      </c>
      <c r="M167" t="s">
        <v>186</v>
      </c>
      <c r="N167">
        <v>900011</v>
      </c>
      <c r="O167">
        <v>15913</v>
      </c>
      <c r="P167" t="s">
        <v>147</v>
      </c>
      <c r="Q167">
        <v>1</v>
      </c>
      <c r="R167">
        <v>523.88</v>
      </c>
      <c r="T167">
        <v>523.88</v>
      </c>
    </row>
    <row r="168" spans="1:20">
      <c r="A168">
        <v>400017</v>
      </c>
      <c r="B168" t="s">
        <v>183</v>
      </c>
      <c r="C168">
        <v>41670</v>
      </c>
      <c r="D168" t="s">
        <v>157</v>
      </c>
      <c r="G168">
        <v>18</v>
      </c>
      <c r="H168" t="s">
        <v>144</v>
      </c>
      <c r="I168" t="s">
        <v>187</v>
      </c>
      <c r="N168">
        <v>150202</v>
      </c>
      <c r="O168">
        <v>16174</v>
      </c>
      <c r="P168" t="s">
        <v>147</v>
      </c>
      <c r="Q168">
        <v>84</v>
      </c>
      <c r="S168">
        <v>124.31</v>
      </c>
      <c r="T168">
        <v>399.57</v>
      </c>
    </row>
    <row r="169" spans="1:20">
      <c r="A169">
        <v>400017</v>
      </c>
      <c r="B169" t="s">
        <v>183</v>
      </c>
      <c r="C169">
        <v>41670</v>
      </c>
      <c r="D169" t="s">
        <v>157</v>
      </c>
      <c r="G169">
        <v>18</v>
      </c>
      <c r="H169" t="s">
        <v>144</v>
      </c>
      <c r="I169" t="s">
        <v>187</v>
      </c>
      <c r="N169">
        <v>150105</v>
      </c>
      <c r="O169">
        <v>16174</v>
      </c>
      <c r="P169" t="s">
        <v>147</v>
      </c>
      <c r="Q169">
        <v>21</v>
      </c>
      <c r="S169">
        <v>132.16999999999999</v>
      </c>
      <c r="T169">
        <v>267.39999999999998</v>
      </c>
    </row>
    <row r="170" spans="1:20">
      <c r="A170">
        <v>400017</v>
      </c>
      <c r="B170" t="s">
        <v>183</v>
      </c>
      <c r="C170">
        <v>41670</v>
      </c>
      <c r="D170" t="s">
        <v>157</v>
      </c>
      <c r="G170">
        <v>18</v>
      </c>
      <c r="H170" t="s">
        <v>144</v>
      </c>
      <c r="I170" t="s">
        <v>187</v>
      </c>
      <c r="N170">
        <v>150207</v>
      </c>
      <c r="O170">
        <v>16174</v>
      </c>
      <c r="P170" t="s">
        <v>147</v>
      </c>
      <c r="Q170">
        <v>121</v>
      </c>
      <c r="S170">
        <v>166.55</v>
      </c>
      <c r="T170">
        <v>100.85</v>
      </c>
    </row>
    <row r="171" spans="1:20">
      <c r="A171">
        <v>400017</v>
      </c>
      <c r="B171" t="s">
        <v>183</v>
      </c>
      <c r="C171">
        <v>41670</v>
      </c>
      <c r="D171" t="s">
        <v>157</v>
      </c>
      <c r="G171">
        <v>18</v>
      </c>
      <c r="H171" t="s">
        <v>144</v>
      </c>
      <c r="I171" t="s">
        <v>187</v>
      </c>
      <c r="N171">
        <v>160101</v>
      </c>
      <c r="O171">
        <v>16174</v>
      </c>
      <c r="P171" t="s">
        <v>147</v>
      </c>
      <c r="Q171">
        <v>160</v>
      </c>
      <c r="S171">
        <v>253.42</v>
      </c>
      <c r="T171">
        <v>-152.57</v>
      </c>
    </row>
    <row r="172" spans="1:20">
      <c r="A172">
        <v>400017</v>
      </c>
      <c r="B172" t="s">
        <v>183</v>
      </c>
      <c r="C172">
        <v>41670</v>
      </c>
      <c r="D172" t="s">
        <v>157</v>
      </c>
      <c r="G172">
        <v>18</v>
      </c>
      <c r="H172" t="s">
        <v>144</v>
      </c>
      <c r="I172" t="s">
        <v>187</v>
      </c>
      <c r="N172">
        <v>160103</v>
      </c>
      <c r="O172">
        <v>16174</v>
      </c>
      <c r="P172" t="s">
        <v>147</v>
      </c>
      <c r="Q172">
        <v>192</v>
      </c>
      <c r="S172">
        <v>215.49</v>
      </c>
      <c r="T172">
        <v>-368.06</v>
      </c>
    </row>
    <row r="173" spans="1:20">
      <c r="A173">
        <v>400017</v>
      </c>
      <c r="B173" t="s">
        <v>183</v>
      </c>
      <c r="C173">
        <v>41670</v>
      </c>
      <c r="D173" t="s">
        <v>157</v>
      </c>
      <c r="G173">
        <v>18</v>
      </c>
      <c r="H173" t="s">
        <v>144</v>
      </c>
      <c r="I173" t="s">
        <v>187</v>
      </c>
      <c r="N173">
        <v>160105</v>
      </c>
      <c r="O173">
        <v>16174</v>
      </c>
      <c r="P173" t="s">
        <v>147</v>
      </c>
      <c r="Q173">
        <v>230</v>
      </c>
      <c r="S173">
        <v>211.42</v>
      </c>
      <c r="T173">
        <v>-579.48</v>
      </c>
    </row>
    <row r="174" spans="1:20">
      <c r="A174">
        <v>400017</v>
      </c>
      <c r="B174" t="s">
        <v>183</v>
      </c>
      <c r="C174">
        <v>41670</v>
      </c>
      <c r="D174" t="s">
        <v>157</v>
      </c>
      <c r="G174">
        <v>18</v>
      </c>
      <c r="H174" t="s">
        <v>144</v>
      </c>
      <c r="I174" t="s">
        <v>187</v>
      </c>
      <c r="N174">
        <v>160301</v>
      </c>
      <c r="O174">
        <v>16174</v>
      </c>
      <c r="P174" t="s">
        <v>147</v>
      </c>
      <c r="Q174">
        <v>270</v>
      </c>
      <c r="S174">
        <v>105.71</v>
      </c>
      <c r="T174">
        <v>-685.19</v>
      </c>
    </row>
    <row r="175" spans="1:20">
      <c r="A175">
        <v>400017</v>
      </c>
      <c r="B175" t="s">
        <v>183</v>
      </c>
      <c r="C175">
        <v>41670</v>
      </c>
      <c r="D175" t="s">
        <v>157</v>
      </c>
      <c r="G175">
        <v>18</v>
      </c>
      <c r="H175" t="s">
        <v>144</v>
      </c>
      <c r="I175" t="s">
        <v>187</v>
      </c>
      <c r="N175">
        <v>160402</v>
      </c>
      <c r="O175">
        <v>16174</v>
      </c>
      <c r="P175" t="s">
        <v>147</v>
      </c>
      <c r="Q175">
        <v>330</v>
      </c>
      <c r="S175">
        <v>168.12</v>
      </c>
      <c r="T175">
        <v>-853.31</v>
      </c>
    </row>
    <row r="176" spans="1:20">
      <c r="A176">
        <v>400017</v>
      </c>
      <c r="B176" t="s">
        <v>183</v>
      </c>
      <c r="C176">
        <v>41670</v>
      </c>
      <c r="D176" t="s">
        <v>157</v>
      </c>
      <c r="G176">
        <v>18</v>
      </c>
      <c r="H176" t="s">
        <v>144</v>
      </c>
      <c r="I176" t="s">
        <v>187</v>
      </c>
      <c r="N176">
        <v>160405</v>
      </c>
      <c r="O176">
        <v>16174</v>
      </c>
      <c r="P176" t="s">
        <v>147</v>
      </c>
      <c r="Q176">
        <v>358</v>
      </c>
      <c r="S176">
        <v>106.42</v>
      </c>
      <c r="T176">
        <v>-959.73</v>
      </c>
    </row>
    <row r="177" spans="1:20">
      <c r="A177">
        <v>400017</v>
      </c>
      <c r="B177" t="s">
        <v>183</v>
      </c>
      <c r="C177">
        <v>41670</v>
      </c>
      <c r="D177" t="s">
        <v>157</v>
      </c>
      <c r="G177">
        <v>18</v>
      </c>
      <c r="H177" t="s">
        <v>144</v>
      </c>
      <c r="I177" t="s">
        <v>187</v>
      </c>
      <c r="N177">
        <v>170101</v>
      </c>
      <c r="O177">
        <v>16174</v>
      </c>
      <c r="P177" t="s">
        <v>147</v>
      </c>
      <c r="Q177">
        <v>389</v>
      </c>
      <c r="S177">
        <v>272.8</v>
      </c>
      <c r="T177">
        <v>-1232.53</v>
      </c>
    </row>
    <row r="178" spans="1:20">
      <c r="A178">
        <v>400017</v>
      </c>
      <c r="B178" t="s">
        <v>183</v>
      </c>
      <c r="C178">
        <v>41670</v>
      </c>
      <c r="D178" t="s">
        <v>157</v>
      </c>
      <c r="G178">
        <v>18</v>
      </c>
      <c r="H178" t="s">
        <v>144</v>
      </c>
      <c r="I178" t="s">
        <v>187</v>
      </c>
      <c r="N178">
        <v>170103</v>
      </c>
      <c r="O178">
        <v>16174</v>
      </c>
      <c r="P178" t="s">
        <v>147</v>
      </c>
      <c r="Q178">
        <v>419</v>
      </c>
      <c r="S178">
        <v>156</v>
      </c>
      <c r="T178">
        <v>-1388.53</v>
      </c>
    </row>
    <row r="179" spans="1:20">
      <c r="A179">
        <v>400017</v>
      </c>
      <c r="B179" t="s">
        <v>183</v>
      </c>
      <c r="C179">
        <v>41670</v>
      </c>
      <c r="D179" t="s">
        <v>157</v>
      </c>
      <c r="G179">
        <v>18</v>
      </c>
      <c r="H179" t="s">
        <v>144</v>
      </c>
      <c r="I179" t="s">
        <v>187</v>
      </c>
      <c r="N179">
        <v>170301</v>
      </c>
      <c r="O179">
        <v>16174</v>
      </c>
      <c r="P179" t="s">
        <v>147</v>
      </c>
      <c r="Q179">
        <v>449</v>
      </c>
      <c r="S179">
        <v>521.73</v>
      </c>
      <c r="T179">
        <v>-1910.26</v>
      </c>
    </row>
    <row r="180" spans="1:20">
      <c r="A180">
        <v>400017</v>
      </c>
      <c r="B180" t="s">
        <v>183</v>
      </c>
      <c r="C180">
        <v>41670</v>
      </c>
      <c r="D180" t="s">
        <v>157</v>
      </c>
      <c r="G180">
        <v>18</v>
      </c>
      <c r="H180" t="s">
        <v>144</v>
      </c>
      <c r="I180" t="s">
        <v>187</v>
      </c>
      <c r="N180">
        <v>170402</v>
      </c>
      <c r="O180">
        <v>16174</v>
      </c>
      <c r="P180" t="s">
        <v>147</v>
      </c>
      <c r="Q180">
        <v>519</v>
      </c>
      <c r="S180">
        <v>188.17</v>
      </c>
      <c r="T180">
        <v>-2098.4299999999998</v>
      </c>
    </row>
    <row r="181" spans="1:20">
      <c r="A181">
        <v>400017</v>
      </c>
      <c r="B181" t="s">
        <v>183</v>
      </c>
      <c r="C181">
        <v>41670</v>
      </c>
      <c r="D181" t="s">
        <v>188</v>
      </c>
      <c r="G181">
        <v>18</v>
      </c>
      <c r="H181" t="s">
        <v>144</v>
      </c>
      <c r="I181" t="s">
        <v>189</v>
      </c>
      <c r="M181" t="s">
        <v>190</v>
      </c>
      <c r="N181">
        <v>160101</v>
      </c>
      <c r="O181">
        <v>16312</v>
      </c>
      <c r="P181" t="s">
        <v>147</v>
      </c>
      <c r="Q181">
        <v>1</v>
      </c>
      <c r="R181">
        <v>216.3</v>
      </c>
      <c r="T181">
        <v>-1882.13</v>
      </c>
    </row>
    <row r="182" spans="1:20">
      <c r="A182">
        <v>400017</v>
      </c>
      <c r="B182" t="s">
        <v>183</v>
      </c>
      <c r="C182">
        <v>41670</v>
      </c>
      <c r="D182" t="s">
        <v>188</v>
      </c>
      <c r="G182">
        <v>18</v>
      </c>
      <c r="H182" t="s">
        <v>144</v>
      </c>
      <c r="I182" t="s">
        <v>189</v>
      </c>
      <c r="M182" t="s">
        <v>190</v>
      </c>
      <c r="N182">
        <v>170402</v>
      </c>
      <c r="O182">
        <v>16312</v>
      </c>
      <c r="P182" t="s">
        <v>147</v>
      </c>
      <c r="Q182">
        <v>2</v>
      </c>
      <c r="R182">
        <v>216.3</v>
      </c>
      <c r="T182">
        <v>-1665.83</v>
      </c>
    </row>
    <row r="183" spans="1:20">
      <c r="A183">
        <v>400017</v>
      </c>
      <c r="B183" t="s">
        <v>183</v>
      </c>
      <c r="C183">
        <v>41670</v>
      </c>
      <c r="D183" t="s">
        <v>188</v>
      </c>
      <c r="G183">
        <v>18</v>
      </c>
      <c r="H183" t="s">
        <v>144</v>
      </c>
      <c r="I183" t="s">
        <v>189</v>
      </c>
      <c r="M183" t="s">
        <v>190</v>
      </c>
      <c r="N183">
        <v>150207</v>
      </c>
      <c r="O183">
        <v>16312</v>
      </c>
      <c r="P183" t="s">
        <v>147</v>
      </c>
      <c r="Q183">
        <v>3</v>
      </c>
      <c r="R183">
        <v>216.3</v>
      </c>
      <c r="T183">
        <v>-1449.53</v>
      </c>
    </row>
    <row r="184" spans="1:20">
      <c r="A184">
        <v>400017</v>
      </c>
      <c r="B184" t="s">
        <v>183</v>
      </c>
      <c r="C184">
        <v>41670</v>
      </c>
      <c r="D184" t="s">
        <v>188</v>
      </c>
      <c r="G184">
        <v>18</v>
      </c>
      <c r="H184" t="s">
        <v>144</v>
      </c>
      <c r="I184" t="s">
        <v>189</v>
      </c>
      <c r="M184" t="s">
        <v>190</v>
      </c>
      <c r="N184">
        <v>160405</v>
      </c>
      <c r="O184">
        <v>16312</v>
      </c>
      <c r="P184" t="s">
        <v>147</v>
      </c>
      <c r="Q184">
        <v>4</v>
      </c>
      <c r="R184">
        <v>216.3</v>
      </c>
      <c r="T184">
        <v>-1233.23</v>
      </c>
    </row>
    <row r="185" spans="1:20">
      <c r="A185">
        <v>400017</v>
      </c>
      <c r="B185" t="s">
        <v>183</v>
      </c>
      <c r="C185">
        <v>41670</v>
      </c>
      <c r="D185" t="s">
        <v>188</v>
      </c>
      <c r="G185">
        <v>18</v>
      </c>
      <c r="H185" t="s">
        <v>144</v>
      </c>
      <c r="I185" t="s">
        <v>189</v>
      </c>
      <c r="M185" t="s">
        <v>190</v>
      </c>
      <c r="N185">
        <v>170101</v>
      </c>
      <c r="O185">
        <v>16312</v>
      </c>
      <c r="P185" t="s">
        <v>147</v>
      </c>
      <c r="Q185">
        <v>5</v>
      </c>
      <c r="R185">
        <v>216.3</v>
      </c>
      <c r="T185">
        <v>-1016.93</v>
      </c>
    </row>
    <row r="186" spans="1:20">
      <c r="A186">
        <v>400017</v>
      </c>
      <c r="B186" t="s">
        <v>183</v>
      </c>
      <c r="C186">
        <v>41670</v>
      </c>
      <c r="D186" t="s">
        <v>188</v>
      </c>
      <c r="G186">
        <v>18</v>
      </c>
      <c r="H186" t="s">
        <v>144</v>
      </c>
      <c r="I186" t="s">
        <v>189</v>
      </c>
      <c r="M186" t="s">
        <v>190</v>
      </c>
      <c r="N186">
        <v>170301</v>
      </c>
      <c r="O186">
        <v>16312</v>
      </c>
      <c r="P186" t="s">
        <v>147</v>
      </c>
      <c r="Q186">
        <v>6</v>
      </c>
      <c r="R186">
        <v>216.3</v>
      </c>
      <c r="T186">
        <v>-800.63</v>
      </c>
    </row>
    <row r="187" spans="1:20">
      <c r="A187">
        <v>400017</v>
      </c>
      <c r="B187" t="s">
        <v>183</v>
      </c>
      <c r="C187">
        <v>41670</v>
      </c>
      <c r="D187" t="s">
        <v>188</v>
      </c>
      <c r="G187">
        <v>18</v>
      </c>
      <c r="H187" t="s">
        <v>144</v>
      </c>
      <c r="I187" t="s">
        <v>189</v>
      </c>
      <c r="M187" t="s">
        <v>190</v>
      </c>
      <c r="N187">
        <v>160105</v>
      </c>
      <c r="O187">
        <v>16312</v>
      </c>
      <c r="P187" t="s">
        <v>147</v>
      </c>
      <c r="Q187">
        <v>7</v>
      </c>
      <c r="R187">
        <v>216.3</v>
      </c>
      <c r="T187">
        <v>-584.33000000000004</v>
      </c>
    </row>
    <row r="188" spans="1:20">
      <c r="A188">
        <v>400017</v>
      </c>
      <c r="B188" t="s">
        <v>183</v>
      </c>
      <c r="C188">
        <v>41670</v>
      </c>
      <c r="D188" t="s">
        <v>188</v>
      </c>
      <c r="G188">
        <v>18</v>
      </c>
      <c r="H188" t="s">
        <v>144</v>
      </c>
      <c r="I188" t="s">
        <v>189</v>
      </c>
      <c r="M188" t="s">
        <v>190</v>
      </c>
      <c r="N188">
        <v>150105</v>
      </c>
      <c r="O188">
        <v>16312</v>
      </c>
      <c r="P188" t="s">
        <v>147</v>
      </c>
      <c r="Q188">
        <v>8</v>
      </c>
      <c r="R188">
        <v>216.3</v>
      </c>
      <c r="T188">
        <v>-368.03</v>
      </c>
    </row>
    <row r="189" spans="1:20">
      <c r="A189">
        <v>400017</v>
      </c>
      <c r="B189" t="s">
        <v>183</v>
      </c>
      <c r="C189">
        <v>41670</v>
      </c>
      <c r="D189" t="s">
        <v>188</v>
      </c>
      <c r="G189">
        <v>18</v>
      </c>
      <c r="H189" t="s">
        <v>144</v>
      </c>
      <c r="I189" t="s">
        <v>189</v>
      </c>
      <c r="M189" t="s">
        <v>190</v>
      </c>
      <c r="N189">
        <v>160402</v>
      </c>
      <c r="O189">
        <v>16312</v>
      </c>
      <c r="P189" t="s">
        <v>147</v>
      </c>
      <c r="Q189">
        <v>9</v>
      </c>
      <c r="R189">
        <v>216.3</v>
      </c>
      <c r="T189">
        <v>-151.72999999999999</v>
      </c>
    </row>
    <row r="190" spans="1:20">
      <c r="A190">
        <v>400017</v>
      </c>
      <c r="B190" t="s">
        <v>183</v>
      </c>
      <c r="C190">
        <v>41670</v>
      </c>
      <c r="D190" t="s">
        <v>188</v>
      </c>
      <c r="G190">
        <v>18</v>
      </c>
      <c r="H190" t="s">
        <v>144</v>
      </c>
      <c r="I190" t="s">
        <v>189</v>
      </c>
      <c r="M190" t="s">
        <v>190</v>
      </c>
      <c r="N190">
        <v>160103</v>
      </c>
      <c r="O190">
        <v>16312</v>
      </c>
      <c r="P190" t="s">
        <v>147</v>
      </c>
      <c r="Q190">
        <v>10</v>
      </c>
      <c r="R190">
        <v>216.3</v>
      </c>
      <c r="T190">
        <v>64.569999999999993</v>
      </c>
    </row>
    <row r="191" spans="1:20">
      <c r="A191">
        <v>400017</v>
      </c>
      <c r="B191" t="s">
        <v>183</v>
      </c>
      <c r="C191">
        <v>41670</v>
      </c>
      <c r="D191" t="s">
        <v>188</v>
      </c>
      <c r="G191">
        <v>18</v>
      </c>
      <c r="H191" t="s">
        <v>144</v>
      </c>
      <c r="I191" t="s">
        <v>189</v>
      </c>
      <c r="M191" t="s">
        <v>190</v>
      </c>
      <c r="N191">
        <v>160105</v>
      </c>
      <c r="O191">
        <v>16312</v>
      </c>
      <c r="P191" t="s">
        <v>147</v>
      </c>
      <c r="Q191">
        <v>11</v>
      </c>
      <c r="R191">
        <v>216.3</v>
      </c>
      <c r="T191">
        <v>280.87</v>
      </c>
    </row>
    <row r="192" spans="1:20">
      <c r="A192">
        <v>400017</v>
      </c>
      <c r="B192" t="s">
        <v>183</v>
      </c>
      <c r="C192">
        <v>41670</v>
      </c>
      <c r="D192" t="s">
        <v>188</v>
      </c>
      <c r="G192">
        <v>18</v>
      </c>
      <c r="H192" t="s">
        <v>144</v>
      </c>
      <c r="I192" t="s">
        <v>189</v>
      </c>
      <c r="M192" t="s">
        <v>190</v>
      </c>
      <c r="N192">
        <v>160301</v>
      </c>
      <c r="O192">
        <v>16312</v>
      </c>
      <c r="P192" t="s">
        <v>147</v>
      </c>
      <c r="Q192">
        <v>12</v>
      </c>
      <c r="R192">
        <v>216.3</v>
      </c>
      <c r="T192">
        <v>497.17</v>
      </c>
    </row>
    <row r="193" spans="1:20">
      <c r="A193">
        <v>400017</v>
      </c>
      <c r="B193" t="s">
        <v>183</v>
      </c>
      <c r="C193">
        <v>41670</v>
      </c>
      <c r="D193" t="s">
        <v>188</v>
      </c>
      <c r="G193">
        <v>18</v>
      </c>
      <c r="H193" t="s">
        <v>144</v>
      </c>
      <c r="I193" t="s">
        <v>189</v>
      </c>
      <c r="M193" t="s">
        <v>190</v>
      </c>
      <c r="N193">
        <v>170103</v>
      </c>
      <c r="O193">
        <v>16312</v>
      </c>
      <c r="P193" t="s">
        <v>147</v>
      </c>
      <c r="Q193">
        <v>13</v>
      </c>
      <c r="R193">
        <v>216.3</v>
      </c>
      <c r="T193">
        <v>713.47</v>
      </c>
    </row>
    <row r="194" spans="1:20">
      <c r="A194">
        <v>400017</v>
      </c>
      <c r="B194" t="s">
        <v>183</v>
      </c>
      <c r="C194">
        <v>41670</v>
      </c>
      <c r="D194" t="s">
        <v>188</v>
      </c>
      <c r="G194">
        <v>18</v>
      </c>
      <c r="H194" t="s">
        <v>144</v>
      </c>
      <c r="I194" t="s">
        <v>189</v>
      </c>
      <c r="M194" t="s">
        <v>190</v>
      </c>
      <c r="N194">
        <v>160101</v>
      </c>
      <c r="O194">
        <v>16312</v>
      </c>
      <c r="P194" t="s">
        <v>147</v>
      </c>
      <c r="Q194">
        <v>14</v>
      </c>
      <c r="R194">
        <v>216.3</v>
      </c>
      <c r="T194">
        <v>929.77</v>
      </c>
    </row>
    <row r="195" spans="1:20">
      <c r="A195">
        <v>400017</v>
      </c>
      <c r="B195" t="s">
        <v>183</v>
      </c>
      <c r="C195">
        <v>41670</v>
      </c>
      <c r="D195" t="s">
        <v>188</v>
      </c>
      <c r="G195">
        <v>18</v>
      </c>
      <c r="H195" t="s">
        <v>144</v>
      </c>
      <c r="I195" t="s">
        <v>189</v>
      </c>
      <c r="M195" t="s">
        <v>190</v>
      </c>
      <c r="N195">
        <v>160103</v>
      </c>
      <c r="O195">
        <v>16312</v>
      </c>
      <c r="P195" t="s">
        <v>147</v>
      </c>
      <c r="Q195">
        <v>15</v>
      </c>
      <c r="R195">
        <v>216.3</v>
      </c>
      <c r="T195">
        <v>1146.07</v>
      </c>
    </row>
    <row r="196" spans="1:20">
      <c r="A196">
        <v>400017</v>
      </c>
      <c r="B196" t="s">
        <v>183</v>
      </c>
      <c r="C196">
        <v>41670</v>
      </c>
      <c r="D196" t="s">
        <v>188</v>
      </c>
      <c r="G196">
        <v>18</v>
      </c>
      <c r="H196" t="s">
        <v>144</v>
      </c>
      <c r="I196" t="s">
        <v>189</v>
      </c>
      <c r="M196" t="s">
        <v>190</v>
      </c>
      <c r="N196">
        <v>170402</v>
      </c>
      <c r="O196">
        <v>16312</v>
      </c>
      <c r="P196" t="s">
        <v>147</v>
      </c>
      <c r="Q196">
        <v>16</v>
      </c>
      <c r="R196">
        <v>216.3</v>
      </c>
      <c r="T196">
        <v>1362.37</v>
      </c>
    </row>
    <row r="197" spans="1:20">
      <c r="A197">
        <v>400017</v>
      </c>
      <c r="B197" t="s">
        <v>183</v>
      </c>
      <c r="C197">
        <v>41670</v>
      </c>
      <c r="D197" t="s">
        <v>188</v>
      </c>
      <c r="G197">
        <v>18</v>
      </c>
      <c r="H197" t="s">
        <v>144</v>
      </c>
      <c r="I197" t="s">
        <v>189</v>
      </c>
      <c r="M197" t="s">
        <v>190</v>
      </c>
      <c r="N197">
        <v>170301</v>
      </c>
      <c r="O197">
        <v>16312</v>
      </c>
      <c r="P197" t="s">
        <v>147</v>
      </c>
      <c r="Q197">
        <v>17</v>
      </c>
      <c r="R197">
        <v>216.3</v>
      </c>
      <c r="T197">
        <v>1578.67</v>
      </c>
    </row>
    <row r="198" spans="1:20">
      <c r="A198">
        <v>400017</v>
      </c>
      <c r="B198" t="s">
        <v>183</v>
      </c>
      <c r="C198">
        <v>41670</v>
      </c>
      <c r="D198" t="s">
        <v>188</v>
      </c>
      <c r="G198">
        <v>18</v>
      </c>
      <c r="H198" t="s">
        <v>144</v>
      </c>
      <c r="I198" t="s">
        <v>189</v>
      </c>
      <c r="M198" t="s">
        <v>190</v>
      </c>
      <c r="N198">
        <v>170103</v>
      </c>
      <c r="O198">
        <v>16312</v>
      </c>
      <c r="P198" t="s">
        <v>147</v>
      </c>
      <c r="Q198">
        <v>18</v>
      </c>
      <c r="R198">
        <v>216.3</v>
      </c>
      <c r="T198">
        <v>1794.97</v>
      </c>
    </row>
    <row r="199" spans="1:20">
      <c r="A199">
        <v>400017</v>
      </c>
      <c r="B199" t="s">
        <v>183</v>
      </c>
      <c r="C199">
        <v>41670</v>
      </c>
      <c r="D199" t="s">
        <v>188</v>
      </c>
      <c r="G199">
        <v>18</v>
      </c>
      <c r="H199" t="s">
        <v>144</v>
      </c>
      <c r="I199" t="s">
        <v>189</v>
      </c>
      <c r="M199" t="s">
        <v>190</v>
      </c>
      <c r="N199">
        <v>160402</v>
      </c>
      <c r="O199">
        <v>16312</v>
      </c>
      <c r="P199" t="s">
        <v>147</v>
      </c>
      <c r="Q199">
        <v>19</v>
      </c>
      <c r="R199">
        <v>216.3</v>
      </c>
      <c r="T199">
        <v>2011.27</v>
      </c>
    </row>
    <row r="200" spans="1:20">
      <c r="A200">
        <v>400017</v>
      </c>
      <c r="B200" t="s">
        <v>183</v>
      </c>
      <c r="C200">
        <v>41670</v>
      </c>
      <c r="D200" t="s">
        <v>188</v>
      </c>
      <c r="G200">
        <v>18</v>
      </c>
      <c r="H200" t="s">
        <v>144</v>
      </c>
      <c r="I200" t="s">
        <v>189</v>
      </c>
      <c r="M200" t="s">
        <v>190</v>
      </c>
      <c r="N200">
        <v>170301</v>
      </c>
      <c r="O200">
        <v>16312</v>
      </c>
      <c r="P200" t="s">
        <v>147</v>
      </c>
      <c r="Q200">
        <v>20</v>
      </c>
      <c r="R200">
        <v>216.3</v>
      </c>
      <c r="T200">
        <v>2227.5700000000002</v>
      </c>
    </row>
    <row r="201" spans="1:20">
      <c r="A201">
        <v>400017</v>
      </c>
      <c r="B201" t="s">
        <v>183</v>
      </c>
      <c r="C201">
        <v>41670</v>
      </c>
      <c r="D201" t="s">
        <v>188</v>
      </c>
      <c r="G201">
        <v>18</v>
      </c>
      <c r="H201" t="s">
        <v>144</v>
      </c>
      <c r="I201" t="s">
        <v>189</v>
      </c>
      <c r="M201" t="s">
        <v>190</v>
      </c>
      <c r="N201">
        <v>150202</v>
      </c>
      <c r="O201">
        <v>16312</v>
      </c>
      <c r="P201" t="s">
        <v>147</v>
      </c>
      <c r="Q201">
        <v>21</v>
      </c>
      <c r="R201">
        <v>216.3</v>
      </c>
      <c r="T201">
        <v>2443.87</v>
      </c>
    </row>
    <row r="202" spans="1:20">
      <c r="A202">
        <v>400017</v>
      </c>
      <c r="B202" t="s">
        <v>183</v>
      </c>
      <c r="C202">
        <v>41670</v>
      </c>
      <c r="D202" t="s">
        <v>188</v>
      </c>
      <c r="G202">
        <v>18</v>
      </c>
      <c r="H202" t="s">
        <v>144</v>
      </c>
      <c r="I202" t="s">
        <v>189</v>
      </c>
      <c r="M202" t="s">
        <v>190</v>
      </c>
      <c r="N202">
        <v>160101</v>
      </c>
      <c r="O202">
        <v>16312</v>
      </c>
      <c r="P202" t="s">
        <v>147</v>
      </c>
      <c r="Q202">
        <v>22</v>
      </c>
      <c r="R202">
        <v>216.3</v>
      </c>
      <c r="T202">
        <v>2660.17</v>
      </c>
    </row>
    <row r="203" spans="1:20">
      <c r="A203">
        <v>400017</v>
      </c>
      <c r="B203" t="s">
        <v>183</v>
      </c>
      <c r="C203">
        <v>41670</v>
      </c>
      <c r="D203" t="s">
        <v>188</v>
      </c>
      <c r="G203">
        <v>18</v>
      </c>
      <c r="H203" t="s">
        <v>144</v>
      </c>
      <c r="I203" t="s">
        <v>189</v>
      </c>
      <c r="M203" t="s">
        <v>190</v>
      </c>
      <c r="N203">
        <v>160301</v>
      </c>
      <c r="O203">
        <v>16312</v>
      </c>
      <c r="P203" t="s">
        <v>147</v>
      </c>
      <c r="Q203">
        <v>23</v>
      </c>
      <c r="R203">
        <v>216.3</v>
      </c>
      <c r="T203">
        <v>2876.47</v>
      </c>
    </row>
    <row r="204" spans="1:20">
      <c r="A204">
        <v>400020</v>
      </c>
      <c r="B204" t="s">
        <v>191</v>
      </c>
      <c r="C204">
        <v>41670</v>
      </c>
      <c r="D204" t="s">
        <v>157</v>
      </c>
      <c r="G204">
        <v>18</v>
      </c>
      <c r="H204" t="s">
        <v>144</v>
      </c>
      <c r="I204" t="s">
        <v>192</v>
      </c>
      <c r="N204">
        <v>170402</v>
      </c>
      <c r="O204">
        <v>16174</v>
      </c>
      <c r="P204" t="s">
        <v>147</v>
      </c>
      <c r="Q204">
        <v>521</v>
      </c>
      <c r="R204">
        <v>2056.0700000000002</v>
      </c>
      <c r="T204">
        <v>2056.0700000000002</v>
      </c>
    </row>
    <row r="205" spans="1:20">
      <c r="A205">
        <v>400020</v>
      </c>
      <c r="B205" t="s">
        <v>191</v>
      </c>
      <c r="C205">
        <v>41670</v>
      </c>
      <c r="D205" t="s">
        <v>157</v>
      </c>
      <c r="G205">
        <v>18</v>
      </c>
      <c r="H205" t="s">
        <v>144</v>
      </c>
      <c r="I205" t="s">
        <v>192</v>
      </c>
      <c r="N205">
        <v>170301</v>
      </c>
      <c r="O205">
        <v>16174</v>
      </c>
      <c r="P205" t="s">
        <v>147</v>
      </c>
      <c r="Q205">
        <v>450</v>
      </c>
      <c r="R205">
        <v>2666.67</v>
      </c>
      <c r="T205">
        <v>4722.74</v>
      </c>
    </row>
    <row r="206" spans="1:20">
      <c r="A206">
        <v>400020</v>
      </c>
      <c r="B206" t="s">
        <v>191</v>
      </c>
      <c r="C206">
        <v>41670</v>
      </c>
      <c r="D206" t="s">
        <v>157</v>
      </c>
      <c r="G206">
        <v>18</v>
      </c>
      <c r="H206" t="s">
        <v>144</v>
      </c>
      <c r="I206" t="s">
        <v>192</v>
      </c>
      <c r="N206">
        <v>170103</v>
      </c>
      <c r="O206">
        <v>16174</v>
      </c>
      <c r="P206" t="s">
        <v>147</v>
      </c>
      <c r="Q206">
        <v>420</v>
      </c>
      <c r="R206">
        <v>663</v>
      </c>
      <c r="T206">
        <v>5385.74</v>
      </c>
    </row>
    <row r="207" spans="1:20">
      <c r="A207">
        <v>400020</v>
      </c>
      <c r="B207" t="s">
        <v>191</v>
      </c>
      <c r="C207">
        <v>41670</v>
      </c>
      <c r="D207" t="s">
        <v>157</v>
      </c>
      <c r="G207">
        <v>18</v>
      </c>
      <c r="H207" t="s">
        <v>144</v>
      </c>
      <c r="I207" t="s">
        <v>192</v>
      </c>
      <c r="N207">
        <v>170401</v>
      </c>
      <c r="O207">
        <v>16174</v>
      </c>
      <c r="P207" t="s">
        <v>147</v>
      </c>
      <c r="Q207">
        <v>481</v>
      </c>
      <c r="R207">
        <v>3497.36</v>
      </c>
      <c r="T207">
        <v>8883.1</v>
      </c>
    </row>
    <row r="208" spans="1:20">
      <c r="A208">
        <v>400020</v>
      </c>
      <c r="B208" t="s">
        <v>191</v>
      </c>
      <c r="C208">
        <v>41670</v>
      </c>
      <c r="D208" t="s">
        <v>157</v>
      </c>
      <c r="G208">
        <v>18</v>
      </c>
      <c r="H208" t="s">
        <v>144</v>
      </c>
      <c r="I208" t="s">
        <v>192</v>
      </c>
      <c r="N208">
        <v>170101</v>
      </c>
      <c r="O208">
        <v>16174</v>
      </c>
      <c r="P208" t="s">
        <v>147</v>
      </c>
      <c r="Q208">
        <v>390</v>
      </c>
      <c r="R208">
        <v>5716.62</v>
      </c>
      <c r="T208">
        <v>14599.72</v>
      </c>
    </row>
    <row r="209" spans="1:20">
      <c r="A209">
        <v>400020</v>
      </c>
      <c r="B209" t="s">
        <v>191</v>
      </c>
      <c r="C209">
        <v>41670</v>
      </c>
      <c r="D209" t="s">
        <v>157</v>
      </c>
      <c r="G209">
        <v>18</v>
      </c>
      <c r="H209" t="s">
        <v>144</v>
      </c>
      <c r="I209" t="s">
        <v>192</v>
      </c>
      <c r="N209">
        <v>160405</v>
      </c>
      <c r="O209">
        <v>16174</v>
      </c>
      <c r="P209" t="s">
        <v>147</v>
      </c>
      <c r="Q209">
        <v>359</v>
      </c>
      <c r="R209">
        <v>452.3</v>
      </c>
      <c r="T209">
        <v>15052.02</v>
      </c>
    </row>
    <row r="210" spans="1:20">
      <c r="A210">
        <v>400020</v>
      </c>
      <c r="B210" t="s">
        <v>191</v>
      </c>
      <c r="C210">
        <v>41670</v>
      </c>
      <c r="D210" t="s">
        <v>157</v>
      </c>
      <c r="G210">
        <v>18</v>
      </c>
      <c r="H210" t="s">
        <v>144</v>
      </c>
      <c r="I210" t="s">
        <v>192</v>
      </c>
      <c r="N210">
        <v>160402</v>
      </c>
      <c r="O210">
        <v>16174</v>
      </c>
      <c r="P210" t="s">
        <v>147</v>
      </c>
      <c r="Q210">
        <v>331</v>
      </c>
      <c r="R210">
        <v>3494.62</v>
      </c>
      <c r="T210">
        <v>18546.64</v>
      </c>
    </row>
    <row r="211" spans="1:20">
      <c r="A211">
        <v>400020</v>
      </c>
      <c r="B211" t="s">
        <v>191</v>
      </c>
      <c r="C211">
        <v>41670</v>
      </c>
      <c r="D211" t="s">
        <v>157</v>
      </c>
      <c r="G211">
        <v>18</v>
      </c>
      <c r="H211" t="s">
        <v>144</v>
      </c>
      <c r="I211" t="s">
        <v>192</v>
      </c>
      <c r="N211">
        <v>160401</v>
      </c>
      <c r="O211">
        <v>16174</v>
      </c>
      <c r="P211" t="s">
        <v>147</v>
      </c>
      <c r="Q211">
        <v>301</v>
      </c>
      <c r="R211">
        <v>3497.36</v>
      </c>
      <c r="T211">
        <v>22044</v>
      </c>
    </row>
    <row r="212" spans="1:20">
      <c r="A212">
        <v>400020</v>
      </c>
      <c r="B212" t="s">
        <v>191</v>
      </c>
      <c r="C212">
        <v>41670</v>
      </c>
      <c r="D212" t="s">
        <v>157</v>
      </c>
      <c r="G212">
        <v>18</v>
      </c>
      <c r="H212" t="s">
        <v>144</v>
      </c>
      <c r="I212" t="s">
        <v>192</v>
      </c>
      <c r="N212">
        <v>160105</v>
      </c>
      <c r="O212">
        <v>16174</v>
      </c>
      <c r="P212" t="s">
        <v>147</v>
      </c>
      <c r="Q212">
        <v>232</v>
      </c>
      <c r="R212">
        <v>1810.39</v>
      </c>
      <c r="T212">
        <v>23854.39</v>
      </c>
    </row>
    <row r="213" spans="1:20">
      <c r="A213">
        <v>400020</v>
      </c>
      <c r="B213" t="s">
        <v>191</v>
      </c>
      <c r="C213">
        <v>41670</v>
      </c>
      <c r="D213" t="s">
        <v>157</v>
      </c>
      <c r="G213">
        <v>18</v>
      </c>
      <c r="H213" t="s">
        <v>144</v>
      </c>
      <c r="I213" t="s">
        <v>192</v>
      </c>
      <c r="N213">
        <v>160301</v>
      </c>
      <c r="O213">
        <v>16174</v>
      </c>
      <c r="P213" t="s">
        <v>147</v>
      </c>
      <c r="Q213">
        <v>272</v>
      </c>
      <c r="R213">
        <v>1052.33</v>
      </c>
      <c r="T213">
        <v>24906.720000000001</v>
      </c>
    </row>
    <row r="214" spans="1:20">
      <c r="A214">
        <v>400020</v>
      </c>
      <c r="B214" t="s">
        <v>191</v>
      </c>
      <c r="C214">
        <v>41670</v>
      </c>
      <c r="D214" t="s">
        <v>157</v>
      </c>
      <c r="G214">
        <v>18</v>
      </c>
      <c r="H214" t="s">
        <v>144</v>
      </c>
      <c r="I214" t="s">
        <v>192</v>
      </c>
      <c r="N214">
        <v>160101</v>
      </c>
      <c r="O214">
        <v>16174</v>
      </c>
      <c r="P214" t="s">
        <v>147</v>
      </c>
      <c r="Q214">
        <v>162</v>
      </c>
      <c r="R214">
        <v>3947.46</v>
      </c>
      <c r="T214">
        <v>28854.18</v>
      </c>
    </row>
    <row r="215" spans="1:20">
      <c r="A215">
        <v>400020</v>
      </c>
      <c r="B215" t="s">
        <v>191</v>
      </c>
      <c r="C215">
        <v>41670</v>
      </c>
      <c r="D215" t="s">
        <v>157</v>
      </c>
      <c r="G215">
        <v>18</v>
      </c>
      <c r="H215" t="s">
        <v>144</v>
      </c>
      <c r="I215" t="s">
        <v>192</v>
      </c>
      <c r="N215">
        <v>160103</v>
      </c>
      <c r="O215">
        <v>16174</v>
      </c>
      <c r="P215" t="s">
        <v>147</v>
      </c>
      <c r="Q215">
        <v>193</v>
      </c>
      <c r="R215">
        <v>2496.34</v>
      </c>
      <c r="T215">
        <v>31350.52</v>
      </c>
    </row>
    <row r="216" spans="1:20">
      <c r="A216">
        <v>400020</v>
      </c>
      <c r="B216" t="s">
        <v>191</v>
      </c>
      <c r="C216">
        <v>41670</v>
      </c>
      <c r="D216" t="s">
        <v>157</v>
      </c>
      <c r="G216">
        <v>18</v>
      </c>
      <c r="H216" t="s">
        <v>144</v>
      </c>
      <c r="I216" t="s">
        <v>192</v>
      </c>
      <c r="N216">
        <v>150107</v>
      </c>
      <c r="O216">
        <v>16174</v>
      </c>
      <c r="P216" t="s">
        <v>147</v>
      </c>
      <c r="Q216">
        <v>57</v>
      </c>
      <c r="R216">
        <v>813.81</v>
      </c>
      <c r="T216">
        <v>32164.33</v>
      </c>
    </row>
    <row r="217" spans="1:20">
      <c r="A217">
        <v>400020</v>
      </c>
      <c r="B217" t="s">
        <v>191</v>
      </c>
      <c r="C217">
        <v>41670</v>
      </c>
      <c r="D217" t="s">
        <v>157</v>
      </c>
      <c r="G217">
        <v>18</v>
      </c>
      <c r="H217" t="s">
        <v>144</v>
      </c>
      <c r="I217" t="s">
        <v>192</v>
      </c>
      <c r="N217">
        <v>150207</v>
      </c>
      <c r="O217">
        <v>16174</v>
      </c>
      <c r="P217" t="s">
        <v>147</v>
      </c>
      <c r="Q217">
        <v>123</v>
      </c>
      <c r="R217">
        <v>1808.84</v>
      </c>
      <c r="T217">
        <v>33973.17</v>
      </c>
    </row>
    <row r="218" spans="1:20">
      <c r="A218">
        <v>400020</v>
      </c>
      <c r="B218" t="s">
        <v>191</v>
      </c>
      <c r="C218">
        <v>41670</v>
      </c>
      <c r="D218" t="s">
        <v>157</v>
      </c>
      <c r="G218">
        <v>18</v>
      </c>
      <c r="H218" t="s">
        <v>144</v>
      </c>
      <c r="I218" t="s">
        <v>192</v>
      </c>
      <c r="N218">
        <v>150105</v>
      </c>
      <c r="O218">
        <v>16174</v>
      </c>
      <c r="P218" t="s">
        <v>147</v>
      </c>
      <c r="Q218">
        <v>22</v>
      </c>
      <c r="R218">
        <v>561.73</v>
      </c>
      <c r="T218">
        <v>34534.9</v>
      </c>
    </row>
    <row r="219" spans="1:20">
      <c r="A219">
        <v>400020</v>
      </c>
      <c r="B219" t="s">
        <v>191</v>
      </c>
      <c r="C219">
        <v>41670</v>
      </c>
      <c r="D219" t="s">
        <v>157</v>
      </c>
      <c r="G219">
        <v>18</v>
      </c>
      <c r="H219" t="s">
        <v>144</v>
      </c>
      <c r="I219" t="s">
        <v>192</v>
      </c>
      <c r="N219">
        <v>150202</v>
      </c>
      <c r="O219">
        <v>16174</v>
      </c>
      <c r="P219" t="s">
        <v>147</v>
      </c>
      <c r="Q219">
        <v>85</v>
      </c>
      <c r="R219">
        <v>528.33000000000004</v>
      </c>
      <c r="T219">
        <v>35063.230000000003</v>
      </c>
    </row>
    <row r="220" spans="1:20">
      <c r="A220">
        <v>400020</v>
      </c>
      <c r="B220" t="s">
        <v>191</v>
      </c>
      <c r="C220">
        <v>41670</v>
      </c>
      <c r="D220" t="s">
        <v>157</v>
      </c>
      <c r="G220">
        <v>18</v>
      </c>
      <c r="H220" t="s">
        <v>144</v>
      </c>
      <c r="I220" t="s">
        <v>193</v>
      </c>
      <c r="N220">
        <v>150107</v>
      </c>
      <c r="O220">
        <v>16174</v>
      </c>
      <c r="P220" t="s">
        <v>147</v>
      </c>
      <c r="Q220">
        <v>56</v>
      </c>
      <c r="S220">
        <v>534.16</v>
      </c>
      <c r="T220">
        <v>34529.07</v>
      </c>
    </row>
    <row r="221" spans="1:20">
      <c r="A221">
        <v>400020</v>
      </c>
      <c r="B221" t="s">
        <v>191</v>
      </c>
      <c r="C221">
        <v>41670</v>
      </c>
      <c r="D221" t="s">
        <v>157</v>
      </c>
      <c r="G221">
        <v>18</v>
      </c>
      <c r="H221" t="s">
        <v>144</v>
      </c>
      <c r="I221" t="s">
        <v>193</v>
      </c>
      <c r="N221">
        <v>150207</v>
      </c>
      <c r="O221">
        <v>16174</v>
      </c>
      <c r="P221" t="s">
        <v>147</v>
      </c>
      <c r="Q221">
        <v>122</v>
      </c>
      <c r="S221">
        <v>1033.52</v>
      </c>
      <c r="T221">
        <v>33495.550000000003</v>
      </c>
    </row>
    <row r="222" spans="1:20">
      <c r="A222">
        <v>400020</v>
      </c>
      <c r="B222" t="s">
        <v>191</v>
      </c>
      <c r="C222">
        <v>41670</v>
      </c>
      <c r="D222" t="s">
        <v>157</v>
      </c>
      <c r="G222">
        <v>18</v>
      </c>
      <c r="H222" t="s">
        <v>144</v>
      </c>
      <c r="I222" t="s">
        <v>193</v>
      </c>
      <c r="N222">
        <v>160101</v>
      </c>
      <c r="O222">
        <v>16174</v>
      </c>
      <c r="P222" t="s">
        <v>147</v>
      </c>
      <c r="Q222">
        <v>161</v>
      </c>
      <c r="S222">
        <v>1324.3</v>
      </c>
      <c r="T222">
        <v>32171.25</v>
      </c>
    </row>
    <row r="223" spans="1:20">
      <c r="A223">
        <v>400020</v>
      </c>
      <c r="B223" t="s">
        <v>191</v>
      </c>
      <c r="C223">
        <v>41670</v>
      </c>
      <c r="D223" t="s">
        <v>157</v>
      </c>
      <c r="G223">
        <v>18</v>
      </c>
      <c r="H223" t="s">
        <v>144</v>
      </c>
      <c r="I223" t="s">
        <v>193</v>
      </c>
      <c r="N223">
        <v>160105</v>
      </c>
      <c r="O223">
        <v>16174</v>
      </c>
      <c r="P223" t="s">
        <v>147</v>
      </c>
      <c r="Q223">
        <v>231</v>
      </c>
      <c r="S223">
        <v>541.49</v>
      </c>
      <c r="T223">
        <v>31629.759999999998</v>
      </c>
    </row>
    <row r="224" spans="1:20">
      <c r="A224">
        <v>400020</v>
      </c>
      <c r="B224" t="s">
        <v>191</v>
      </c>
      <c r="C224">
        <v>41670</v>
      </c>
      <c r="D224" t="s">
        <v>157</v>
      </c>
      <c r="G224">
        <v>18</v>
      </c>
      <c r="H224" t="s">
        <v>144</v>
      </c>
      <c r="I224" t="s">
        <v>193</v>
      </c>
      <c r="N224">
        <v>160301</v>
      </c>
      <c r="O224">
        <v>16174</v>
      </c>
      <c r="P224" t="s">
        <v>147</v>
      </c>
      <c r="Q224">
        <v>271</v>
      </c>
      <c r="S224">
        <v>626.71</v>
      </c>
      <c r="T224">
        <v>31003.05</v>
      </c>
    </row>
    <row r="225" spans="1:20">
      <c r="A225">
        <v>400020</v>
      </c>
      <c r="B225" t="s">
        <v>191</v>
      </c>
      <c r="C225">
        <v>41670</v>
      </c>
      <c r="D225" t="s">
        <v>157</v>
      </c>
      <c r="G225">
        <v>18</v>
      </c>
      <c r="H225" t="s">
        <v>144</v>
      </c>
      <c r="I225" t="s">
        <v>193</v>
      </c>
      <c r="N225">
        <v>170402</v>
      </c>
      <c r="O225">
        <v>16174</v>
      </c>
      <c r="P225" t="s">
        <v>147</v>
      </c>
      <c r="Q225">
        <v>520</v>
      </c>
      <c r="S225">
        <v>838.72</v>
      </c>
      <c r="T225">
        <v>30164.33</v>
      </c>
    </row>
    <row r="226" spans="1:20">
      <c r="A226">
        <v>400020</v>
      </c>
      <c r="B226" t="s">
        <v>191</v>
      </c>
      <c r="C226">
        <v>41670</v>
      </c>
      <c r="D226" t="s">
        <v>159</v>
      </c>
      <c r="G226">
        <v>18</v>
      </c>
      <c r="H226" t="s">
        <v>144</v>
      </c>
      <c r="I226" t="s">
        <v>160</v>
      </c>
      <c r="N226">
        <v>160101</v>
      </c>
      <c r="O226">
        <v>16183</v>
      </c>
      <c r="P226" t="s">
        <v>147</v>
      </c>
      <c r="Q226">
        <v>71</v>
      </c>
      <c r="R226">
        <v>3036.96</v>
      </c>
      <c r="T226">
        <v>33201.29</v>
      </c>
    </row>
    <row r="227" spans="1:20">
      <c r="A227">
        <v>400020</v>
      </c>
      <c r="B227" t="s">
        <v>191</v>
      </c>
      <c r="C227">
        <v>41670</v>
      </c>
      <c r="D227" t="s">
        <v>159</v>
      </c>
      <c r="G227">
        <v>18</v>
      </c>
      <c r="H227" t="s">
        <v>144</v>
      </c>
      <c r="I227" t="s">
        <v>161</v>
      </c>
      <c r="N227">
        <v>160101</v>
      </c>
      <c r="O227">
        <v>16183</v>
      </c>
      <c r="P227" t="s">
        <v>147</v>
      </c>
      <c r="Q227">
        <v>76</v>
      </c>
      <c r="R227">
        <v>3713.92</v>
      </c>
      <c r="T227">
        <v>36915.21</v>
      </c>
    </row>
    <row r="228" spans="1:20">
      <c r="A228">
        <v>400020</v>
      </c>
      <c r="B228" t="s">
        <v>191</v>
      </c>
      <c r="C228">
        <v>41670</v>
      </c>
      <c r="D228" t="s">
        <v>159</v>
      </c>
      <c r="G228">
        <v>18</v>
      </c>
      <c r="H228" t="s">
        <v>144</v>
      </c>
      <c r="I228" t="s">
        <v>160</v>
      </c>
      <c r="N228">
        <v>170101</v>
      </c>
      <c r="O228">
        <v>16183</v>
      </c>
      <c r="P228" t="s">
        <v>147</v>
      </c>
      <c r="Q228">
        <v>73</v>
      </c>
      <c r="S228">
        <v>3036.96</v>
      </c>
      <c r="T228">
        <v>33878.25</v>
      </c>
    </row>
    <row r="229" spans="1:20">
      <c r="A229">
        <v>400020</v>
      </c>
      <c r="B229" t="s">
        <v>191</v>
      </c>
      <c r="C229">
        <v>41670</v>
      </c>
      <c r="D229" t="s">
        <v>159</v>
      </c>
      <c r="G229">
        <v>18</v>
      </c>
      <c r="H229" t="s">
        <v>144</v>
      </c>
      <c r="I229" t="s">
        <v>161</v>
      </c>
      <c r="N229">
        <v>170101</v>
      </c>
      <c r="O229">
        <v>16183</v>
      </c>
      <c r="P229" t="s">
        <v>147</v>
      </c>
      <c r="Q229">
        <v>78</v>
      </c>
      <c r="S229">
        <v>3713.92</v>
      </c>
      <c r="T229">
        <v>30164.33</v>
      </c>
    </row>
    <row r="230" spans="1:20">
      <c r="A230">
        <v>400020</v>
      </c>
      <c r="B230" t="s">
        <v>191</v>
      </c>
      <c r="C230">
        <v>41670</v>
      </c>
      <c r="D230" t="s">
        <v>194</v>
      </c>
      <c r="G230">
        <v>18</v>
      </c>
      <c r="H230" t="s">
        <v>144</v>
      </c>
      <c r="I230" t="s">
        <v>195</v>
      </c>
      <c r="M230" t="s">
        <v>196</v>
      </c>
      <c r="N230">
        <v>170301</v>
      </c>
      <c r="O230">
        <v>16183</v>
      </c>
      <c r="P230" t="s">
        <v>147</v>
      </c>
      <c r="Q230">
        <v>88</v>
      </c>
      <c r="S230">
        <v>1.03</v>
      </c>
      <c r="T230">
        <v>30163.3</v>
      </c>
    </row>
    <row r="231" spans="1:20">
      <c r="A231">
        <v>400021</v>
      </c>
      <c r="B231" t="s">
        <v>197</v>
      </c>
      <c r="C231">
        <v>41670</v>
      </c>
      <c r="D231" t="s">
        <v>157</v>
      </c>
      <c r="G231">
        <v>18</v>
      </c>
      <c r="H231" t="s">
        <v>144</v>
      </c>
      <c r="I231" t="s">
        <v>198</v>
      </c>
      <c r="N231">
        <v>170402</v>
      </c>
      <c r="O231">
        <v>16174</v>
      </c>
      <c r="P231" t="s">
        <v>147</v>
      </c>
      <c r="Q231">
        <v>523</v>
      </c>
      <c r="R231">
        <v>645.04</v>
      </c>
      <c r="T231">
        <v>645.04</v>
      </c>
    </row>
    <row r="232" spans="1:20">
      <c r="A232">
        <v>400021</v>
      </c>
      <c r="B232" t="s">
        <v>197</v>
      </c>
      <c r="C232">
        <v>41670</v>
      </c>
      <c r="D232" t="s">
        <v>157</v>
      </c>
      <c r="G232">
        <v>18</v>
      </c>
      <c r="H232" t="s">
        <v>144</v>
      </c>
      <c r="I232" t="s">
        <v>198</v>
      </c>
      <c r="N232">
        <v>160401</v>
      </c>
      <c r="O232">
        <v>16174</v>
      </c>
      <c r="P232" t="s">
        <v>147</v>
      </c>
      <c r="Q232">
        <v>302</v>
      </c>
      <c r="R232">
        <v>1097.21</v>
      </c>
      <c r="T232">
        <v>1742.25</v>
      </c>
    </row>
    <row r="233" spans="1:20">
      <c r="A233">
        <v>400021</v>
      </c>
      <c r="B233" t="s">
        <v>197</v>
      </c>
      <c r="C233">
        <v>41670</v>
      </c>
      <c r="D233" t="s">
        <v>157</v>
      </c>
      <c r="G233">
        <v>18</v>
      </c>
      <c r="H233" t="s">
        <v>144</v>
      </c>
      <c r="I233" t="s">
        <v>198</v>
      </c>
      <c r="N233">
        <v>160402</v>
      </c>
      <c r="O233">
        <v>16174</v>
      </c>
      <c r="P233" t="s">
        <v>147</v>
      </c>
      <c r="Q233">
        <v>332</v>
      </c>
      <c r="R233">
        <v>1096.3599999999999</v>
      </c>
      <c r="T233">
        <v>2838.61</v>
      </c>
    </row>
    <row r="234" spans="1:20">
      <c r="A234">
        <v>400021</v>
      </c>
      <c r="B234" t="s">
        <v>197</v>
      </c>
      <c r="C234">
        <v>41670</v>
      </c>
      <c r="D234" t="s">
        <v>157</v>
      </c>
      <c r="G234">
        <v>18</v>
      </c>
      <c r="H234" t="s">
        <v>144</v>
      </c>
      <c r="I234" t="s">
        <v>198</v>
      </c>
      <c r="N234">
        <v>160405</v>
      </c>
      <c r="O234">
        <v>16174</v>
      </c>
      <c r="P234" t="s">
        <v>147</v>
      </c>
      <c r="Q234">
        <v>360</v>
      </c>
      <c r="R234">
        <v>141.9</v>
      </c>
      <c r="T234">
        <v>2980.51</v>
      </c>
    </row>
    <row r="235" spans="1:20">
      <c r="A235">
        <v>400021</v>
      </c>
      <c r="B235" t="s">
        <v>197</v>
      </c>
      <c r="C235">
        <v>41670</v>
      </c>
      <c r="D235" t="s">
        <v>157</v>
      </c>
      <c r="G235">
        <v>18</v>
      </c>
      <c r="H235" t="s">
        <v>144</v>
      </c>
      <c r="I235" t="s">
        <v>198</v>
      </c>
      <c r="N235">
        <v>170101</v>
      </c>
      <c r="O235">
        <v>16174</v>
      </c>
      <c r="P235" t="s">
        <v>147</v>
      </c>
      <c r="Q235">
        <v>391</v>
      </c>
      <c r="R235">
        <v>1793.45</v>
      </c>
      <c r="T235">
        <v>4773.96</v>
      </c>
    </row>
    <row r="236" spans="1:20">
      <c r="A236">
        <v>400021</v>
      </c>
      <c r="B236" t="s">
        <v>197</v>
      </c>
      <c r="C236">
        <v>41670</v>
      </c>
      <c r="D236" t="s">
        <v>157</v>
      </c>
      <c r="G236">
        <v>18</v>
      </c>
      <c r="H236" t="s">
        <v>144</v>
      </c>
      <c r="I236" t="s">
        <v>198</v>
      </c>
      <c r="N236">
        <v>170401</v>
      </c>
      <c r="O236">
        <v>16174</v>
      </c>
      <c r="P236" t="s">
        <v>147</v>
      </c>
      <c r="Q236">
        <v>482</v>
      </c>
      <c r="R236">
        <v>1097.21</v>
      </c>
      <c r="T236">
        <v>5871.17</v>
      </c>
    </row>
    <row r="237" spans="1:20">
      <c r="A237">
        <v>400021</v>
      </c>
      <c r="B237" t="s">
        <v>197</v>
      </c>
      <c r="C237">
        <v>41670</v>
      </c>
      <c r="D237" t="s">
        <v>157</v>
      </c>
      <c r="G237">
        <v>18</v>
      </c>
      <c r="H237" t="s">
        <v>144</v>
      </c>
      <c r="I237" t="s">
        <v>198</v>
      </c>
      <c r="N237">
        <v>170103</v>
      </c>
      <c r="O237">
        <v>16174</v>
      </c>
      <c r="P237" t="s">
        <v>147</v>
      </c>
      <c r="Q237">
        <v>421</v>
      </c>
      <c r="R237">
        <v>208</v>
      </c>
      <c r="T237">
        <v>6079.17</v>
      </c>
    </row>
    <row r="238" spans="1:20">
      <c r="A238">
        <v>400021</v>
      </c>
      <c r="B238" t="s">
        <v>197</v>
      </c>
      <c r="C238">
        <v>41670</v>
      </c>
      <c r="D238" t="s">
        <v>157</v>
      </c>
      <c r="G238">
        <v>18</v>
      </c>
      <c r="H238" t="s">
        <v>144</v>
      </c>
      <c r="I238" t="s">
        <v>198</v>
      </c>
      <c r="N238">
        <v>170301</v>
      </c>
      <c r="O238">
        <v>16174</v>
      </c>
      <c r="P238" t="s">
        <v>147</v>
      </c>
      <c r="Q238">
        <v>451</v>
      </c>
      <c r="R238">
        <v>836.6</v>
      </c>
      <c r="T238">
        <v>6915.77</v>
      </c>
    </row>
    <row r="239" spans="1:20">
      <c r="A239">
        <v>400021</v>
      </c>
      <c r="B239" t="s">
        <v>197</v>
      </c>
      <c r="C239">
        <v>41670</v>
      </c>
      <c r="D239" t="s">
        <v>157</v>
      </c>
      <c r="G239">
        <v>18</v>
      </c>
      <c r="H239" t="s">
        <v>144</v>
      </c>
      <c r="I239" t="s">
        <v>198</v>
      </c>
      <c r="N239">
        <v>160301</v>
      </c>
      <c r="O239">
        <v>16174</v>
      </c>
      <c r="P239" t="s">
        <v>147</v>
      </c>
      <c r="Q239">
        <v>274</v>
      </c>
      <c r="R239">
        <v>330.14</v>
      </c>
      <c r="T239">
        <v>7245.91</v>
      </c>
    </row>
    <row r="240" spans="1:20">
      <c r="A240">
        <v>400021</v>
      </c>
      <c r="B240" t="s">
        <v>197</v>
      </c>
      <c r="C240">
        <v>41670</v>
      </c>
      <c r="D240" t="s">
        <v>157</v>
      </c>
      <c r="G240">
        <v>18</v>
      </c>
      <c r="H240" t="s">
        <v>144</v>
      </c>
      <c r="I240" t="s">
        <v>198</v>
      </c>
      <c r="N240">
        <v>150207</v>
      </c>
      <c r="O240">
        <v>16174</v>
      </c>
      <c r="P240" t="s">
        <v>147</v>
      </c>
      <c r="Q240">
        <v>125</v>
      </c>
      <c r="R240">
        <v>567.48</v>
      </c>
      <c r="T240">
        <v>7813.39</v>
      </c>
    </row>
    <row r="241" spans="1:20">
      <c r="A241">
        <v>400021</v>
      </c>
      <c r="B241" t="s">
        <v>197</v>
      </c>
      <c r="C241">
        <v>41670</v>
      </c>
      <c r="D241" t="s">
        <v>157</v>
      </c>
      <c r="G241">
        <v>18</v>
      </c>
      <c r="H241" t="s">
        <v>144</v>
      </c>
      <c r="I241" t="s">
        <v>198</v>
      </c>
      <c r="N241">
        <v>160105</v>
      </c>
      <c r="O241">
        <v>16174</v>
      </c>
      <c r="P241" t="s">
        <v>147</v>
      </c>
      <c r="Q241">
        <v>234</v>
      </c>
      <c r="R241">
        <v>567.96</v>
      </c>
      <c r="T241">
        <v>8381.35</v>
      </c>
    </row>
    <row r="242" spans="1:20">
      <c r="A242">
        <v>400021</v>
      </c>
      <c r="B242" t="s">
        <v>197</v>
      </c>
      <c r="C242">
        <v>41670</v>
      </c>
      <c r="D242" t="s">
        <v>157</v>
      </c>
      <c r="G242">
        <v>18</v>
      </c>
      <c r="H242" t="s">
        <v>144</v>
      </c>
      <c r="I242" t="s">
        <v>198</v>
      </c>
      <c r="N242">
        <v>160103</v>
      </c>
      <c r="O242">
        <v>16174</v>
      </c>
      <c r="P242" t="s">
        <v>147</v>
      </c>
      <c r="Q242">
        <v>194</v>
      </c>
      <c r="R242">
        <v>783.16</v>
      </c>
      <c r="T242">
        <v>9164.51</v>
      </c>
    </row>
    <row r="243" spans="1:20">
      <c r="A243">
        <v>400021</v>
      </c>
      <c r="B243" t="s">
        <v>197</v>
      </c>
      <c r="C243">
        <v>41670</v>
      </c>
      <c r="D243" t="s">
        <v>157</v>
      </c>
      <c r="G243">
        <v>18</v>
      </c>
      <c r="H243" t="s">
        <v>144</v>
      </c>
      <c r="I243" t="s">
        <v>198</v>
      </c>
      <c r="N243">
        <v>160101</v>
      </c>
      <c r="O243">
        <v>16174</v>
      </c>
      <c r="P243" t="s">
        <v>147</v>
      </c>
      <c r="Q243">
        <v>164</v>
      </c>
      <c r="R243">
        <v>1238.42</v>
      </c>
      <c r="T243">
        <v>10402.93</v>
      </c>
    </row>
    <row r="244" spans="1:20">
      <c r="A244">
        <v>400021</v>
      </c>
      <c r="B244" t="s">
        <v>197</v>
      </c>
      <c r="C244">
        <v>41670</v>
      </c>
      <c r="D244" t="s">
        <v>157</v>
      </c>
      <c r="G244">
        <v>18</v>
      </c>
      <c r="H244" t="s">
        <v>144</v>
      </c>
      <c r="I244" t="s">
        <v>198</v>
      </c>
      <c r="N244">
        <v>150105</v>
      </c>
      <c r="O244">
        <v>16174</v>
      </c>
      <c r="P244" t="s">
        <v>147</v>
      </c>
      <c r="Q244">
        <v>23</v>
      </c>
      <c r="R244">
        <v>176.23</v>
      </c>
      <c r="T244">
        <v>10579.16</v>
      </c>
    </row>
    <row r="245" spans="1:20">
      <c r="A245">
        <v>400021</v>
      </c>
      <c r="B245" t="s">
        <v>197</v>
      </c>
      <c r="C245">
        <v>41670</v>
      </c>
      <c r="D245" t="s">
        <v>157</v>
      </c>
      <c r="G245">
        <v>18</v>
      </c>
      <c r="H245" t="s">
        <v>144</v>
      </c>
      <c r="I245" t="s">
        <v>198</v>
      </c>
      <c r="N245">
        <v>150202</v>
      </c>
      <c r="O245">
        <v>16174</v>
      </c>
      <c r="P245" t="s">
        <v>147</v>
      </c>
      <c r="Q245">
        <v>86</v>
      </c>
      <c r="R245">
        <v>165.75</v>
      </c>
      <c r="T245">
        <v>10744.91</v>
      </c>
    </row>
    <row r="246" spans="1:20">
      <c r="A246">
        <v>400021</v>
      </c>
      <c r="B246" t="s">
        <v>197</v>
      </c>
      <c r="C246">
        <v>41670</v>
      </c>
      <c r="D246" t="s">
        <v>157</v>
      </c>
      <c r="G246">
        <v>18</v>
      </c>
      <c r="H246" t="s">
        <v>144</v>
      </c>
      <c r="I246" t="s">
        <v>198</v>
      </c>
      <c r="N246">
        <v>150107</v>
      </c>
      <c r="O246">
        <v>16174</v>
      </c>
      <c r="P246" t="s">
        <v>147</v>
      </c>
      <c r="Q246">
        <v>59</v>
      </c>
      <c r="R246">
        <v>255.32</v>
      </c>
      <c r="T246">
        <v>11000.23</v>
      </c>
    </row>
    <row r="247" spans="1:20">
      <c r="A247">
        <v>400021</v>
      </c>
      <c r="B247" t="s">
        <v>197</v>
      </c>
      <c r="C247">
        <v>41670</v>
      </c>
      <c r="D247" t="s">
        <v>157</v>
      </c>
      <c r="G247">
        <v>18</v>
      </c>
      <c r="H247" t="s">
        <v>144</v>
      </c>
      <c r="I247" t="s">
        <v>199</v>
      </c>
      <c r="N247">
        <v>150207</v>
      </c>
      <c r="O247">
        <v>16174</v>
      </c>
      <c r="P247" t="s">
        <v>147</v>
      </c>
      <c r="Q247">
        <v>124</v>
      </c>
      <c r="S247">
        <v>312</v>
      </c>
      <c r="T247">
        <v>10688.23</v>
      </c>
    </row>
    <row r="248" spans="1:20">
      <c r="A248">
        <v>400021</v>
      </c>
      <c r="B248" t="s">
        <v>197</v>
      </c>
      <c r="C248">
        <v>41670</v>
      </c>
      <c r="D248" t="s">
        <v>157</v>
      </c>
      <c r="G248">
        <v>18</v>
      </c>
      <c r="H248" t="s">
        <v>144</v>
      </c>
      <c r="I248" t="s">
        <v>199</v>
      </c>
      <c r="N248">
        <v>150107</v>
      </c>
      <c r="O248">
        <v>16174</v>
      </c>
      <c r="P248" t="s">
        <v>147</v>
      </c>
      <c r="Q248">
        <v>58</v>
      </c>
      <c r="S248">
        <v>161.25</v>
      </c>
      <c r="T248">
        <v>10526.98</v>
      </c>
    </row>
    <row r="249" spans="1:20">
      <c r="A249">
        <v>400021</v>
      </c>
      <c r="B249" t="s">
        <v>197</v>
      </c>
      <c r="C249">
        <v>41670</v>
      </c>
      <c r="D249" t="s">
        <v>157</v>
      </c>
      <c r="G249">
        <v>18</v>
      </c>
      <c r="H249" t="s">
        <v>144</v>
      </c>
      <c r="I249" t="s">
        <v>199</v>
      </c>
      <c r="N249">
        <v>160101</v>
      </c>
      <c r="O249">
        <v>16174</v>
      </c>
      <c r="P249" t="s">
        <v>147</v>
      </c>
      <c r="Q249">
        <v>163</v>
      </c>
      <c r="S249">
        <v>399.79</v>
      </c>
      <c r="T249">
        <v>10127.19</v>
      </c>
    </row>
    <row r="250" spans="1:20">
      <c r="A250">
        <v>400021</v>
      </c>
      <c r="B250" t="s">
        <v>197</v>
      </c>
      <c r="C250">
        <v>41670</v>
      </c>
      <c r="D250" t="s">
        <v>157</v>
      </c>
      <c r="G250">
        <v>18</v>
      </c>
      <c r="H250" t="s">
        <v>144</v>
      </c>
      <c r="I250" t="s">
        <v>199</v>
      </c>
      <c r="N250">
        <v>160301</v>
      </c>
      <c r="O250">
        <v>16174</v>
      </c>
      <c r="P250" t="s">
        <v>147</v>
      </c>
      <c r="Q250">
        <v>273</v>
      </c>
      <c r="S250">
        <v>189.2</v>
      </c>
      <c r="T250">
        <v>9937.99</v>
      </c>
    </row>
    <row r="251" spans="1:20">
      <c r="A251">
        <v>400021</v>
      </c>
      <c r="B251" t="s">
        <v>197</v>
      </c>
      <c r="C251">
        <v>41670</v>
      </c>
      <c r="D251" t="s">
        <v>157</v>
      </c>
      <c r="G251">
        <v>18</v>
      </c>
      <c r="H251" t="s">
        <v>144</v>
      </c>
      <c r="I251" t="s">
        <v>199</v>
      </c>
      <c r="N251">
        <v>160105</v>
      </c>
      <c r="O251">
        <v>16174</v>
      </c>
      <c r="P251" t="s">
        <v>147</v>
      </c>
      <c r="Q251">
        <v>233</v>
      </c>
      <c r="S251">
        <v>163.47</v>
      </c>
      <c r="T251">
        <v>9774.52</v>
      </c>
    </row>
    <row r="252" spans="1:20">
      <c r="A252">
        <v>400021</v>
      </c>
      <c r="B252" t="s">
        <v>197</v>
      </c>
      <c r="C252">
        <v>41670</v>
      </c>
      <c r="D252" t="s">
        <v>157</v>
      </c>
      <c r="G252">
        <v>18</v>
      </c>
      <c r="H252" t="s">
        <v>144</v>
      </c>
      <c r="I252" t="s">
        <v>199</v>
      </c>
      <c r="N252">
        <v>170402</v>
      </c>
      <c r="O252">
        <v>16174</v>
      </c>
      <c r="P252" t="s">
        <v>147</v>
      </c>
      <c r="Q252">
        <v>522</v>
      </c>
      <c r="S252">
        <v>253.2</v>
      </c>
      <c r="T252">
        <v>9521.32</v>
      </c>
    </row>
    <row r="253" spans="1:20">
      <c r="A253">
        <v>400022</v>
      </c>
      <c r="B253" t="s">
        <v>200</v>
      </c>
      <c r="C253">
        <v>41670</v>
      </c>
      <c r="D253" t="s">
        <v>157</v>
      </c>
      <c r="G253">
        <v>18</v>
      </c>
      <c r="H253" t="s">
        <v>144</v>
      </c>
      <c r="I253" t="s">
        <v>201</v>
      </c>
      <c r="N253">
        <v>170402</v>
      </c>
      <c r="O253">
        <v>16174</v>
      </c>
      <c r="P253" t="s">
        <v>147</v>
      </c>
      <c r="Q253">
        <v>524</v>
      </c>
      <c r="R253">
        <v>80.63</v>
      </c>
      <c r="T253">
        <v>80.63</v>
      </c>
    </row>
    <row r="254" spans="1:20">
      <c r="A254">
        <v>400022</v>
      </c>
      <c r="B254" t="s">
        <v>200</v>
      </c>
      <c r="C254">
        <v>41670</v>
      </c>
      <c r="D254" t="s">
        <v>157</v>
      </c>
      <c r="G254">
        <v>18</v>
      </c>
      <c r="H254" t="s">
        <v>144</v>
      </c>
      <c r="I254" t="s">
        <v>201</v>
      </c>
      <c r="N254">
        <v>170301</v>
      </c>
      <c r="O254">
        <v>16174</v>
      </c>
      <c r="P254" t="s">
        <v>147</v>
      </c>
      <c r="Q254">
        <v>452</v>
      </c>
      <c r="R254">
        <v>104.58</v>
      </c>
      <c r="T254">
        <v>185.21</v>
      </c>
    </row>
    <row r="255" spans="1:20">
      <c r="A255">
        <v>400022</v>
      </c>
      <c r="B255" t="s">
        <v>200</v>
      </c>
      <c r="C255">
        <v>41670</v>
      </c>
      <c r="D255" t="s">
        <v>157</v>
      </c>
      <c r="G255">
        <v>18</v>
      </c>
      <c r="H255" t="s">
        <v>144</v>
      </c>
      <c r="I255" t="s">
        <v>201</v>
      </c>
      <c r="N255">
        <v>170103</v>
      </c>
      <c r="O255">
        <v>16174</v>
      </c>
      <c r="P255" t="s">
        <v>147</v>
      </c>
      <c r="Q255">
        <v>422</v>
      </c>
      <c r="R255">
        <v>26</v>
      </c>
      <c r="T255">
        <v>211.21</v>
      </c>
    </row>
    <row r="256" spans="1:20">
      <c r="A256">
        <v>400022</v>
      </c>
      <c r="B256" t="s">
        <v>200</v>
      </c>
      <c r="C256">
        <v>41670</v>
      </c>
      <c r="D256" t="s">
        <v>157</v>
      </c>
      <c r="G256">
        <v>18</v>
      </c>
      <c r="H256" t="s">
        <v>144</v>
      </c>
      <c r="I256" t="s">
        <v>201</v>
      </c>
      <c r="N256">
        <v>170401</v>
      </c>
      <c r="O256">
        <v>16174</v>
      </c>
      <c r="P256" t="s">
        <v>147</v>
      </c>
      <c r="Q256">
        <v>483</v>
      </c>
      <c r="R256">
        <v>137.15</v>
      </c>
      <c r="T256">
        <v>348.36</v>
      </c>
    </row>
    <row r="257" spans="1:20">
      <c r="A257">
        <v>400022</v>
      </c>
      <c r="B257" t="s">
        <v>200</v>
      </c>
      <c r="C257">
        <v>41670</v>
      </c>
      <c r="D257" t="s">
        <v>157</v>
      </c>
      <c r="G257">
        <v>18</v>
      </c>
      <c r="H257" t="s">
        <v>144</v>
      </c>
      <c r="I257" t="s">
        <v>201</v>
      </c>
      <c r="N257">
        <v>170101</v>
      </c>
      <c r="O257">
        <v>16174</v>
      </c>
      <c r="P257" t="s">
        <v>147</v>
      </c>
      <c r="Q257">
        <v>392</v>
      </c>
      <c r="R257">
        <v>224.18</v>
      </c>
      <c r="T257">
        <v>572.54</v>
      </c>
    </row>
    <row r="258" spans="1:20">
      <c r="A258">
        <v>400022</v>
      </c>
      <c r="B258" t="s">
        <v>200</v>
      </c>
      <c r="C258">
        <v>41670</v>
      </c>
      <c r="D258" t="s">
        <v>157</v>
      </c>
      <c r="G258">
        <v>18</v>
      </c>
      <c r="H258" t="s">
        <v>144</v>
      </c>
      <c r="I258" t="s">
        <v>201</v>
      </c>
      <c r="N258">
        <v>160405</v>
      </c>
      <c r="O258">
        <v>16174</v>
      </c>
      <c r="P258" t="s">
        <v>147</v>
      </c>
      <c r="Q258">
        <v>361</v>
      </c>
      <c r="R258">
        <v>17.739999999999998</v>
      </c>
      <c r="T258">
        <v>590.28</v>
      </c>
    </row>
    <row r="259" spans="1:20">
      <c r="A259">
        <v>400022</v>
      </c>
      <c r="B259" t="s">
        <v>200</v>
      </c>
      <c r="C259">
        <v>41670</v>
      </c>
      <c r="D259" t="s">
        <v>157</v>
      </c>
      <c r="G259">
        <v>18</v>
      </c>
      <c r="H259" t="s">
        <v>144</v>
      </c>
      <c r="I259" t="s">
        <v>201</v>
      </c>
      <c r="N259">
        <v>160402</v>
      </c>
      <c r="O259">
        <v>16174</v>
      </c>
      <c r="P259" t="s">
        <v>147</v>
      </c>
      <c r="Q259">
        <v>333</v>
      </c>
      <c r="R259">
        <v>137.04</v>
      </c>
      <c r="T259">
        <v>727.32</v>
      </c>
    </row>
    <row r="260" spans="1:20">
      <c r="A260">
        <v>400022</v>
      </c>
      <c r="B260" t="s">
        <v>200</v>
      </c>
      <c r="C260">
        <v>41670</v>
      </c>
      <c r="D260" t="s">
        <v>157</v>
      </c>
      <c r="G260">
        <v>18</v>
      </c>
      <c r="H260" t="s">
        <v>144</v>
      </c>
      <c r="I260" t="s">
        <v>201</v>
      </c>
      <c r="N260">
        <v>160401</v>
      </c>
      <c r="O260">
        <v>16174</v>
      </c>
      <c r="P260" t="s">
        <v>147</v>
      </c>
      <c r="Q260">
        <v>303</v>
      </c>
      <c r="R260">
        <v>137.15</v>
      </c>
      <c r="T260">
        <v>864.47</v>
      </c>
    </row>
    <row r="261" spans="1:20">
      <c r="A261">
        <v>400022</v>
      </c>
      <c r="B261" t="s">
        <v>200</v>
      </c>
      <c r="C261">
        <v>41670</v>
      </c>
      <c r="D261" t="s">
        <v>157</v>
      </c>
      <c r="G261">
        <v>18</v>
      </c>
      <c r="H261" t="s">
        <v>144</v>
      </c>
      <c r="I261" t="s">
        <v>201</v>
      </c>
      <c r="N261">
        <v>160301</v>
      </c>
      <c r="O261">
        <v>16174</v>
      </c>
      <c r="P261" t="s">
        <v>147</v>
      </c>
      <c r="Q261">
        <v>275</v>
      </c>
      <c r="R261">
        <v>41.27</v>
      </c>
      <c r="T261">
        <v>905.74</v>
      </c>
    </row>
    <row r="262" spans="1:20">
      <c r="A262">
        <v>400022</v>
      </c>
      <c r="B262" t="s">
        <v>200</v>
      </c>
      <c r="C262">
        <v>41670</v>
      </c>
      <c r="D262" t="s">
        <v>157</v>
      </c>
      <c r="G262">
        <v>18</v>
      </c>
      <c r="H262" t="s">
        <v>144</v>
      </c>
      <c r="I262" t="s">
        <v>201</v>
      </c>
      <c r="N262">
        <v>150207</v>
      </c>
      <c r="O262">
        <v>16174</v>
      </c>
      <c r="P262" t="s">
        <v>147</v>
      </c>
      <c r="Q262">
        <v>126</v>
      </c>
      <c r="R262">
        <v>70.94</v>
      </c>
      <c r="T262">
        <v>976.68</v>
      </c>
    </row>
    <row r="263" spans="1:20">
      <c r="A263">
        <v>400022</v>
      </c>
      <c r="B263" t="s">
        <v>200</v>
      </c>
      <c r="C263">
        <v>41670</v>
      </c>
      <c r="D263" t="s">
        <v>157</v>
      </c>
      <c r="G263">
        <v>18</v>
      </c>
      <c r="H263" t="s">
        <v>144</v>
      </c>
      <c r="I263" t="s">
        <v>201</v>
      </c>
      <c r="N263">
        <v>160105</v>
      </c>
      <c r="O263">
        <v>16174</v>
      </c>
      <c r="P263" t="s">
        <v>147</v>
      </c>
      <c r="Q263">
        <v>235</v>
      </c>
      <c r="R263">
        <v>71</v>
      </c>
      <c r="T263">
        <v>1047.68</v>
      </c>
    </row>
    <row r="264" spans="1:20">
      <c r="A264">
        <v>400022</v>
      </c>
      <c r="B264" t="s">
        <v>200</v>
      </c>
      <c r="C264">
        <v>41670</v>
      </c>
      <c r="D264" t="s">
        <v>157</v>
      </c>
      <c r="G264">
        <v>18</v>
      </c>
      <c r="H264" t="s">
        <v>144</v>
      </c>
      <c r="I264" t="s">
        <v>201</v>
      </c>
      <c r="N264">
        <v>160101</v>
      </c>
      <c r="O264">
        <v>16174</v>
      </c>
      <c r="P264" t="s">
        <v>147</v>
      </c>
      <c r="Q264">
        <v>165</v>
      </c>
      <c r="R264">
        <v>154.81</v>
      </c>
      <c r="T264">
        <v>1202.49</v>
      </c>
    </row>
    <row r="265" spans="1:20">
      <c r="A265">
        <v>400022</v>
      </c>
      <c r="B265" t="s">
        <v>200</v>
      </c>
      <c r="C265">
        <v>41670</v>
      </c>
      <c r="D265" t="s">
        <v>157</v>
      </c>
      <c r="G265">
        <v>18</v>
      </c>
      <c r="H265" t="s">
        <v>144</v>
      </c>
      <c r="I265" t="s">
        <v>201</v>
      </c>
      <c r="N265">
        <v>160103</v>
      </c>
      <c r="O265">
        <v>16174</v>
      </c>
      <c r="P265" t="s">
        <v>147</v>
      </c>
      <c r="Q265">
        <v>195</v>
      </c>
      <c r="R265">
        <v>97.89</v>
      </c>
      <c r="T265">
        <v>1300.3800000000001</v>
      </c>
    </row>
    <row r="266" spans="1:20">
      <c r="A266">
        <v>400022</v>
      </c>
      <c r="B266" t="s">
        <v>200</v>
      </c>
      <c r="C266">
        <v>41670</v>
      </c>
      <c r="D266" t="s">
        <v>157</v>
      </c>
      <c r="G266">
        <v>18</v>
      </c>
      <c r="H266" t="s">
        <v>144</v>
      </c>
      <c r="I266" t="s">
        <v>201</v>
      </c>
      <c r="N266">
        <v>150107</v>
      </c>
      <c r="O266">
        <v>16174</v>
      </c>
      <c r="P266" t="s">
        <v>147</v>
      </c>
      <c r="Q266">
        <v>60</v>
      </c>
      <c r="R266">
        <v>31.91</v>
      </c>
      <c r="T266">
        <v>1332.29</v>
      </c>
    </row>
    <row r="267" spans="1:20">
      <c r="A267">
        <v>400022</v>
      </c>
      <c r="B267" t="s">
        <v>200</v>
      </c>
      <c r="C267">
        <v>41670</v>
      </c>
      <c r="D267" t="s">
        <v>157</v>
      </c>
      <c r="G267">
        <v>18</v>
      </c>
      <c r="H267" t="s">
        <v>144</v>
      </c>
      <c r="I267" t="s">
        <v>201</v>
      </c>
      <c r="N267">
        <v>150202</v>
      </c>
      <c r="O267">
        <v>16174</v>
      </c>
      <c r="P267" t="s">
        <v>147</v>
      </c>
      <c r="Q267">
        <v>87</v>
      </c>
      <c r="R267">
        <v>20.72</v>
      </c>
      <c r="T267">
        <v>1353.01</v>
      </c>
    </row>
    <row r="268" spans="1:20">
      <c r="A268">
        <v>400022</v>
      </c>
      <c r="B268" t="s">
        <v>200</v>
      </c>
      <c r="C268">
        <v>41670</v>
      </c>
      <c r="D268" t="s">
        <v>157</v>
      </c>
      <c r="G268">
        <v>18</v>
      </c>
      <c r="H268" t="s">
        <v>144</v>
      </c>
      <c r="I268" t="s">
        <v>201</v>
      </c>
      <c r="N268">
        <v>150105</v>
      </c>
      <c r="O268">
        <v>16174</v>
      </c>
      <c r="P268" t="s">
        <v>147</v>
      </c>
      <c r="Q268">
        <v>24</v>
      </c>
      <c r="R268">
        <v>22.03</v>
      </c>
      <c r="T268">
        <v>1375.04</v>
      </c>
    </row>
    <row r="269" spans="1:20">
      <c r="A269">
        <v>400177</v>
      </c>
      <c r="B269" t="s">
        <v>202</v>
      </c>
      <c r="C269">
        <v>41670</v>
      </c>
      <c r="D269" t="s">
        <v>203</v>
      </c>
      <c r="G269">
        <v>18</v>
      </c>
      <c r="H269" t="s">
        <v>144</v>
      </c>
      <c r="I269" t="s">
        <v>204</v>
      </c>
      <c r="M269" t="s">
        <v>205</v>
      </c>
      <c r="N269">
        <v>160202</v>
      </c>
      <c r="O269">
        <v>16183</v>
      </c>
      <c r="P269" t="s">
        <v>147</v>
      </c>
      <c r="Q269">
        <v>1</v>
      </c>
      <c r="R269">
        <v>500</v>
      </c>
      <c r="T269">
        <v>500</v>
      </c>
    </row>
    <row r="270" spans="1:20">
      <c r="A270">
        <v>400177</v>
      </c>
      <c r="B270" t="s">
        <v>202</v>
      </c>
      <c r="C270">
        <v>41670</v>
      </c>
      <c r="D270" t="s">
        <v>203</v>
      </c>
      <c r="G270">
        <v>18</v>
      </c>
      <c r="H270" t="s">
        <v>144</v>
      </c>
      <c r="I270" t="s">
        <v>206</v>
      </c>
      <c r="M270" t="s">
        <v>205</v>
      </c>
      <c r="N270">
        <v>160101</v>
      </c>
      <c r="O270">
        <v>16183</v>
      </c>
      <c r="P270" t="s">
        <v>147</v>
      </c>
      <c r="Q270">
        <v>2</v>
      </c>
      <c r="R270">
        <v>86</v>
      </c>
      <c r="T270">
        <v>586</v>
      </c>
    </row>
    <row r="271" spans="1:20">
      <c r="A271">
        <v>400177</v>
      </c>
      <c r="B271" t="s">
        <v>202</v>
      </c>
      <c r="C271">
        <v>41670</v>
      </c>
      <c r="D271" t="s">
        <v>203</v>
      </c>
      <c r="G271">
        <v>18</v>
      </c>
      <c r="H271" t="s">
        <v>144</v>
      </c>
      <c r="I271" t="s">
        <v>207</v>
      </c>
      <c r="M271" t="s">
        <v>205</v>
      </c>
      <c r="N271">
        <v>160101</v>
      </c>
      <c r="O271">
        <v>16183</v>
      </c>
      <c r="P271" t="s">
        <v>147</v>
      </c>
      <c r="Q271">
        <v>3</v>
      </c>
      <c r="R271">
        <v>60</v>
      </c>
      <c r="T271">
        <v>646</v>
      </c>
    </row>
    <row r="272" spans="1:20">
      <c r="A272">
        <v>400177</v>
      </c>
      <c r="B272" t="s">
        <v>202</v>
      </c>
      <c r="C272">
        <v>41670</v>
      </c>
      <c r="D272" t="s">
        <v>203</v>
      </c>
      <c r="G272">
        <v>18</v>
      </c>
      <c r="H272" t="s">
        <v>144</v>
      </c>
      <c r="I272" t="s">
        <v>208</v>
      </c>
      <c r="M272" t="s">
        <v>205</v>
      </c>
      <c r="N272">
        <v>150203</v>
      </c>
      <c r="O272">
        <v>16183</v>
      </c>
      <c r="P272" t="s">
        <v>147</v>
      </c>
      <c r="Q272">
        <v>4</v>
      </c>
      <c r="R272">
        <v>280</v>
      </c>
      <c r="T272">
        <v>926</v>
      </c>
    </row>
    <row r="273" spans="1:20">
      <c r="A273">
        <v>400177</v>
      </c>
      <c r="B273" t="s">
        <v>202</v>
      </c>
      <c r="C273">
        <v>41670</v>
      </c>
      <c r="D273" t="s">
        <v>203</v>
      </c>
      <c r="G273">
        <v>18</v>
      </c>
      <c r="H273" t="s">
        <v>144</v>
      </c>
      <c r="I273" t="s">
        <v>209</v>
      </c>
      <c r="M273" t="s">
        <v>205</v>
      </c>
      <c r="N273">
        <v>170405</v>
      </c>
      <c r="O273">
        <v>16183</v>
      </c>
      <c r="P273" t="s">
        <v>147</v>
      </c>
      <c r="Q273">
        <v>5</v>
      </c>
      <c r="R273">
        <v>333.33</v>
      </c>
      <c r="T273">
        <v>1259.33</v>
      </c>
    </row>
    <row r="274" spans="1:20">
      <c r="A274">
        <v>400177</v>
      </c>
      <c r="B274" t="s">
        <v>202</v>
      </c>
      <c r="C274">
        <v>41670</v>
      </c>
      <c r="D274" t="s">
        <v>203</v>
      </c>
      <c r="G274">
        <v>18</v>
      </c>
      <c r="H274" t="s">
        <v>144</v>
      </c>
      <c r="I274" t="s">
        <v>210</v>
      </c>
      <c r="M274" t="s">
        <v>205</v>
      </c>
      <c r="N274">
        <v>170101</v>
      </c>
      <c r="O274">
        <v>16183</v>
      </c>
      <c r="P274" t="s">
        <v>147</v>
      </c>
      <c r="Q274">
        <v>6</v>
      </c>
      <c r="R274">
        <v>60</v>
      </c>
      <c r="T274">
        <v>1319.33</v>
      </c>
    </row>
    <row r="275" spans="1:20">
      <c r="A275">
        <v>400177</v>
      </c>
      <c r="B275" t="s">
        <v>202</v>
      </c>
      <c r="C275">
        <v>41670</v>
      </c>
      <c r="D275" t="s">
        <v>203</v>
      </c>
      <c r="G275">
        <v>18</v>
      </c>
      <c r="H275" t="s">
        <v>144</v>
      </c>
      <c r="I275" t="s">
        <v>211</v>
      </c>
      <c r="M275" t="s">
        <v>205</v>
      </c>
      <c r="N275">
        <v>160101</v>
      </c>
      <c r="O275">
        <v>16183</v>
      </c>
      <c r="P275" t="s">
        <v>147</v>
      </c>
      <c r="Q275">
        <v>7</v>
      </c>
      <c r="R275">
        <v>400</v>
      </c>
      <c r="T275">
        <v>1719.33</v>
      </c>
    </row>
    <row r="276" spans="1:20">
      <c r="A276">
        <v>400177</v>
      </c>
      <c r="B276" t="s">
        <v>202</v>
      </c>
      <c r="C276">
        <v>41670</v>
      </c>
      <c r="D276" t="s">
        <v>203</v>
      </c>
      <c r="G276">
        <v>18</v>
      </c>
      <c r="H276" t="s">
        <v>144</v>
      </c>
      <c r="I276" t="s">
        <v>212</v>
      </c>
      <c r="M276" t="s">
        <v>205</v>
      </c>
      <c r="N276">
        <v>160101</v>
      </c>
      <c r="O276">
        <v>16183</v>
      </c>
      <c r="P276" t="s">
        <v>147</v>
      </c>
      <c r="Q276">
        <v>8</v>
      </c>
      <c r="R276">
        <v>86</v>
      </c>
      <c r="T276">
        <v>1805.33</v>
      </c>
    </row>
    <row r="277" spans="1:20">
      <c r="A277">
        <v>400177</v>
      </c>
      <c r="B277" t="s">
        <v>202</v>
      </c>
      <c r="C277">
        <v>41670</v>
      </c>
      <c r="D277" t="s">
        <v>203</v>
      </c>
      <c r="G277">
        <v>18</v>
      </c>
      <c r="H277" t="s">
        <v>144</v>
      </c>
      <c r="I277" t="s">
        <v>213</v>
      </c>
      <c r="M277" t="s">
        <v>205</v>
      </c>
      <c r="N277">
        <v>160101</v>
      </c>
      <c r="O277">
        <v>16183</v>
      </c>
      <c r="P277" t="s">
        <v>147</v>
      </c>
      <c r="Q277">
        <v>9</v>
      </c>
      <c r="R277">
        <v>86</v>
      </c>
      <c r="T277">
        <v>1891.33</v>
      </c>
    </row>
    <row r="278" spans="1:20">
      <c r="A278">
        <v>400177</v>
      </c>
      <c r="B278" t="s">
        <v>202</v>
      </c>
      <c r="C278">
        <v>41670</v>
      </c>
      <c r="D278" t="s">
        <v>203</v>
      </c>
      <c r="G278">
        <v>18</v>
      </c>
      <c r="H278" t="s">
        <v>144</v>
      </c>
      <c r="I278" t="s">
        <v>214</v>
      </c>
      <c r="M278" t="s">
        <v>205</v>
      </c>
      <c r="N278">
        <v>160101</v>
      </c>
      <c r="O278">
        <v>16183</v>
      </c>
      <c r="P278" t="s">
        <v>147</v>
      </c>
      <c r="Q278">
        <v>10</v>
      </c>
      <c r="R278">
        <v>120</v>
      </c>
      <c r="T278">
        <v>2011.33</v>
      </c>
    </row>
    <row r="279" spans="1:20">
      <c r="A279">
        <v>400177</v>
      </c>
      <c r="B279" t="s">
        <v>202</v>
      </c>
      <c r="C279">
        <v>41670</v>
      </c>
      <c r="D279" t="s">
        <v>203</v>
      </c>
      <c r="G279">
        <v>18</v>
      </c>
      <c r="H279" t="s">
        <v>144</v>
      </c>
      <c r="I279" t="s">
        <v>215</v>
      </c>
      <c r="M279" t="s">
        <v>205</v>
      </c>
      <c r="N279">
        <v>160101</v>
      </c>
      <c r="O279">
        <v>16183</v>
      </c>
      <c r="P279" t="s">
        <v>147</v>
      </c>
      <c r="Q279">
        <v>11</v>
      </c>
      <c r="R279">
        <v>86</v>
      </c>
      <c r="T279">
        <v>2097.33</v>
      </c>
    </row>
    <row r="280" spans="1:20">
      <c r="A280">
        <v>400177</v>
      </c>
      <c r="B280" t="s">
        <v>202</v>
      </c>
      <c r="C280">
        <v>41670</v>
      </c>
      <c r="D280" t="s">
        <v>203</v>
      </c>
      <c r="G280">
        <v>18</v>
      </c>
      <c r="H280" t="s">
        <v>144</v>
      </c>
      <c r="I280" t="s">
        <v>216</v>
      </c>
      <c r="M280" t="s">
        <v>205</v>
      </c>
      <c r="N280">
        <v>170405</v>
      </c>
      <c r="O280">
        <v>16183</v>
      </c>
      <c r="P280" t="s">
        <v>147</v>
      </c>
      <c r="Q280">
        <v>12</v>
      </c>
      <c r="R280">
        <v>333.33</v>
      </c>
      <c r="T280">
        <v>2430.66</v>
      </c>
    </row>
    <row r="281" spans="1:20">
      <c r="A281">
        <v>400177</v>
      </c>
      <c r="B281" t="s">
        <v>202</v>
      </c>
      <c r="C281">
        <v>41670</v>
      </c>
      <c r="D281" t="s">
        <v>203</v>
      </c>
      <c r="G281">
        <v>18</v>
      </c>
      <c r="H281" t="s">
        <v>144</v>
      </c>
      <c r="I281" t="s">
        <v>217</v>
      </c>
      <c r="M281" t="s">
        <v>205</v>
      </c>
      <c r="N281">
        <v>160101</v>
      </c>
      <c r="O281">
        <v>16183</v>
      </c>
      <c r="P281" t="s">
        <v>147</v>
      </c>
      <c r="Q281">
        <v>13</v>
      </c>
      <c r="R281">
        <v>86</v>
      </c>
      <c r="T281">
        <v>2516.66</v>
      </c>
    </row>
    <row r="282" spans="1:20">
      <c r="A282">
        <v>400177</v>
      </c>
      <c r="B282" t="s">
        <v>202</v>
      </c>
      <c r="C282">
        <v>41670</v>
      </c>
      <c r="D282" t="s">
        <v>203</v>
      </c>
      <c r="G282">
        <v>18</v>
      </c>
      <c r="H282" t="s">
        <v>144</v>
      </c>
      <c r="I282" t="s">
        <v>218</v>
      </c>
      <c r="M282" t="s">
        <v>205</v>
      </c>
      <c r="N282">
        <v>170101</v>
      </c>
      <c r="O282">
        <v>16183</v>
      </c>
      <c r="P282" t="s">
        <v>147</v>
      </c>
      <c r="Q282">
        <v>14</v>
      </c>
      <c r="R282">
        <v>80</v>
      </c>
      <c r="T282">
        <v>2596.66</v>
      </c>
    </row>
    <row r="283" spans="1:20">
      <c r="A283">
        <v>400177</v>
      </c>
      <c r="B283" t="s">
        <v>202</v>
      </c>
      <c r="C283">
        <v>41670</v>
      </c>
      <c r="D283" t="s">
        <v>203</v>
      </c>
      <c r="G283">
        <v>18</v>
      </c>
      <c r="H283" t="s">
        <v>144</v>
      </c>
      <c r="I283" t="s">
        <v>218</v>
      </c>
      <c r="M283" t="s">
        <v>205</v>
      </c>
      <c r="N283">
        <v>170101</v>
      </c>
      <c r="O283">
        <v>16183</v>
      </c>
      <c r="P283" t="s">
        <v>147</v>
      </c>
      <c r="Q283">
        <v>15</v>
      </c>
      <c r="R283">
        <v>160</v>
      </c>
      <c r="T283">
        <v>2756.66</v>
      </c>
    </row>
    <row r="284" spans="1:20">
      <c r="A284">
        <v>400177</v>
      </c>
      <c r="B284" t="s">
        <v>202</v>
      </c>
      <c r="C284">
        <v>41670</v>
      </c>
      <c r="D284" t="s">
        <v>203</v>
      </c>
      <c r="G284">
        <v>18</v>
      </c>
      <c r="H284" t="s">
        <v>144</v>
      </c>
      <c r="I284" t="s">
        <v>219</v>
      </c>
      <c r="M284" t="s">
        <v>205</v>
      </c>
      <c r="N284">
        <v>160101</v>
      </c>
      <c r="O284">
        <v>16183</v>
      </c>
      <c r="P284" t="s">
        <v>147</v>
      </c>
      <c r="Q284">
        <v>16</v>
      </c>
      <c r="R284">
        <v>86</v>
      </c>
      <c r="T284">
        <v>2842.66</v>
      </c>
    </row>
    <row r="285" spans="1:20">
      <c r="A285">
        <v>400177</v>
      </c>
      <c r="B285" t="s">
        <v>202</v>
      </c>
      <c r="C285">
        <v>41670</v>
      </c>
      <c r="D285" t="s">
        <v>203</v>
      </c>
      <c r="G285">
        <v>18</v>
      </c>
      <c r="H285" t="s">
        <v>144</v>
      </c>
      <c r="I285" t="s">
        <v>220</v>
      </c>
      <c r="M285" t="s">
        <v>205</v>
      </c>
      <c r="N285">
        <v>160101</v>
      </c>
      <c r="O285">
        <v>16183</v>
      </c>
      <c r="P285" t="s">
        <v>147</v>
      </c>
      <c r="Q285">
        <v>17</v>
      </c>
      <c r="R285">
        <v>300</v>
      </c>
      <c r="T285">
        <v>3142.66</v>
      </c>
    </row>
    <row r="286" spans="1:20">
      <c r="A286">
        <v>400177</v>
      </c>
      <c r="B286" t="s">
        <v>202</v>
      </c>
      <c r="C286">
        <v>41670</v>
      </c>
      <c r="D286" t="s">
        <v>203</v>
      </c>
      <c r="G286">
        <v>18</v>
      </c>
      <c r="H286" t="s">
        <v>144</v>
      </c>
      <c r="I286" t="s">
        <v>221</v>
      </c>
      <c r="M286" t="s">
        <v>205</v>
      </c>
      <c r="N286">
        <v>160101</v>
      </c>
      <c r="O286">
        <v>16183</v>
      </c>
      <c r="P286" t="s">
        <v>147</v>
      </c>
      <c r="Q286">
        <v>18</v>
      </c>
      <c r="R286">
        <v>86</v>
      </c>
      <c r="T286">
        <v>3228.66</v>
      </c>
    </row>
    <row r="287" spans="1:20">
      <c r="A287">
        <v>400177</v>
      </c>
      <c r="B287" t="s">
        <v>202</v>
      </c>
      <c r="C287">
        <v>41670</v>
      </c>
      <c r="D287" t="s">
        <v>203</v>
      </c>
      <c r="G287">
        <v>18</v>
      </c>
      <c r="H287" t="s">
        <v>144</v>
      </c>
      <c r="I287" t="s">
        <v>222</v>
      </c>
      <c r="M287" t="s">
        <v>205</v>
      </c>
      <c r="N287">
        <v>160101</v>
      </c>
      <c r="O287">
        <v>16183</v>
      </c>
      <c r="P287" t="s">
        <v>147</v>
      </c>
      <c r="Q287">
        <v>19</v>
      </c>
      <c r="R287">
        <v>100</v>
      </c>
      <c r="T287">
        <v>3328.66</v>
      </c>
    </row>
    <row r="288" spans="1:20">
      <c r="A288">
        <v>400177</v>
      </c>
      <c r="B288" t="s">
        <v>202</v>
      </c>
      <c r="C288">
        <v>41670</v>
      </c>
      <c r="D288" t="s">
        <v>203</v>
      </c>
      <c r="G288">
        <v>18</v>
      </c>
      <c r="H288" t="s">
        <v>144</v>
      </c>
      <c r="I288" t="s">
        <v>223</v>
      </c>
      <c r="M288" t="s">
        <v>205</v>
      </c>
      <c r="N288">
        <v>160101</v>
      </c>
      <c r="O288">
        <v>16183</v>
      </c>
      <c r="P288" t="s">
        <v>147</v>
      </c>
      <c r="Q288">
        <v>20</v>
      </c>
      <c r="R288">
        <v>60</v>
      </c>
      <c r="T288">
        <v>3388.66</v>
      </c>
    </row>
    <row r="289" spans="1:20">
      <c r="A289">
        <v>400214</v>
      </c>
      <c r="B289" t="s">
        <v>224</v>
      </c>
      <c r="C289">
        <v>41662</v>
      </c>
      <c r="D289" t="s">
        <v>225</v>
      </c>
      <c r="G289">
        <v>18</v>
      </c>
      <c r="H289" t="s">
        <v>144</v>
      </c>
      <c r="I289" t="s">
        <v>226</v>
      </c>
      <c r="N289">
        <v>150203</v>
      </c>
      <c r="O289">
        <v>15587</v>
      </c>
      <c r="P289" t="s">
        <v>147</v>
      </c>
      <c r="Q289">
        <v>3111</v>
      </c>
      <c r="R289">
        <v>134</v>
      </c>
      <c r="T289">
        <v>134</v>
      </c>
    </row>
    <row r="290" spans="1:20">
      <c r="A290">
        <v>400214</v>
      </c>
      <c r="B290" t="s">
        <v>224</v>
      </c>
      <c r="C290">
        <v>41666</v>
      </c>
      <c r="D290" t="s">
        <v>225</v>
      </c>
      <c r="G290">
        <v>18</v>
      </c>
      <c r="H290" t="s">
        <v>144</v>
      </c>
      <c r="I290" t="s">
        <v>227</v>
      </c>
      <c r="N290">
        <v>150203</v>
      </c>
      <c r="O290">
        <v>15587</v>
      </c>
      <c r="P290" t="s">
        <v>147</v>
      </c>
      <c r="Q290">
        <v>3112</v>
      </c>
      <c r="R290">
        <v>42.75</v>
      </c>
      <c r="T290">
        <v>176.75</v>
      </c>
    </row>
    <row r="291" spans="1:20">
      <c r="A291">
        <v>400025</v>
      </c>
      <c r="B291" t="s">
        <v>228</v>
      </c>
      <c r="C291">
        <v>41670</v>
      </c>
      <c r="D291" t="s">
        <v>157</v>
      </c>
      <c r="G291">
        <v>18</v>
      </c>
      <c r="H291" t="s">
        <v>144</v>
      </c>
      <c r="I291" t="s">
        <v>229</v>
      </c>
      <c r="N291">
        <v>170402</v>
      </c>
      <c r="O291">
        <v>16174</v>
      </c>
      <c r="P291" t="s">
        <v>147</v>
      </c>
      <c r="Q291">
        <v>525</v>
      </c>
      <c r="R291">
        <v>807.96</v>
      </c>
      <c r="T291">
        <v>807.96</v>
      </c>
    </row>
    <row r="292" spans="1:20">
      <c r="A292">
        <v>400025</v>
      </c>
      <c r="B292" t="s">
        <v>228</v>
      </c>
      <c r="C292">
        <v>41670</v>
      </c>
      <c r="D292" t="s">
        <v>157</v>
      </c>
      <c r="G292">
        <v>18</v>
      </c>
      <c r="H292" t="s">
        <v>144</v>
      </c>
      <c r="I292" t="s">
        <v>229</v>
      </c>
      <c r="N292">
        <v>160401</v>
      </c>
      <c r="O292">
        <v>16174</v>
      </c>
      <c r="P292" t="s">
        <v>147</v>
      </c>
      <c r="Q292">
        <v>304</v>
      </c>
      <c r="R292">
        <v>1523.9</v>
      </c>
      <c r="T292">
        <v>2331.86</v>
      </c>
    </row>
    <row r="293" spans="1:20">
      <c r="A293">
        <v>400025</v>
      </c>
      <c r="B293" t="s">
        <v>228</v>
      </c>
      <c r="C293">
        <v>41670</v>
      </c>
      <c r="D293" t="s">
        <v>157</v>
      </c>
      <c r="G293">
        <v>18</v>
      </c>
      <c r="H293" t="s">
        <v>144</v>
      </c>
      <c r="I293" t="s">
        <v>229</v>
      </c>
      <c r="N293">
        <v>160402</v>
      </c>
      <c r="O293">
        <v>16174</v>
      </c>
      <c r="P293" t="s">
        <v>147</v>
      </c>
      <c r="Q293">
        <v>334</v>
      </c>
      <c r="R293">
        <v>1522.73</v>
      </c>
      <c r="T293">
        <v>3854.59</v>
      </c>
    </row>
    <row r="294" spans="1:20">
      <c r="A294">
        <v>400025</v>
      </c>
      <c r="B294" t="s">
        <v>228</v>
      </c>
      <c r="C294">
        <v>41670</v>
      </c>
      <c r="D294" t="s">
        <v>157</v>
      </c>
      <c r="G294">
        <v>18</v>
      </c>
      <c r="H294" t="s">
        <v>144</v>
      </c>
      <c r="I294" t="s">
        <v>229</v>
      </c>
      <c r="N294">
        <v>160405</v>
      </c>
      <c r="O294">
        <v>16174</v>
      </c>
      <c r="P294" t="s">
        <v>147</v>
      </c>
      <c r="Q294">
        <v>362</v>
      </c>
      <c r="R294">
        <v>197.08</v>
      </c>
      <c r="T294">
        <v>4051.67</v>
      </c>
    </row>
    <row r="295" spans="1:20">
      <c r="A295">
        <v>400025</v>
      </c>
      <c r="B295" t="s">
        <v>228</v>
      </c>
      <c r="C295">
        <v>41670</v>
      </c>
      <c r="D295" t="s">
        <v>157</v>
      </c>
      <c r="G295">
        <v>18</v>
      </c>
      <c r="H295" t="s">
        <v>144</v>
      </c>
      <c r="I295" t="s">
        <v>229</v>
      </c>
      <c r="N295">
        <v>170101</v>
      </c>
      <c r="O295">
        <v>16174</v>
      </c>
      <c r="P295" t="s">
        <v>147</v>
      </c>
      <c r="Q295">
        <v>394</v>
      </c>
      <c r="R295">
        <v>2490.89</v>
      </c>
      <c r="T295">
        <v>6542.56</v>
      </c>
    </row>
    <row r="296" spans="1:20">
      <c r="A296">
        <v>400025</v>
      </c>
      <c r="B296" t="s">
        <v>228</v>
      </c>
      <c r="C296">
        <v>41670</v>
      </c>
      <c r="D296" t="s">
        <v>157</v>
      </c>
      <c r="G296">
        <v>18</v>
      </c>
      <c r="H296" t="s">
        <v>144</v>
      </c>
      <c r="I296" t="s">
        <v>229</v>
      </c>
      <c r="N296">
        <v>170401</v>
      </c>
      <c r="O296">
        <v>16174</v>
      </c>
      <c r="P296" t="s">
        <v>147</v>
      </c>
      <c r="Q296">
        <v>485</v>
      </c>
      <c r="R296">
        <v>3047.8</v>
      </c>
      <c r="T296">
        <v>9590.36</v>
      </c>
    </row>
    <row r="297" spans="1:20">
      <c r="A297">
        <v>400025</v>
      </c>
      <c r="B297" t="s">
        <v>228</v>
      </c>
      <c r="C297">
        <v>41670</v>
      </c>
      <c r="D297" t="s">
        <v>157</v>
      </c>
      <c r="G297">
        <v>18</v>
      </c>
      <c r="H297" t="s">
        <v>144</v>
      </c>
      <c r="I297" t="s">
        <v>229</v>
      </c>
      <c r="N297">
        <v>170103</v>
      </c>
      <c r="O297">
        <v>16174</v>
      </c>
      <c r="P297" t="s">
        <v>147</v>
      </c>
      <c r="Q297">
        <v>423</v>
      </c>
      <c r="R297">
        <v>288.89</v>
      </c>
      <c r="T297">
        <v>9879.25</v>
      </c>
    </row>
    <row r="298" spans="1:20">
      <c r="A298">
        <v>400025</v>
      </c>
      <c r="B298" t="s">
        <v>228</v>
      </c>
      <c r="C298">
        <v>41670</v>
      </c>
      <c r="D298" t="s">
        <v>157</v>
      </c>
      <c r="G298">
        <v>18</v>
      </c>
      <c r="H298" t="s">
        <v>144</v>
      </c>
      <c r="I298" t="s">
        <v>229</v>
      </c>
      <c r="N298">
        <v>170301</v>
      </c>
      <c r="O298">
        <v>16174</v>
      </c>
      <c r="P298" t="s">
        <v>147</v>
      </c>
      <c r="Q298">
        <v>453</v>
      </c>
      <c r="R298">
        <v>1161.94</v>
      </c>
      <c r="T298">
        <v>11041.19</v>
      </c>
    </row>
    <row r="299" spans="1:20">
      <c r="A299">
        <v>400025</v>
      </c>
      <c r="B299" t="s">
        <v>228</v>
      </c>
      <c r="C299">
        <v>41670</v>
      </c>
      <c r="D299" t="s">
        <v>157</v>
      </c>
      <c r="G299">
        <v>18</v>
      </c>
      <c r="H299" t="s">
        <v>144</v>
      </c>
      <c r="I299" t="s">
        <v>229</v>
      </c>
      <c r="N299">
        <v>150105</v>
      </c>
      <c r="O299">
        <v>16174</v>
      </c>
      <c r="P299" t="s">
        <v>147</v>
      </c>
      <c r="Q299">
        <v>25</v>
      </c>
      <c r="R299">
        <v>244.76</v>
      </c>
      <c r="T299">
        <v>11285.95</v>
      </c>
    </row>
    <row r="300" spans="1:20">
      <c r="A300">
        <v>400025</v>
      </c>
      <c r="B300" t="s">
        <v>228</v>
      </c>
      <c r="C300">
        <v>41670</v>
      </c>
      <c r="D300" t="s">
        <v>157</v>
      </c>
      <c r="G300">
        <v>18</v>
      </c>
      <c r="H300" t="s">
        <v>144</v>
      </c>
      <c r="I300" t="s">
        <v>229</v>
      </c>
      <c r="N300">
        <v>150202</v>
      </c>
      <c r="O300">
        <v>16174</v>
      </c>
      <c r="P300" t="s">
        <v>147</v>
      </c>
      <c r="Q300">
        <v>88</v>
      </c>
      <c r="R300">
        <v>230.21</v>
      </c>
      <c r="T300">
        <v>11516.16</v>
      </c>
    </row>
    <row r="301" spans="1:20">
      <c r="A301">
        <v>400025</v>
      </c>
      <c r="B301" t="s">
        <v>228</v>
      </c>
      <c r="C301">
        <v>41670</v>
      </c>
      <c r="D301" t="s">
        <v>157</v>
      </c>
      <c r="G301">
        <v>18</v>
      </c>
      <c r="H301" t="s">
        <v>144</v>
      </c>
      <c r="I301" t="s">
        <v>229</v>
      </c>
      <c r="N301">
        <v>150107</v>
      </c>
      <c r="O301">
        <v>16174</v>
      </c>
      <c r="P301" t="s">
        <v>147</v>
      </c>
      <c r="Q301">
        <v>61</v>
      </c>
      <c r="R301">
        <v>335.96</v>
      </c>
      <c r="T301">
        <v>11852.12</v>
      </c>
    </row>
    <row r="302" spans="1:20">
      <c r="A302">
        <v>400025</v>
      </c>
      <c r="B302" t="s">
        <v>228</v>
      </c>
      <c r="C302">
        <v>41670</v>
      </c>
      <c r="D302" t="s">
        <v>157</v>
      </c>
      <c r="G302">
        <v>18</v>
      </c>
      <c r="H302" t="s">
        <v>144</v>
      </c>
      <c r="I302" t="s">
        <v>229</v>
      </c>
      <c r="N302">
        <v>160103</v>
      </c>
      <c r="O302">
        <v>16174</v>
      </c>
      <c r="P302" t="s">
        <v>147</v>
      </c>
      <c r="Q302">
        <v>196</v>
      </c>
      <c r="R302">
        <v>1087.75</v>
      </c>
      <c r="T302">
        <v>12939.87</v>
      </c>
    </row>
    <row r="303" spans="1:20">
      <c r="A303">
        <v>400025</v>
      </c>
      <c r="B303" t="s">
        <v>228</v>
      </c>
      <c r="C303">
        <v>41670</v>
      </c>
      <c r="D303" t="s">
        <v>157</v>
      </c>
      <c r="G303">
        <v>18</v>
      </c>
      <c r="H303" t="s">
        <v>144</v>
      </c>
      <c r="I303" t="s">
        <v>229</v>
      </c>
      <c r="N303">
        <v>160101</v>
      </c>
      <c r="O303">
        <v>16174</v>
      </c>
      <c r="P303" t="s">
        <v>147</v>
      </c>
      <c r="Q303">
        <v>166</v>
      </c>
      <c r="R303">
        <v>1627.47</v>
      </c>
      <c r="T303">
        <v>14567.34</v>
      </c>
    </row>
    <row r="304" spans="1:20">
      <c r="A304">
        <v>400025</v>
      </c>
      <c r="B304" t="s">
        <v>228</v>
      </c>
      <c r="C304">
        <v>41670</v>
      </c>
      <c r="D304" t="s">
        <v>157</v>
      </c>
      <c r="G304">
        <v>18</v>
      </c>
      <c r="H304" t="s">
        <v>144</v>
      </c>
      <c r="I304" t="s">
        <v>229</v>
      </c>
      <c r="N304">
        <v>150207</v>
      </c>
      <c r="O304">
        <v>16174</v>
      </c>
      <c r="P304" t="s">
        <v>147</v>
      </c>
      <c r="Q304">
        <v>128</v>
      </c>
      <c r="R304">
        <v>656.36</v>
      </c>
      <c r="T304">
        <v>15223.7</v>
      </c>
    </row>
    <row r="305" spans="1:20">
      <c r="A305">
        <v>400025</v>
      </c>
      <c r="B305" t="s">
        <v>228</v>
      </c>
      <c r="C305">
        <v>41670</v>
      </c>
      <c r="D305" t="s">
        <v>157</v>
      </c>
      <c r="G305">
        <v>18</v>
      </c>
      <c r="H305" t="s">
        <v>144</v>
      </c>
      <c r="I305" t="s">
        <v>229</v>
      </c>
      <c r="N305">
        <v>160105</v>
      </c>
      <c r="O305">
        <v>16174</v>
      </c>
      <c r="P305" t="s">
        <v>147</v>
      </c>
      <c r="Q305">
        <v>236</v>
      </c>
      <c r="R305">
        <v>1356.43</v>
      </c>
      <c r="T305">
        <v>16580.13</v>
      </c>
    </row>
    <row r="306" spans="1:20">
      <c r="A306">
        <v>400025</v>
      </c>
      <c r="B306" t="s">
        <v>228</v>
      </c>
      <c r="C306">
        <v>41670</v>
      </c>
      <c r="D306" t="s">
        <v>157</v>
      </c>
      <c r="G306">
        <v>18</v>
      </c>
      <c r="H306" t="s">
        <v>144</v>
      </c>
      <c r="I306" t="s">
        <v>229</v>
      </c>
      <c r="N306">
        <v>160301</v>
      </c>
      <c r="O306">
        <v>16174</v>
      </c>
      <c r="P306" t="s">
        <v>147</v>
      </c>
      <c r="Q306">
        <v>276</v>
      </c>
      <c r="R306">
        <v>392.84</v>
      </c>
      <c r="T306">
        <v>16972.97</v>
      </c>
    </row>
    <row r="307" spans="1:20">
      <c r="A307">
        <v>400025</v>
      </c>
      <c r="B307" t="s">
        <v>228</v>
      </c>
      <c r="C307">
        <v>41670</v>
      </c>
      <c r="D307" t="s">
        <v>157</v>
      </c>
      <c r="G307">
        <v>18</v>
      </c>
      <c r="H307" t="s">
        <v>144</v>
      </c>
      <c r="I307" t="s">
        <v>229</v>
      </c>
      <c r="N307">
        <v>150207</v>
      </c>
      <c r="O307">
        <v>16174</v>
      </c>
      <c r="P307" t="s">
        <v>147</v>
      </c>
      <c r="Q307">
        <v>127</v>
      </c>
      <c r="S307">
        <v>0.01</v>
      </c>
      <c r="T307">
        <v>16972.96</v>
      </c>
    </row>
    <row r="308" spans="1:20">
      <c r="A308">
        <v>400025</v>
      </c>
      <c r="B308" t="s">
        <v>228</v>
      </c>
      <c r="C308">
        <v>41670</v>
      </c>
      <c r="D308" t="s">
        <v>157</v>
      </c>
      <c r="G308">
        <v>18</v>
      </c>
      <c r="H308" t="s">
        <v>144</v>
      </c>
      <c r="I308" t="s">
        <v>229</v>
      </c>
      <c r="N308">
        <v>170401</v>
      </c>
      <c r="O308">
        <v>16174</v>
      </c>
      <c r="P308" t="s">
        <v>147</v>
      </c>
      <c r="Q308">
        <v>484</v>
      </c>
      <c r="S308">
        <v>1523.91</v>
      </c>
      <c r="T308">
        <v>15449.05</v>
      </c>
    </row>
    <row r="309" spans="1:20">
      <c r="A309">
        <v>400025</v>
      </c>
      <c r="B309" t="s">
        <v>228</v>
      </c>
      <c r="C309">
        <v>41670</v>
      </c>
      <c r="D309" t="s">
        <v>157</v>
      </c>
      <c r="G309">
        <v>18</v>
      </c>
      <c r="H309" t="s">
        <v>144</v>
      </c>
      <c r="I309" t="s">
        <v>229</v>
      </c>
      <c r="N309">
        <v>170101</v>
      </c>
      <c r="O309">
        <v>16174</v>
      </c>
      <c r="P309" t="s">
        <v>147</v>
      </c>
      <c r="Q309">
        <v>393</v>
      </c>
      <c r="S309">
        <v>0.01</v>
      </c>
      <c r="T309">
        <v>15449.04</v>
      </c>
    </row>
    <row r="310" spans="1:20">
      <c r="A310">
        <v>400026</v>
      </c>
      <c r="B310" t="s">
        <v>230</v>
      </c>
      <c r="C310">
        <v>41670</v>
      </c>
      <c r="D310" t="s">
        <v>157</v>
      </c>
      <c r="G310">
        <v>18</v>
      </c>
      <c r="H310" t="s">
        <v>144</v>
      </c>
      <c r="I310" t="s">
        <v>193</v>
      </c>
      <c r="N310">
        <v>160405</v>
      </c>
      <c r="O310">
        <v>16174</v>
      </c>
      <c r="P310" t="s">
        <v>147</v>
      </c>
      <c r="Q310">
        <v>363</v>
      </c>
      <c r="R310">
        <v>52.23</v>
      </c>
      <c r="T310">
        <v>52.23</v>
      </c>
    </row>
    <row r="311" spans="1:20">
      <c r="A311">
        <v>400026</v>
      </c>
      <c r="B311" t="s">
        <v>230</v>
      </c>
      <c r="C311">
        <v>41670</v>
      </c>
      <c r="D311" t="s">
        <v>157</v>
      </c>
      <c r="G311">
        <v>18</v>
      </c>
      <c r="H311" t="s">
        <v>144</v>
      </c>
      <c r="I311" t="s">
        <v>193</v>
      </c>
      <c r="N311">
        <v>160402</v>
      </c>
      <c r="O311">
        <v>16174</v>
      </c>
      <c r="P311" t="s">
        <v>147</v>
      </c>
      <c r="Q311">
        <v>335</v>
      </c>
      <c r="R311">
        <v>403.5</v>
      </c>
      <c r="T311">
        <v>455.73</v>
      </c>
    </row>
    <row r="312" spans="1:20">
      <c r="A312">
        <v>400026</v>
      </c>
      <c r="B312" t="s">
        <v>230</v>
      </c>
      <c r="C312">
        <v>41670</v>
      </c>
      <c r="D312" t="s">
        <v>157</v>
      </c>
      <c r="G312">
        <v>18</v>
      </c>
      <c r="H312" t="s">
        <v>144</v>
      </c>
      <c r="I312" t="s">
        <v>193</v>
      </c>
      <c r="N312">
        <v>160401</v>
      </c>
      <c r="O312">
        <v>16174</v>
      </c>
      <c r="P312" t="s">
        <v>147</v>
      </c>
      <c r="Q312">
        <v>305</v>
      </c>
      <c r="R312">
        <v>403.82</v>
      </c>
      <c r="T312">
        <v>859.55</v>
      </c>
    </row>
    <row r="313" spans="1:20">
      <c r="A313">
        <v>400026</v>
      </c>
      <c r="B313" t="s">
        <v>230</v>
      </c>
      <c r="C313">
        <v>41670</v>
      </c>
      <c r="D313" t="s">
        <v>157</v>
      </c>
      <c r="G313">
        <v>18</v>
      </c>
      <c r="H313" t="s">
        <v>144</v>
      </c>
      <c r="I313" t="s">
        <v>193</v>
      </c>
      <c r="N313">
        <v>170401</v>
      </c>
      <c r="O313">
        <v>16174</v>
      </c>
      <c r="P313" t="s">
        <v>147</v>
      </c>
      <c r="Q313">
        <v>487</v>
      </c>
      <c r="R313">
        <v>807.67</v>
      </c>
      <c r="T313">
        <v>1667.22</v>
      </c>
    </row>
    <row r="314" spans="1:20">
      <c r="A314">
        <v>400026</v>
      </c>
      <c r="B314" t="s">
        <v>230</v>
      </c>
      <c r="C314">
        <v>41670</v>
      </c>
      <c r="D314" t="s">
        <v>157</v>
      </c>
      <c r="G314">
        <v>18</v>
      </c>
      <c r="H314" t="s">
        <v>144</v>
      </c>
      <c r="I314" t="s">
        <v>193</v>
      </c>
      <c r="N314">
        <v>170101</v>
      </c>
      <c r="O314">
        <v>16174</v>
      </c>
      <c r="P314" t="s">
        <v>147</v>
      </c>
      <c r="Q314">
        <v>395</v>
      </c>
      <c r="R314">
        <v>660.07</v>
      </c>
      <c r="T314">
        <v>2327.29</v>
      </c>
    </row>
    <row r="315" spans="1:20">
      <c r="A315">
        <v>400026</v>
      </c>
      <c r="B315" t="s">
        <v>230</v>
      </c>
      <c r="C315">
        <v>41670</v>
      </c>
      <c r="D315" t="s">
        <v>157</v>
      </c>
      <c r="G315">
        <v>18</v>
      </c>
      <c r="H315" t="s">
        <v>144</v>
      </c>
      <c r="I315" t="s">
        <v>193</v>
      </c>
      <c r="N315">
        <v>170301</v>
      </c>
      <c r="O315">
        <v>16174</v>
      </c>
      <c r="P315" t="s">
        <v>147</v>
      </c>
      <c r="Q315">
        <v>454</v>
      </c>
      <c r="R315">
        <v>307.91000000000003</v>
      </c>
      <c r="T315">
        <v>2635.2</v>
      </c>
    </row>
    <row r="316" spans="1:20">
      <c r="A316">
        <v>400026</v>
      </c>
      <c r="B316" t="s">
        <v>230</v>
      </c>
      <c r="C316">
        <v>41670</v>
      </c>
      <c r="D316" t="s">
        <v>157</v>
      </c>
      <c r="G316">
        <v>18</v>
      </c>
      <c r="H316" t="s">
        <v>144</v>
      </c>
      <c r="I316" t="s">
        <v>193</v>
      </c>
      <c r="N316">
        <v>170103</v>
      </c>
      <c r="O316">
        <v>16174</v>
      </c>
      <c r="P316" t="s">
        <v>147</v>
      </c>
      <c r="Q316">
        <v>424</v>
      </c>
      <c r="R316">
        <v>76.540000000000006</v>
      </c>
      <c r="T316">
        <v>2711.74</v>
      </c>
    </row>
    <row r="317" spans="1:20">
      <c r="A317">
        <v>400026</v>
      </c>
      <c r="B317" t="s">
        <v>230</v>
      </c>
      <c r="C317">
        <v>41670</v>
      </c>
      <c r="D317" t="s">
        <v>157</v>
      </c>
      <c r="G317">
        <v>18</v>
      </c>
      <c r="H317" t="s">
        <v>144</v>
      </c>
      <c r="I317" t="s">
        <v>193</v>
      </c>
      <c r="N317">
        <v>170402</v>
      </c>
      <c r="O317">
        <v>16174</v>
      </c>
      <c r="P317" t="s">
        <v>147</v>
      </c>
      <c r="Q317">
        <v>526</v>
      </c>
      <c r="R317">
        <v>214.11</v>
      </c>
      <c r="T317">
        <v>2925.85</v>
      </c>
    </row>
    <row r="318" spans="1:20">
      <c r="A318">
        <v>400026</v>
      </c>
      <c r="B318" t="s">
        <v>230</v>
      </c>
      <c r="C318">
        <v>41670</v>
      </c>
      <c r="D318" t="s">
        <v>157</v>
      </c>
      <c r="G318">
        <v>18</v>
      </c>
      <c r="H318" t="s">
        <v>144</v>
      </c>
      <c r="I318" t="s">
        <v>193</v>
      </c>
      <c r="N318">
        <v>160105</v>
      </c>
      <c r="O318">
        <v>16174</v>
      </c>
      <c r="P318" t="s">
        <v>147</v>
      </c>
      <c r="Q318">
        <v>237</v>
      </c>
      <c r="R318">
        <v>359.45</v>
      </c>
      <c r="T318">
        <v>3285.3</v>
      </c>
    </row>
    <row r="319" spans="1:20">
      <c r="A319">
        <v>400026</v>
      </c>
      <c r="B319" t="s">
        <v>230</v>
      </c>
      <c r="C319">
        <v>41670</v>
      </c>
      <c r="D319" t="s">
        <v>157</v>
      </c>
      <c r="G319">
        <v>18</v>
      </c>
      <c r="H319" t="s">
        <v>144</v>
      </c>
      <c r="I319" t="s">
        <v>193</v>
      </c>
      <c r="N319">
        <v>160301</v>
      </c>
      <c r="O319">
        <v>16174</v>
      </c>
      <c r="P319" t="s">
        <v>147</v>
      </c>
      <c r="Q319">
        <v>277</v>
      </c>
      <c r="R319">
        <v>104.11</v>
      </c>
      <c r="T319">
        <v>3389.41</v>
      </c>
    </row>
    <row r="320" spans="1:20">
      <c r="A320">
        <v>400026</v>
      </c>
      <c r="B320" t="s">
        <v>230</v>
      </c>
      <c r="C320">
        <v>41670</v>
      </c>
      <c r="D320" t="s">
        <v>157</v>
      </c>
      <c r="G320">
        <v>18</v>
      </c>
      <c r="H320" t="s">
        <v>144</v>
      </c>
      <c r="I320" t="s">
        <v>193</v>
      </c>
      <c r="N320">
        <v>150207</v>
      </c>
      <c r="O320">
        <v>16174</v>
      </c>
      <c r="P320" t="s">
        <v>147</v>
      </c>
      <c r="Q320">
        <v>129</v>
      </c>
      <c r="R320">
        <v>173.93</v>
      </c>
      <c r="T320">
        <v>3563.34</v>
      </c>
    </row>
    <row r="321" spans="1:20">
      <c r="A321">
        <v>400026</v>
      </c>
      <c r="B321" t="s">
        <v>230</v>
      </c>
      <c r="C321">
        <v>41670</v>
      </c>
      <c r="D321" t="s">
        <v>157</v>
      </c>
      <c r="G321">
        <v>18</v>
      </c>
      <c r="H321" t="s">
        <v>144</v>
      </c>
      <c r="I321" t="s">
        <v>193</v>
      </c>
      <c r="N321">
        <v>160101</v>
      </c>
      <c r="O321">
        <v>16174</v>
      </c>
      <c r="P321" t="s">
        <v>147</v>
      </c>
      <c r="Q321">
        <v>167</v>
      </c>
      <c r="R321">
        <v>431.27</v>
      </c>
      <c r="T321">
        <v>3994.61</v>
      </c>
    </row>
    <row r="322" spans="1:20">
      <c r="A322">
        <v>400026</v>
      </c>
      <c r="B322" t="s">
        <v>230</v>
      </c>
      <c r="C322">
        <v>41670</v>
      </c>
      <c r="D322" t="s">
        <v>157</v>
      </c>
      <c r="G322">
        <v>18</v>
      </c>
      <c r="H322" t="s">
        <v>144</v>
      </c>
      <c r="I322" t="s">
        <v>193</v>
      </c>
      <c r="N322">
        <v>160103</v>
      </c>
      <c r="O322">
        <v>16174</v>
      </c>
      <c r="P322" t="s">
        <v>147</v>
      </c>
      <c r="Q322">
        <v>197</v>
      </c>
      <c r="R322">
        <v>288.24</v>
      </c>
      <c r="T322">
        <v>4282.8500000000004</v>
      </c>
    </row>
    <row r="323" spans="1:20">
      <c r="A323">
        <v>400026</v>
      </c>
      <c r="B323" t="s">
        <v>230</v>
      </c>
      <c r="C323">
        <v>41670</v>
      </c>
      <c r="D323" t="s">
        <v>157</v>
      </c>
      <c r="G323">
        <v>18</v>
      </c>
      <c r="H323" t="s">
        <v>144</v>
      </c>
      <c r="I323" t="s">
        <v>193</v>
      </c>
      <c r="N323">
        <v>150107</v>
      </c>
      <c r="O323">
        <v>16174</v>
      </c>
      <c r="P323" t="s">
        <v>147</v>
      </c>
      <c r="Q323">
        <v>62</v>
      </c>
      <c r="R323">
        <v>89.03</v>
      </c>
      <c r="T323">
        <v>4371.88</v>
      </c>
    </row>
    <row r="324" spans="1:20">
      <c r="A324">
        <v>400026</v>
      </c>
      <c r="B324" t="s">
        <v>230</v>
      </c>
      <c r="C324">
        <v>41670</v>
      </c>
      <c r="D324" t="s">
        <v>157</v>
      </c>
      <c r="G324">
        <v>18</v>
      </c>
      <c r="H324" t="s">
        <v>144</v>
      </c>
      <c r="I324" t="s">
        <v>193</v>
      </c>
      <c r="N324">
        <v>150202</v>
      </c>
      <c r="O324">
        <v>16174</v>
      </c>
      <c r="P324" t="s">
        <v>147</v>
      </c>
      <c r="Q324">
        <v>89</v>
      </c>
      <c r="R324">
        <v>61</v>
      </c>
      <c r="T324">
        <v>4432.88</v>
      </c>
    </row>
    <row r="325" spans="1:20">
      <c r="A325">
        <v>400026</v>
      </c>
      <c r="B325" t="s">
        <v>230</v>
      </c>
      <c r="C325">
        <v>41670</v>
      </c>
      <c r="D325" t="s">
        <v>157</v>
      </c>
      <c r="G325">
        <v>18</v>
      </c>
      <c r="H325" t="s">
        <v>144</v>
      </c>
      <c r="I325" t="s">
        <v>193</v>
      </c>
      <c r="N325">
        <v>150105</v>
      </c>
      <c r="O325">
        <v>16174</v>
      </c>
      <c r="P325" t="s">
        <v>147</v>
      </c>
      <c r="Q325">
        <v>26</v>
      </c>
      <c r="R325">
        <v>64.849999999999994</v>
      </c>
      <c r="T325">
        <v>4497.7299999999996</v>
      </c>
    </row>
    <row r="326" spans="1:20">
      <c r="A326">
        <v>400026</v>
      </c>
      <c r="B326" t="s">
        <v>230</v>
      </c>
      <c r="C326">
        <v>41670</v>
      </c>
      <c r="D326" t="s">
        <v>157</v>
      </c>
      <c r="G326">
        <v>18</v>
      </c>
      <c r="H326" t="s">
        <v>144</v>
      </c>
      <c r="I326" t="s">
        <v>193</v>
      </c>
      <c r="N326">
        <v>170401</v>
      </c>
      <c r="O326">
        <v>16174</v>
      </c>
      <c r="P326" t="s">
        <v>147</v>
      </c>
      <c r="Q326">
        <v>486</v>
      </c>
      <c r="S326">
        <v>403.84</v>
      </c>
      <c r="T326">
        <v>4093.89</v>
      </c>
    </row>
    <row r="327" spans="1:20">
      <c r="A327">
        <v>400027</v>
      </c>
      <c r="B327" t="s">
        <v>231</v>
      </c>
      <c r="C327">
        <v>41670</v>
      </c>
      <c r="D327" t="s">
        <v>157</v>
      </c>
      <c r="G327">
        <v>18</v>
      </c>
      <c r="H327" t="s">
        <v>144</v>
      </c>
      <c r="I327" t="s">
        <v>199</v>
      </c>
      <c r="N327">
        <v>170101</v>
      </c>
      <c r="O327">
        <v>16174</v>
      </c>
      <c r="P327" t="s">
        <v>147</v>
      </c>
      <c r="Q327">
        <v>396</v>
      </c>
      <c r="R327">
        <v>199.29</v>
      </c>
      <c r="T327">
        <v>199.29</v>
      </c>
    </row>
    <row r="328" spans="1:20">
      <c r="A328">
        <v>400027</v>
      </c>
      <c r="B328" t="s">
        <v>231</v>
      </c>
      <c r="C328">
        <v>41670</v>
      </c>
      <c r="D328" t="s">
        <v>157</v>
      </c>
      <c r="G328">
        <v>18</v>
      </c>
      <c r="H328" t="s">
        <v>144</v>
      </c>
      <c r="I328" t="s">
        <v>199</v>
      </c>
      <c r="N328">
        <v>170103</v>
      </c>
      <c r="O328">
        <v>16174</v>
      </c>
      <c r="P328" t="s">
        <v>147</v>
      </c>
      <c r="Q328">
        <v>425</v>
      </c>
      <c r="R328">
        <v>23.11</v>
      </c>
      <c r="T328">
        <v>222.4</v>
      </c>
    </row>
    <row r="329" spans="1:20">
      <c r="A329">
        <v>400027</v>
      </c>
      <c r="B329" t="s">
        <v>231</v>
      </c>
      <c r="C329">
        <v>41670</v>
      </c>
      <c r="D329" t="s">
        <v>157</v>
      </c>
      <c r="G329">
        <v>18</v>
      </c>
      <c r="H329" t="s">
        <v>144</v>
      </c>
      <c r="I329" t="s">
        <v>199</v>
      </c>
      <c r="N329">
        <v>170301</v>
      </c>
      <c r="O329">
        <v>16174</v>
      </c>
      <c r="P329" t="s">
        <v>147</v>
      </c>
      <c r="Q329">
        <v>455</v>
      </c>
      <c r="R329">
        <v>92.98</v>
      </c>
      <c r="T329">
        <v>315.38</v>
      </c>
    </row>
    <row r="330" spans="1:20">
      <c r="A330">
        <v>400027</v>
      </c>
      <c r="B330" t="s">
        <v>231</v>
      </c>
      <c r="C330">
        <v>41670</v>
      </c>
      <c r="D330" t="s">
        <v>157</v>
      </c>
      <c r="G330">
        <v>18</v>
      </c>
      <c r="H330" t="s">
        <v>144</v>
      </c>
      <c r="I330" t="s">
        <v>199</v>
      </c>
      <c r="N330">
        <v>160401</v>
      </c>
      <c r="O330">
        <v>16174</v>
      </c>
      <c r="P330" t="s">
        <v>147</v>
      </c>
      <c r="Q330">
        <v>306</v>
      </c>
      <c r="R330">
        <v>121.91</v>
      </c>
      <c r="T330">
        <v>437.29</v>
      </c>
    </row>
    <row r="331" spans="1:20">
      <c r="A331">
        <v>400027</v>
      </c>
      <c r="B331" t="s">
        <v>231</v>
      </c>
      <c r="C331">
        <v>41670</v>
      </c>
      <c r="D331" t="s">
        <v>157</v>
      </c>
      <c r="G331">
        <v>18</v>
      </c>
      <c r="H331" t="s">
        <v>144</v>
      </c>
      <c r="I331" t="s">
        <v>199</v>
      </c>
      <c r="N331">
        <v>160402</v>
      </c>
      <c r="O331">
        <v>16174</v>
      </c>
      <c r="P331" t="s">
        <v>147</v>
      </c>
      <c r="Q331">
        <v>336</v>
      </c>
      <c r="R331">
        <v>121.83</v>
      </c>
      <c r="T331">
        <v>559.12</v>
      </c>
    </row>
    <row r="332" spans="1:20">
      <c r="A332">
        <v>400027</v>
      </c>
      <c r="B332" t="s">
        <v>231</v>
      </c>
      <c r="C332">
        <v>41670</v>
      </c>
      <c r="D332" t="s">
        <v>157</v>
      </c>
      <c r="G332">
        <v>18</v>
      </c>
      <c r="H332" t="s">
        <v>144</v>
      </c>
      <c r="I332" t="s">
        <v>199</v>
      </c>
      <c r="N332">
        <v>160405</v>
      </c>
      <c r="O332">
        <v>16174</v>
      </c>
      <c r="P332" t="s">
        <v>147</v>
      </c>
      <c r="Q332">
        <v>364</v>
      </c>
      <c r="R332">
        <v>15.76</v>
      </c>
      <c r="T332">
        <v>574.88</v>
      </c>
    </row>
    <row r="333" spans="1:20">
      <c r="A333">
        <v>400027</v>
      </c>
      <c r="B333" t="s">
        <v>231</v>
      </c>
      <c r="C333">
        <v>41670</v>
      </c>
      <c r="D333" t="s">
        <v>157</v>
      </c>
      <c r="G333">
        <v>18</v>
      </c>
      <c r="H333" t="s">
        <v>144</v>
      </c>
      <c r="I333" t="s">
        <v>199</v>
      </c>
      <c r="N333">
        <v>170402</v>
      </c>
      <c r="O333">
        <v>16174</v>
      </c>
      <c r="P333" t="s">
        <v>147</v>
      </c>
      <c r="Q333">
        <v>527</v>
      </c>
      <c r="R333">
        <v>64.66</v>
      </c>
      <c r="T333">
        <v>639.54</v>
      </c>
    </row>
    <row r="334" spans="1:20">
      <c r="A334">
        <v>400027</v>
      </c>
      <c r="B334" t="s">
        <v>231</v>
      </c>
      <c r="C334">
        <v>41670</v>
      </c>
      <c r="D334" t="s">
        <v>157</v>
      </c>
      <c r="G334">
        <v>18</v>
      </c>
      <c r="H334" t="s">
        <v>144</v>
      </c>
      <c r="I334" t="s">
        <v>199</v>
      </c>
      <c r="N334">
        <v>170401</v>
      </c>
      <c r="O334">
        <v>16174</v>
      </c>
      <c r="P334" t="s">
        <v>147</v>
      </c>
      <c r="Q334">
        <v>489</v>
      </c>
      <c r="R334">
        <v>243.83</v>
      </c>
      <c r="T334">
        <v>883.37</v>
      </c>
    </row>
    <row r="335" spans="1:20">
      <c r="A335">
        <v>400027</v>
      </c>
      <c r="B335" t="s">
        <v>231</v>
      </c>
      <c r="C335">
        <v>41670</v>
      </c>
      <c r="D335" t="s">
        <v>157</v>
      </c>
      <c r="G335">
        <v>18</v>
      </c>
      <c r="H335" t="s">
        <v>144</v>
      </c>
      <c r="I335" t="s">
        <v>199</v>
      </c>
      <c r="N335">
        <v>150105</v>
      </c>
      <c r="O335">
        <v>16174</v>
      </c>
      <c r="P335" t="s">
        <v>147</v>
      </c>
      <c r="Q335">
        <v>27</v>
      </c>
      <c r="R335">
        <v>19.59</v>
      </c>
      <c r="T335">
        <v>902.96</v>
      </c>
    </row>
    <row r="336" spans="1:20">
      <c r="A336">
        <v>400027</v>
      </c>
      <c r="B336" t="s">
        <v>231</v>
      </c>
      <c r="C336">
        <v>41670</v>
      </c>
      <c r="D336" t="s">
        <v>157</v>
      </c>
      <c r="G336">
        <v>18</v>
      </c>
      <c r="H336" t="s">
        <v>144</v>
      </c>
      <c r="I336" t="s">
        <v>199</v>
      </c>
      <c r="N336">
        <v>150202</v>
      </c>
      <c r="O336">
        <v>16174</v>
      </c>
      <c r="P336" t="s">
        <v>147</v>
      </c>
      <c r="Q336">
        <v>90</v>
      </c>
      <c r="R336">
        <v>18.41</v>
      </c>
      <c r="T336">
        <v>921.37</v>
      </c>
    </row>
    <row r="337" spans="1:20">
      <c r="A337">
        <v>400027</v>
      </c>
      <c r="B337" t="s">
        <v>231</v>
      </c>
      <c r="C337">
        <v>41670</v>
      </c>
      <c r="D337" t="s">
        <v>157</v>
      </c>
      <c r="G337">
        <v>18</v>
      </c>
      <c r="H337" t="s">
        <v>144</v>
      </c>
      <c r="I337" t="s">
        <v>199</v>
      </c>
      <c r="N337">
        <v>150107</v>
      </c>
      <c r="O337">
        <v>16174</v>
      </c>
      <c r="P337" t="s">
        <v>147</v>
      </c>
      <c r="Q337">
        <v>63</v>
      </c>
      <c r="R337">
        <v>26.88</v>
      </c>
      <c r="T337">
        <v>948.25</v>
      </c>
    </row>
    <row r="338" spans="1:20">
      <c r="A338">
        <v>400027</v>
      </c>
      <c r="B338" t="s">
        <v>231</v>
      </c>
      <c r="C338">
        <v>41670</v>
      </c>
      <c r="D338" t="s">
        <v>157</v>
      </c>
      <c r="G338">
        <v>18</v>
      </c>
      <c r="H338" t="s">
        <v>144</v>
      </c>
      <c r="I338" t="s">
        <v>199</v>
      </c>
      <c r="N338">
        <v>160103</v>
      </c>
      <c r="O338">
        <v>16174</v>
      </c>
      <c r="P338" t="s">
        <v>147</v>
      </c>
      <c r="Q338">
        <v>198</v>
      </c>
      <c r="R338">
        <v>87.01</v>
      </c>
      <c r="T338">
        <v>1035.26</v>
      </c>
    </row>
    <row r="339" spans="1:20">
      <c r="A339">
        <v>400027</v>
      </c>
      <c r="B339" t="s">
        <v>231</v>
      </c>
      <c r="C339">
        <v>41670</v>
      </c>
      <c r="D339" t="s">
        <v>157</v>
      </c>
      <c r="G339">
        <v>18</v>
      </c>
      <c r="H339" t="s">
        <v>144</v>
      </c>
      <c r="I339" t="s">
        <v>199</v>
      </c>
      <c r="N339">
        <v>160101</v>
      </c>
      <c r="O339">
        <v>16174</v>
      </c>
      <c r="P339" t="s">
        <v>147</v>
      </c>
      <c r="Q339">
        <v>168</v>
      </c>
      <c r="R339">
        <v>130.22</v>
      </c>
      <c r="T339">
        <v>1165.48</v>
      </c>
    </row>
    <row r="340" spans="1:20">
      <c r="A340">
        <v>400027</v>
      </c>
      <c r="B340" t="s">
        <v>231</v>
      </c>
      <c r="C340">
        <v>41670</v>
      </c>
      <c r="D340" t="s">
        <v>157</v>
      </c>
      <c r="G340">
        <v>18</v>
      </c>
      <c r="H340" t="s">
        <v>144</v>
      </c>
      <c r="I340" t="s">
        <v>199</v>
      </c>
      <c r="N340">
        <v>150207</v>
      </c>
      <c r="O340">
        <v>16174</v>
      </c>
      <c r="P340" t="s">
        <v>147</v>
      </c>
      <c r="Q340">
        <v>130</v>
      </c>
      <c r="R340">
        <v>52.52</v>
      </c>
      <c r="T340">
        <v>1218</v>
      </c>
    </row>
    <row r="341" spans="1:20">
      <c r="A341">
        <v>400027</v>
      </c>
      <c r="B341" t="s">
        <v>231</v>
      </c>
      <c r="C341">
        <v>41670</v>
      </c>
      <c r="D341" t="s">
        <v>157</v>
      </c>
      <c r="G341">
        <v>18</v>
      </c>
      <c r="H341" t="s">
        <v>144</v>
      </c>
      <c r="I341" t="s">
        <v>199</v>
      </c>
      <c r="N341">
        <v>160301</v>
      </c>
      <c r="O341">
        <v>16174</v>
      </c>
      <c r="P341" t="s">
        <v>147</v>
      </c>
      <c r="Q341">
        <v>278</v>
      </c>
      <c r="R341">
        <v>31.43</v>
      </c>
      <c r="T341">
        <v>1249.43</v>
      </c>
    </row>
    <row r="342" spans="1:20">
      <c r="A342">
        <v>400027</v>
      </c>
      <c r="B342" t="s">
        <v>231</v>
      </c>
      <c r="C342">
        <v>41670</v>
      </c>
      <c r="D342" t="s">
        <v>157</v>
      </c>
      <c r="G342">
        <v>18</v>
      </c>
      <c r="H342" t="s">
        <v>144</v>
      </c>
      <c r="I342" t="s">
        <v>199</v>
      </c>
      <c r="N342">
        <v>160105</v>
      </c>
      <c r="O342">
        <v>16174</v>
      </c>
      <c r="P342" t="s">
        <v>147</v>
      </c>
      <c r="Q342">
        <v>238</v>
      </c>
      <c r="R342">
        <v>108.53</v>
      </c>
      <c r="T342">
        <v>1357.96</v>
      </c>
    </row>
    <row r="343" spans="1:20">
      <c r="A343">
        <v>400027</v>
      </c>
      <c r="B343" t="s">
        <v>231</v>
      </c>
      <c r="C343">
        <v>41670</v>
      </c>
      <c r="D343" t="s">
        <v>157</v>
      </c>
      <c r="G343">
        <v>18</v>
      </c>
      <c r="H343" t="s">
        <v>144</v>
      </c>
      <c r="I343" t="s">
        <v>199</v>
      </c>
      <c r="N343">
        <v>170401</v>
      </c>
      <c r="O343">
        <v>16174</v>
      </c>
      <c r="P343" t="s">
        <v>147</v>
      </c>
      <c r="Q343">
        <v>488</v>
      </c>
      <c r="S343">
        <v>121.91</v>
      </c>
      <c r="T343">
        <v>1236.05</v>
      </c>
    </row>
    <row r="344" spans="1:20">
      <c r="A344">
        <v>400028</v>
      </c>
      <c r="B344" t="s">
        <v>232</v>
      </c>
      <c r="C344">
        <v>41670</v>
      </c>
      <c r="D344" t="s">
        <v>157</v>
      </c>
      <c r="G344">
        <v>18</v>
      </c>
      <c r="H344" t="s">
        <v>144</v>
      </c>
      <c r="I344" t="s">
        <v>233</v>
      </c>
      <c r="N344">
        <v>170101</v>
      </c>
      <c r="O344">
        <v>16174</v>
      </c>
      <c r="P344" t="s">
        <v>147</v>
      </c>
      <c r="Q344">
        <v>397</v>
      </c>
      <c r="R344">
        <v>1868.17</v>
      </c>
      <c r="T344">
        <v>1868.17</v>
      </c>
    </row>
    <row r="345" spans="1:20">
      <c r="A345">
        <v>400028</v>
      </c>
      <c r="B345" t="s">
        <v>232</v>
      </c>
      <c r="C345">
        <v>41670</v>
      </c>
      <c r="D345" t="s">
        <v>157</v>
      </c>
      <c r="G345">
        <v>18</v>
      </c>
      <c r="H345" t="s">
        <v>144</v>
      </c>
      <c r="I345" t="s">
        <v>233</v>
      </c>
      <c r="N345">
        <v>170301</v>
      </c>
      <c r="O345">
        <v>16174</v>
      </c>
      <c r="P345" t="s">
        <v>147</v>
      </c>
      <c r="Q345">
        <v>456</v>
      </c>
      <c r="R345">
        <v>871.45</v>
      </c>
      <c r="T345">
        <v>2739.62</v>
      </c>
    </row>
    <row r="346" spans="1:20">
      <c r="A346">
        <v>400028</v>
      </c>
      <c r="B346" t="s">
        <v>232</v>
      </c>
      <c r="C346">
        <v>41670</v>
      </c>
      <c r="D346" t="s">
        <v>157</v>
      </c>
      <c r="G346">
        <v>18</v>
      </c>
      <c r="H346" t="s">
        <v>144</v>
      </c>
      <c r="I346" t="s">
        <v>233</v>
      </c>
      <c r="N346">
        <v>170103</v>
      </c>
      <c r="O346">
        <v>16174</v>
      </c>
      <c r="P346" t="s">
        <v>147</v>
      </c>
      <c r="Q346">
        <v>426</v>
      </c>
      <c r="R346">
        <v>216.67</v>
      </c>
      <c r="T346">
        <v>2956.29</v>
      </c>
    </row>
    <row r="347" spans="1:20">
      <c r="A347">
        <v>400028</v>
      </c>
      <c r="B347" t="s">
        <v>232</v>
      </c>
      <c r="C347">
        <v>41670</v>
      </c>
      <c r="D347" t="s">
        <v>157</v>
      </c>
      <c r="G347">
        <v>18</v>
      </c>
      <c r="H347" t="s">
        <v>144</v>
      </c>
      <c r="I347" t="s">
        <v>233</v>
      </c>
      <c r="N347">
        <v>160405</v>
      </c>
      <c r="O347">
        <v>16174</v>
      </c>
      <c r="P347" t="s">
        <v>147</v>
      </c>
      <c r="Q347">
        <v>365</v>
      </c>
      <c r="R347">
        <v>147.81</v>
      </c>
      <c r="T347">
        <v>3104.1</v>
      </c>
    </row>
    <row r="348" spans="1:20">
      <c r="A348">
        <v>400028</v>
      </c>
      <c r="B348" t="s">
        <v>232</v>
      </c>
      <c r="C348">
        <v>41670</v>
      </c>
      <c r="D348" t="s">
        <v>157</v>
      </c>
      <c r="G348">
        <v>18</v>
      </c>
      <c r="H348" t="s">
        <v>144</v>
      </c>
      <c r="I348" t="s">
        <v>233</v>
      </c>
      <c r="N348">
        <v>160402</v>
      </c>
      <c r="O348">
        <v>16174</v>
      </c>
      <c r="P348" t="s">
        <v>147</v>
      </c>
      <c r="Q348">
        <v>337</v>
      </c>
      <c r="R348">
        <v>1142.02</v>
      </c>
      <c r="T348">
        <v>4246.12</v>
      </c>
    </row>
    <row r="349" spans="1:20">
      <c r="A349">
        <v>400028</v>
      </c>
      <c r="B349" t="s">
        <v>232</v>
      </c>
      <c r="C349">
        <v>41670</v>
      </c>
      <c r="D349" t="s">
        <v>157</v>
      </c>
      <c r="G349">
        <v>18</v>
      </c>
      <c r="H349" t="s">
        <v>144</v>
      </c>
      <c r="I349" t="s">
        <v>233</v>
      </c>
      <c r="N349">
        <v>160401</v>
      </c>
      <c r="O349">
        <v>16174</v>
      </c>
      <c r="P349" t="s">
        <v>147</v>
      </c>
      <c r="Q349">
        <v>307</v>
      </c>
      <c r="R349">
        <v>1142.92</v>
      </c>
      <c r="T349">
        <v>5389.04</v>
      </c>
    </row>
    <row r="350" spans="1:20">
      <c r="A350">
        <v>400028</v>
      </c>
      <c r="B350" t="s">
        <v>232</v>
      </c>
      <c r="C350">
        <v>41670</v>
      </c>
      <c r="D350" t="s">
        <v>157</v>
      </c>
      <c r="G350">
        <v>18</v>
      </c>
      <c r="H350" t="s">
        <v>144</v>
      </c>
      <c r="I350" t="s">
        <v>233</v>
      </c>
      <c r="N350">
        <v>170401</v>
      </c>
      <c r="O350">
        <v>16174</v>
      </c>
      <c r="P350" t="s">
        <v>147</v>
      </c>
      <c r="Q350">
        <v>490</v>
      </c>
      <c r="R350">
        <v>1142.92</v>
      </c>
      <c r="T350">
        <v>6531.96</v>
      </c>
    </row>
    <row r="351" spans="1:20">
      <c r="A351">
        <v>400028</v>
      </c>
      <c r="B351" t="s">
        <v>232</v>
      </c>
      <c r="C351">
        <v>41670</v>
      </c>
      <c r="D351" t="s">
        <v>157</v>
      </c>
      <c r="G351">
        <v>18</v>
      </c>
      <c r="H351" t="s">
        <v>144</v>
      </c>
      <c r="I351" t="s">
        <v>233</v>
      </c>
      <c r="N351">
        <v>170402</v>
      </c>
      <c r="O351">
        <v>16174</v>
      </c>
      <c r="P351" t="s">
        <v>147</v>
      </c>
      <c r="Q351">
        <v>528</v>
      </c>
      <c r="R351">
        <v>605.97</v>
      </c>
      <c r="T351">
        <v>7137.93</v>
      </c>
    </row>
    <row r="352" spans="1:20">
      <c r="A352">
        <v>400028</v>
      </c>
      <c r="B352" t="s">
        <v>232</v>
      </c>
      <c r="C352">
        <v>41670</v>
      </c>
      <c r="D352" t="s">
        <v>157</v>
      </c>
      <c r="G352">
        <v>18</v>
      </c>
      <c r="H352" t="s">
        <v>144</v>
      </c>
      <c r="I352" t="s">
        <v>233</v>
      </c>
      <c r="N352">
        <v>160105</v>
      </c>
      <c r="O352">
        <v>16174</v>
      </c>
      <c r="P352" t="s">
        <v>147</v>
      </c>
      <c r="Q352">
        <v>239</v>
      </c>
      <c r="R352">
        <v>549.04999999999995</v>
      </c>
      <c r="T352">
        <v>7686.98</v>
      </c>
    </row>
    <row r="353" spans="1:20">
      <c r="A353">
        <v>400028</v>
      </c>
      <c r="B353" t="s">
        <v>232</v>
      </c>
      <c r="C353">
        <v>41670</v>
      </c>
      <c r="D353" t="s">
        <v>157</v>
      </c>
      <c r="G353">
        <v>18</v>
      </c>
      <c r="H353" t="s">
        <v>144</v>
      </c>
      <c r="I353" t="s">
        <v>233</v>
      </c>
      <c r="N353">
        <v>160301</v>
      </c>
      <c r="O353">
        <v>16174</v>
      </c>
      <c r="P353" t="s">
        <v>147</v>
      </c>
      <c r="Q353">
        <v>279</v>
      </c>
      <c r="R353">
        <v>294.63</v>
      </c>
      <c r="T353">
        <v>7981.61</v>
      </c>
    </row>
    <row r="354" spans="1:20">
      <c r="A354">
        <v>400028</v>
      </c>
      <c r="B354" t="s">
        <v>232</v>
      </c>
      <c r="C354">
        <v>41670</v>
      </c>
      <c r="D354" t="s">
        <v>157</v>
      </c>
      <c r="G354">
        <v>18</v>
      </c>
      <c r="H354" t="s">
        <v>144</v>
      </c>
      <c r="I354" t="s">
        <v>233</v>
      </c>
      <c r="N354">
        <v>150207</v>
      </c>
      <c r="O354">
        <v>16174</v>
      </c>
      <c r="P354" t="s">
        <v>147</v>
      </c>
      <c r="Q354">
        <v>131</v>
      </c>
      <c r="R354">
        <v>492.27</v>
      </c>
      <c r="T354">
        <v>8473.8799999999992</v>
      </c>
    </row>
    <row r="355" spans="1:20">
      <c r="A355">
        <v>400028</v>
      </c>
      <c r="B355" t="s">
        <v>232</v>
      </c>
      <c r="C355">
        <v>41670</v>
      </c>
      <c r="D355" t="s">
        <v>157</v>
      </c>
      <c r="G355">
        <v>18</v>
      </c>
      <c r="H355" t="s">
        <v>144</v>
      </c>
      <c r="I355" t="s">
        <v>233</v>
      </c>
      <c r="N355">
        <v>160101</v>
      </c>
      <c r="O355">
        <v>16174</v>
      </c>
      <c r="P355" t="s">
        <v>147</v>
      </c>
      <c r="Q355">
        <v>169</v>
      </c>
      <c r="R355">
        <v>1220.5999999999999</v>
      </c>
      <c r="T355">
        <v>9694.48</v>
      </c>
    </row>
    <row r="356" spans="1:20">
      <c r="A356">
        <v>400028</v>
      </c>
      <c r="B356" t="s">
        <v>232</v>
      </c>
      <c r="C356">
        <v>41670</v>
      </c>
      <c r="D356" t="s">
        <v>157</v>
      </c>
      <c r="G356">
        <v>18</v>
      </c>
      <c r="H356" t="s">
        <v>144</v>
      </c>
      <c r="I356" t="s">
        <v>233</v>
      </c>
      <c r="N356">
        <v>160103</v>
      </c>
      <c r="O356">
        <v>16174</v>
      </c>
      <c r="P356" t="s">
        <v>147</v>
      </c>
      <c r="Q356">
        <v>199</v>
      </c>
      <c r="R356">
        <v>815.8</v>
      </c>
      <c r="T356">
        <v>10510.28</v>
      </c>
    </row>
    <row r="357" spans="1:20">
      <c r="A357">
        <v>400028</v>
      </c>
      <c r="B357" t="s">
        <v>232</v>
      </c>
      <c r="C357">
        <v>41670</v>
      </c>
      <c r="D357" t="s">
        <v>157</v>
      </c>
      <c r="G357">
        <v>18</v>
      </c>
      <c r="H357" t="s">
        <v>144</v>
      </c>
      <c r="I357" t="s">
        <v>233</v>
      </c>
      <c r="N357">
        <v>150107</v>
      </c>
      <c r="O357">
        <v>16174</v>
      </c>
      <c r="P357" t="s">
        <v>147</v>
      </c>
      <c r="Q357">
        <v>64</v>
      </c>
      <c r="R357">
        <v>251.96</v>
      </c>
      <c r="T357">
        <v>10762.24</v>
      </c>
    </row>
    <row r="358" spans="1:20">
      <c r="A358">
        <v>400028</v>
      </c>
      <c r="B358" t="s">
        <v>232</v>
      </c>
      <c r="C358">
        <v>41670</v>
      </c>
      <c r="D358" t="s">
        <v>157</v>
      </c>
      <c r="G358">
        <v>18</v>
      </c>
      <c r="H358" t="s">
        <v>144</v>
      </c>
      <c r="I358" t="s">
        <v>233</v>
      </c>
      <c r="N358">
        <v>150202</v>
      </c>
      <c r="O358">
        <v>16174</v>
      </c>
      <c r="P358" t="s">
        <v>147</v>
      </c>
      <c r="Q358">
        <v>91</v>
      </c>
      <c r="R358">
        <v>172.66</v>
      </c>
      <c r="T358">
        <v>10934.9</v>
      </c>
    </row>
    <row r="359" spans="1:20">
      <c r="A359">
        <v>400028</v>
      </c>
      <c r="B359" t="s">
        <v>232</v>
      </c>
      <c r="C359">
        <v>41670</v>
      </c>
      <c r="D359" t="s">
        <v>157</v>
      </c>
      <c r="G359">
        <v>18</v>
      </c>
      <c r="H359" t="s">
        <v>144</v>
      </c>
      <c r="I359" t="s">
        <v>233</v>
      </c>
      <c r="N359">
        <v>150105</v>
      </c>
      <c r="O359">
        <v>16174</v>
      </c>
      <c r="P359" t="s">
        <v>147</v>
      </c>
      <c r="Q359">
        <v>28</v>
      </c>
      <c r="R359">
        <v>183.57</v>
      </c>
      <c r="T359">
        <v>11118.47</v>
      </c>
    </row>
    <row r="360" spans="1:20">
      <c r="A360">
        <v>400029</v>
      </c>
      <c r="B360" t="s">
        <v>234</v>
      </c>
      <c r="C360">
        <v>41670</v>
      </c>
      <c r="D360" t="s">
        <v>157</v>
      </c>
      <c r="G360">
        <v>18</v>
      </c>
      <c r="H360" t="s">
        <v>144</v>
      </c>
      <c r="I360" t="s">
        <v>235</v>
      </c>
      <c r="N360">
        <v>150105</v>
      </c>
      <c r="O360">
        <v>16174</v>
      </c>
      <c r="P360" t="s">
        <v>147</v>
      </c>
      <c r="Q360">
        <v>29</v>
      </c>
      <c r="R360">
        <v>48.64</v>
      </c>
      <c r="T360">
        <v>48.64</v>
      </c>
    </row>
    <row r="361" spans="1:20">
      <c r="A361">
        <v>400029</v>
      </c>
      <c r="B361" t="s">
        <v>234</v>
      </c>
      <c r="C361">
        <v>41670</v>
      </c>
      <c r="D361" t="s">
        <v>157</v>
      </c>
      <c r="G361">
        <v>18</v>
      </c>
      <c r="H361" t="s">
        <v>144</v>
      </c>
      <c r="I361" t="s">
        <v>235</v>
      </c>
      <c r="N361">
        <v>150202</v>
      </c>
      <c r="O361">
        <v>16174</v>
      </c>
      <c r="P361" t="s">
        <v>147</v>
      </c>
      <c r="Q361">
        <v>92</v>
      </c>
      <c r="R361">
        <v>45.75</v>
      </c>
      <c r="T361">
        <v>94.39</v>
      </c>
    </row>
    <row r="362" spans="1:20">
      <c r="A362">
        <v>400029</v>
      </c>
      <c r="B362" t="s">
        <v>234</v>
      </c>
      <c r="C362">
        <v>41670</v>
      </c>
      <c r="D362" t="s">
        <v>157</v>
      </c>
      <c r="G362">
        <v>18</v>
      </c>
      <c r="H362" t="s">
        <v>144</v>
      </c>
      <c r="I362" t="s">
        <v>235</v>
      </c>
      <c r="N362">
        <v>150107</v>
      </c>
      <c r="O362">
        <v>16174</v>
      </c>
      <c r="P362" t="s">
        <v>147</v>
      </c>
      <c r="Q362">
        <v>65</v>
      </c>
      <c r="R362">
        <v>66.77</v>
      </c>
      <c r="T362">
        <v>161.16</v>
      </c>
    </row>
    <row r="363" spans="1:20">
      <c r="A363">
        <v>400029</v>
      </c>
      <c r="B363" t="s">
        <v>234</v>
      </c>
      <c r="C363">
        <v>41670</v>
      </c>
      <c r="D363" t="s">
        <v>157</v>
      </c>
      <c r="G363">
        <v>18</v>
      </c>
      <c r="H363" t="s">
        <v>144</v>
      </c>
      <c r="I363" t="s">
        <v>235</v>
      </c>
      <c r="N363">
        <v>160103</v>
      </c>
      <c r="O363">
        <v>16174</v>
      </c>
      <c r="P363" t="s">
        <v>147</v>
      </c>
      <c r="Q363">
        <v>200</v>
      </c>
      <c r="R363">
        <v>216.19</v>
      </c>
      <c r="T363">
        <v>377.35</v>
      </c>
    </row>
    <row r="364" spans="1:20">
      <c r="A364">
        <v>400029</v>
      </c>
      <c r="B364" t="s">
        <v>234</v>
      </c>
      <c r="C364">
        <v>41670</v>
      </c>
      <c r="D364" t="s">
        <v>157</v>
      </c>
      <c r="G364">
        <v>18</v>
      </c>
      <c r="H364" t="s">
        <v>144</v>
      </c>
      <c r="I364" t="s">
        <v>235</v>
      </c>
      <c r="N364">
        <v>160101</v>
      </c>
      <c r="O364">
        <v>16174</v>
      </c>
      <c r="P364" t="s">
        <v>147</v>
      </c>
      <c r="Q364">
        <v>170</v>
      </c>
      <c r="R364">
        <v>323.45999999999998</v>
      </c>
      <c r="T364">
        <v>700.81</v>
      </c>
    </row>
    <row r="365" spans="1:20">
      <c r="A365">
        <v>400029</v>
      </c>
      <c r="B365" t="s">
        <v>234</v>
      </c>
      <c r="C365">
        <v>41670</v>
      </c>
      <c r="D365" t="s">
        <v>157</v>
      </c>
      <c r="G365">
        <v>18</v>
      </c>
      <c r="H365" t="s">
        <v>144</v>
      </c>
      <c r="I365" t="s">
        <v>235</v>
      </c>
      <c r="N365">
        <v>150207</v>
      </c>
      <c r="O365">
        <v>16174</v>
      </c>
      <c r="P365" t="s">
        <v>147</v>
      </c>
      <c r="Q365">
        <v>132</v>
      </c>
      <c r="R365">
        <v>130.44999999999999</v>
      </c>
      <c r="T365">
        <v>831.26</v>
      </c>
    </row>
    <row r="366" spans="1:20">
      <c r="A366">
        <v>400029</v>
      </c>
      <c r="B366" t="s">
        <v>234</v>
      </c>
      <c r="C366">
        <v>41670</v>
      </c>
      <c r="D366" t="s">
        <v>157</v>
      </c>
      <c r="G366">
        <v>18</v>
      </c>
      <c r="H366" t="s">
        <v>144</v>
      </c>
      <c r="I366" t="s">
        <v>235</v>
      </c>
      <c r="N366">
        <v>160301</v>
      </c>
      <c r="O366">
        <v>16174</v>
      </c>
      <c r="P366" t="s">
        <v>147</v>
      </c>
      <c r="Q366">
        <v>280</v>
      </c>
      <c r="R366">
        <v>78.08</v>
      </c>
      <c r="T366">
        <v>909.34</v>
      </c>
    </row>
    <row r="367" spans="1:20">
      <c r="A367">
        <v>400029</v>
      </c>
      <c r="B367" t="s">
        <v>234</v>
      </c>
      <c r="C367">
        <v>41670</v>
      </c>
      <c r="D367" t="s">
        <v>157</v>
      </c>
      <c r="G367">
        <v>18</v>
      </c>
      <c r="H367" t="s">
        <v>144</v>
      </c>
      <c r="I367" t="s">
        <v>235</v>
      </c>
      <c r="N367">
        <v>160105</v>
      </c>
      <c r="O367">
        <v>16174</v>
      </c>
      <c r="P367" t="s">
        <v>147</v>
      </c>
      <c r="Q367">
        <v>240</v>
      </c>
      <c r="R367">
        <v>145.5</v>
      </c>
      <c r="T367">
        <v>1054.8399999999999</v>
      </c>
    </row>
    <row r="368" spans="1:20">
      <c r="A368">
        <v>400029</v>
      </c>
      <c r="B368" t="s">
        <v>234</v>
      </c>
      <c r="C368">
        <v>41670</v>
      </c>
      <c r="D368" t="s">
        <v>157</v>
      </c>
      <c r="G368">
        <v>18</v>
      </c>
      <c r="H368" t="s">
        <v>144</v>
      </c>
      <c r="I368" t="s">
        <v>235</v>
      </c>
      <c r="N368">
        <v>170402</v>
      </c>
      <c r="O368">
        <v>16174</v>
      </c>
      <c r="P368" t="s">
        <v>147</v>
      </c>
      <c r="Q368">
        <v>529</v>
      </c>
      <c r="R368">
        <v>160.59</v>
      </c>
      <c r="T368">
        <v>1215.43</v>
      </c>
    </row>
    <row r="369" spans="1:20">
      <c r="A369">
        <v>400029</v>
      </c>
      <c r="B369" t="s">
        <v>234</v>
      </c>
      <c r="C369">
        <v>41670</v>
      </c>
      <c r="D369" t="s">
        <v>157</v>
      </c>
      <c r="G369">
        <v>18</v>
      </c>
      <c r="H369" t="s">
        <v>144</v>
      </c>
      <c r="I369" t="s">
        <v>235</v>
      </c>
      <c r="N369">
        <v>170401</v>
      </c>
      <c r="O369">
        <v>16174</v>
      </c>
      <c r="P369" t="s">
        <v>147</v>
      </c>
      <c r="Q369">
        <v>491</v>
      </c>
      <c r="R369">
        <v>302.87</v>
      </c>
      <c r="T369">
        <v>1518.3</v>
      </c>
    </row>
    <row r="370" spans="1:20">
      <c r="A370">
        <v>400029</v>
      </c>
      <c r="B370" t="s">
        <v>234</v>
      </c>
      <c r="C370">
        <v>41670</v>
      </c>
      <c r="D370" t="s">
        <v>157</v>
      </c>
      <c r="G370">
        <v>18</v>
      </c>
      <c r="H370" t="s">
        <v>144</v>
      </c>
      <c r="I370" t="s">
        <v>235</v>
      </c>
      <c r="N370">
        <v>160401</v>
      </c>
      <c r="O370">
        <v>16174</v>
      </c>
      <c r="P370" t="s">
        <v>147</v>
      </c>
      <c r="Q370">
        <v>308</v>
      </c>
      <c r="R370">
        <v>302.87</v>
      </c>
      <c r="T370">
        <v>1821.17</v>
      </c>
    </row>
    <row r="371" spans="1:20">
      <c r="A371">
        <v>400029</v>
      </c>
      <c r="B371" t="s">
        <v>234</v>
      </c>
      <c r="C371">
        <v>41670</v>
      </c>
      <c r="D371" t="s">
        <v>157</v>
      </c>
      <c r="G371">
        <v>18</v>
      </c>
      <c r="H371" t="s">
        <v>144</v>
      </c>
      <c r="I371" t="s">
        <v>235</v>
      </c>
      <c r="N371">
        <v>160402</v>
      </c>
      <c r="O371">
        <v>16174</v>
      </c>
      <c r="P371" t="s">
        <v>147</v>
      </c>
      <c r="Q371">
        <v>338</v>
      </c>
      <c r="R371">
        <v>302.63</v>
      </c>
      <c r="T371">
        <v>2123.8000000000002</v>
      </c>
    </row>
    <row r="372" spans="1:20">
      <c r="A372">
        <v>400029</v>
      </c>
      <c r="B372" t="s">
        <v>234</v>
      </c>
      <c r="C372">
        <v>41670</v>
      </c>
      <c r="D372" t="s">
        <v>157</v>
      </c>
      <c r="G372">
        <v>18</v>
      </c>
      <c r="H372" t="s">
        <v>144</v>
      </c>
      <c r="I372" t="s">
        <v>235</v>
      </c>
      <c r="N372">
        <v>160405</v>
      </c>
      <c r="O372">
        <v>16174</v>
      </c>
      <c r="P372" t="s">
        <v>147</v>
      </c>
      <c r="Q372">
        <v>366</v>
      </c>
      <c r="R372">
        <v>39.17</v>
      </c>
      <c r="T372">
        <v>2162.9699999999998</v>
      </c>
    </row>
    <row r="373" spans="1:20">
      <c r="A373">
        <v>400029</v>
      </c>
      <c r="B373" t="s">
        <v>234</v>
      </c>
      <c r="C373">
        <v>41670</v>
      </c>
      <c r="D373" t="s">
        <v>157</v>
      </c>
      <c r="G373">
        <v>18</v>
      </c>
      <c r="H373" t="s">
        <v>144</v>
      </c>
      <c r="I373" t="s">
        <v>235</v>
      </c>
      <c r="N373">
        <v>170103</v>
      </c>
      <c r="O373">
        <v>16174</v>
      </c>
      <c r="P373" t="s">
        <v>147</v>
      </c>
      <c r="Q373">
        <v>427</v>
      </c>
      <c r="R373">
        <v>57.41</v>
      </c>
      <c r="T373">
        <v>2220.38</v>
      </c>
    </row>
    <row r="374" spans="1:20">
      <c r="A374">
        <v>400029</v>
      </c>
      <c r="B374" t="s">
        <v>234</v>
      </c>
      <c r="C374">
        <v>41670</v>
      </c>
      <c r="D374" t="s">
        <v>157</v>
      </c>
      <c r="G374">
        <v>18</v>
      </c>
      <c r="H374" t="s">
        <v>144</v>
      </c>
      <c r="I374" t="s">
        <v>235</v>
      </c>
      <c r="N374">
        <v>170301</v>
      </c>
      <c r="O374">
        <v>16174</v>
      </c>
      <c r="P374" t="s">
        <v>147</v>
      </c>
      <c r="Q374">
        <v>457</v>
      </c>
      <c r="R374">
        <v>230.94</v>
      </c>
      <c r="T374">
        <v>2451.3200000000002</v>
      </c>
    </row>
    <row r="375" spans="1:20">
      <c r="A375">
        <v>400029</v>
      </c>
      <c r="B375" t="s">
        <v>234</v>
      </c>
      <c r="C375">
        <v>41670</v>
      </c>
      <c r="D375" t="s">
        <v>157</v>
      </c>
      <c r="G375">
        <v>18</v>
      </c>
      <c r="H375" t="s">
        <v>144</v>
      </c>
      <c r="I375" t="s">
        <v>235</v>
      </c>
      <c r="N375">
        <v>170101</v>
      </c>
      <c r="O375">
        <v>16174</v>
      </c>
      <c r="P375" t="s">
        <v>147</v>
      </c>
      <c r="Q375">
        <v>398</v>
      </c>
      <c r="R375">
        <v>495.06</v>
      </c>
      <c r="T375">
        <v>2946.38</v>
      </c>
    </row>
    <row r="376" spans="1:20">
      <c r="A376">
        <v>400030</v>
      </c>
      <c r="B376" t="s">
        <v>236</v>
      </c>
      <c r="C376">
        <v>41670</v>
      </c>
      <c r="D376" t="s">
        <v>157</v>
      </c>
      <c r="G376">
        <v>18</v>
      </c>
      <c r="H376" t="s">
        <v>144</v>
      </c>
      <c r="I376" t="s">
        <v>237</v>
      </c>
      <c r="N376">
        <v>170101</v>
      </c>
      <c r="O376">
        <v>16174</v>
      </c>
      <c r="P376" t="s">
        <v>147</v>
      </c>
      <c r="Q376">
        <v>399</v>
      </c>
      <c r="R376">
        <v>149.46</v>
      </c>
      <c r="T376">
        <v>149.46</v>
      </c>
    </row>
    <row r="377" spans="1:20">
      <c r="A377">
        <v>400030</v>
      </c>
      <c r="B377" t="s">
        <v>236</v>
      </c>
      <c r="C377">
        <v>41670</v>
      </c>
      <c r="D377" t="s">
        <v>157</v>
      </c>
      <c r="G377">
        <v>18</v>
      </c>
      <c r="H377" t="s">
        <v>144</v>
      </c>
      <c r="I377" t="s">
        <v>237</v>
      </c>
      <c r="N377">
        <v>170301</v>
      </c>
      <c r="O377">
        <v>16174</v>
      </c>
      <c r="P377" t="s">
        <v>147</v>
      </c>
      <c r="Q377">
        <v>458</v>
      </c>
      <c r="R377">
        <v>69.73</v>
      </c>
      <c r="T377">
        <v>219.19</v>
      </c>
    </row>
    <row r="378" spans="1:20">
      <c r="A378">
        <v>400030</v>
      </c>
      <c r="B378" t="s">
        <v>236</v>
      </c>
      <c r="C378">
        <v>41670</v>
      </c>
      <c r="D378" t="s">
        <v>157</v>
      </c>
      <c r="G378">
        <v>18</v>
      </c>
      <c r="H378" t="s">
        <v>144</v>
      </c>
      <c r="I378" t="s">
        <v>237</v>
      </c>
      <c r="N378">
        <v>170103</v>
      </c>
      <c r="O378">
        <v>16174</v>
      </c>
      <c r="P378" t="s">
        <v>147</v>
      </c>
      <c r="Q378">
        <v>428</v>
      </c>
      <c r="R378">
        <v>17.329999999999998</v>
      </c>
      <c r="T378">
        <v>236.52</v>
      </c>
    </row>
    <row r="379" spans="1:20">
      <c r="A379">
        <v>400030</v>
      </c>
      <c r="B379" t="s">
        <v>236</v>
      </c>
      <c r="C379">
        <v>41670</v>
      </c>
      <c r="D379" t="s">
        <v>157</v>
      </c>
      <c r="G379">
        <v>18</v>
      </c>
      <c r="H379" t="s">
        <v>144</v>
      </c>
      <c r="I379" t="s">
        <v>237</v>
      </c>
      <c r="N379">
        <v>160405</v>
      </c>
      <c r="O379">
        <v>16174</v>
      </c>
      <c r="P379" t="s">
        <v>147</v>
      </c>
      <c r="Q379">
        <v>367</v>
      </c>
      <c r="R379">
        <v>11.82</v>
      </c>
      <c r="T379">
        <v>248.34</v>
      </c>
    </row>
    <row r="380" spans="1:20">
      <c r="A380">
        <v>400030</v>
      </c>
      <c r="B380" t="s">
        <v>236</v>
      </c>
      <c r="C380">
        <v>41670</v>
      </c>
      <c r="D380" t="s">
        <v>157</v>
      </c>
      <c r="G380">
        <v>18</v>
      </c>
      <c r="H380" t="s">
        <v>144</v>
      </c>
      <c r="I380" t="s">
        <v>237</v>
      </c>
      <c r="N380">
        <v>160402</v>
      </c>
      <c r="O380">
        <v>16174</v>
      </c>
      <c r="P380" t="s">
        <v>147</v>
      </c>
      <c r="Q380">
        <v>339</v>
      </c>
      <c r="R380">
        <v>91.37</v>
      </c>
      <c r="T380">
        <v>339.71</v>
      </c>
    </row>
    <row r="381" spans="1:20">
      <c r="A381">
        <v>400030</v>
      </c>
      <c r="B381" t="s">
        <v>236</v>
      </c>
      <c r="C381">
        <v>41670</v>
      </c>
      <c r="D381" t="s">
        <v>157</v>
      </c>
      <c r="G381">
        <v>18</v>
      </c>
      <c r="H381" t="s">
        <v>144</v>
      </c>
      <c r="I381" t="s">
        <v>237</v>
      </c>
      <c r="N381">
        <v>160401</v>
      </c>
      <c r="O381">
        <v>16174</v>
      </c>
      <c r="P381" t="s">
        <v>147</v>
      </c>
      <c r="Q381">
        <v>309</v>
      </c>
      <c r="R381">
        <v>91.43</v>
      </c>
      <c r="T381">
        <v>431.14</v>
      </c>
    </row>
    <row r="382" spans="1:20">
      <c r="A382">
        <v>400030</v>
      </c>
      <c r="B382" t="s">
        <v>236</v>
      </c>
      <c r="C382">
        <v>41670</v>
      </c>
      <c r="D382" t="s">
        <v>157</v>
      </c>
      <c r="G382">
        <v>18</v>
      </c>
      <c r="H382" t="s">
        <v>144</v>
      </c>
      <c r="I382" t="s">
        <v>237</v>
      </c>
      <c r="N382">
        <v>170401</v>
      </c>
      <c r="O382">
        <v>16174</v>
      </c>
      <c r="P382" t="s">
        <v>147</v>
      </c>
      <c r="Q382">
        <v>492</v>
      </c>
      <c r="R382">
        <v>91.43</v>
      </c>
      <c r="T382">
        <v>522.57000000000005</v>
      </c>
    </row>
    <row r="383" spans="1:20">
      <c r="A383">
        <v>400030</v>
      </c>
      <c r="B383" t="s">
        <v>236</v>
      </c>
      <c r="C383">
        <v>41670</v>
      </c>
      <c r="D383" t="s">
        <v>157</v>
      </c>
      <c r="G383">
        <v>18</v>
      </c>
      <c r="H383" t="s">
        <v>144</v>
      </c>
      <c r="I383" t="s">
        <v>237</v>
      </c>
      <c r="N383">
        <v>170402</v>
      </c>
      <c r="O383">
        <v>16174</v>
      </c>
      <c r="P383" t="s">
        <v>147</v>
      </c>
      <c r="Q383">
        <v>530</v>
      </c>
      <c r="R383">
        <v>48.49</v>
      </c>
      <c r="T383">
        <v>571.05999999999995</v>
      </c>
    </row>
    <row r="384" spans="1:20">
      <c r="A384">
        <v>400030</v>
      </c>
      <c r="B384" t="s">
        <v>236</v>
      </c>
      <c r="C384">
        <v>41670</v>
      </c>
      <c r="D384" t="s">
        <v>157</v>
      </c>
      <c r="G384">
        <v>18</v>
      </c>
      <c r="H384" t="s">
        <v>144</v>
      </c>
      <c r="I384" t="s">
        <v>237</v>
      </c>
      <c r="N384">
        <v>160105</v>
      </c>
      <c r="O384">
        <v>16174</v>
      </c>
      <c r="P384" t="s">
        <v>147</v>
      </c>
      <c r="Q384">
        <v>241</v>
      </c>
      <c r="R384">
        <v>43.93</v>
      </c>
      <c r="T384">
        <v>614.99</v>
      </c>
    </row>
    <row r="385" spans="1:20">
      <c r="A385">
        <v>400030</v>
      </c>
      <c r="B385" t="s">
        <v>236</v>
      </c>
      <c r="C385">
        <v>41670</v>
      </c>
      <c r="D385" t="s">
        <v>157</v>
      </c>
      <c r="G385">
        <v>18</v>
      </c>
      <c r="H385" t="s">
        <v>144</v>
      </c>
      <c r="I385" t="s">
        <v>237</v>
      </c>
      <c r="N385">
        <v>160301</v>
      </c>
      <c r="O385">
        <v>16174</v>
      </c>
      <c r="P385" t="s">
        <v>147</v>
      </c>
      <c r="Q385">
        <v>281</v>
      </c>
      <c r="R385">
        <v>23.57</v>
      </c>
      <c r="T385">
        <v>638.55999999999995</v>
      </c>
    </row>
    <row r="386" spans="1:20">
      <c r="A386">
        <v>400030</v>
      </c>
      <c r="B386" t="s">
        <v>236</v>
      </c>
      <c r="C386">
        <v>41670</v>
      </c>
      <c r="D386" t="s">
        <v>157</v>
      </c>
      <c r="G386">
        <v>18</v>
      </c>
      <c r="H386" t="s">
        <v>144</v>
      </c>
      <c r="I386" t="s">
        <v>237</v>
      </c>
      <c r="N386">
        <v>150207</v>
      </c>
      <c r="O386">
        <v>16174</v>
      </c>
      <c r="P386" t="s">
        <v>147</v>
      </c>
      <c r="Q386">
        <v>133</v>
      </c>
      <c r="R386">
        <v>39.39</v>
      </c>
      <c r="T386">
        <v>677.95</v>
      </c>
    </row>
    <row r="387" spans="1:20">
      <c r="A387">
        <v>400030</v>
      </c>
      <c r="B387" t="s">
        <v>236</v>
      </c>
      <c r="C387">
        <v>41670</v>
      </c>
      <c r="D387" t="s">
        <v>157</v>
      </c>
      <c r="G387">
        <v>18</v>
      </c>
      <c r="H387" t="s">
        <v>144</v>
      </c>
      <c r="I387" t="s">
        <v>237</v>
      </c>
      <c r="N387">
        <v>160101</v>
      </c>
      <c r="O387">
        <v>16174</v>
      </c>
      <c r="P387" t="s">
        <v>147</v>
      </c>
      <c r="Q387">
        <v>171</v>
      </c>
      <c r="R387">
        <v>97.66</v>
      </c>
      <c r="T387">
        <v>775.61</v>
      </c>
    </row>
    <row r="388" spans="1:20">
      <c r="A388">
        <v>400030</v>
      </c>
      <c r="B388" t="s">
        <v>236</v>
      </c>
      <c r="C388">
        <v>41670</v>
      </c>
      <c r="D388" t="s">
        <v>157</v>
      </c>
      <c r="G388">
        <v>18</v>
      </c>
      <c r="H388" t="s">
        <v>144</v>
      </c>
      <c r="I388" t="s">
        <v>237</v>
      </c>
      <c r="N388">
        <v>160103</v>
      </c>
      <c r="O388">
        <v>16174</v>
      </c>
      <c r="P388" t="s">
        <v>147</v>
      </c>
      <c r="Q388">
        <v>201</v>
      </c>
      <c r="R388">
        <v>65.260000000000005</v>
      </c>
      <c r="T388">
        <v>840.87</v>
      </c>
    </row>
    <row r="389" spans="1:20">
      <c r="A389">
        <v>400030</v>
      </c>
      <c r="B389" t="s">
        <v>236</v>
      </c>
      <c r="C389">
        <v>41670</v>
      </c>
      <c r="D389" t="s">
        <v>157</v>
      </c>
      <c r="G389">
        <v>18</v>
      </c>
      <c r="H389" t="s">
        <v>144</v>
      </c>
      <c r="I389" t="s">
        <v>237</v>
      </c>
      <c r="N389">
        <v>150107</v>
      </c>
      <c r="O389">
        <v>16174</v>
      </c>
      <c r="P389" t="s">
        <v>147</v>
      </c>
      <c r="Q389">
        <v>66</v>
      </c>
      <c r="R389">
        <v>20.16</v>
      </c>
      <c r="T389">
        <v>861.03</v>
      </c>
    </row>
    <row r="390" spans="1:20">
      <c r="A390">
        <v>400030</v>
      </c>
      <c r="B390" t="s">
        <v>236</v>
      </c>
      <c r="C390">
        <v>41670</v>
      </c>
      <c r="D390" t="s">
        <v>157</v>
      </c>
      <c r="G390">
        <v>18</v>
      </c>
      <c r="H390" t="s">
        <v>144</v>
      </c>
      <c r="I390" t="s">
        <v>237</v>
      </c>
      <c r="N390">
        <v>150202</v>
      </c>
      <c r="O390">
        <v>16174</v>
      </c>
      <c r="P390" t="s">
        <v>147</v>
      </c>
      <c r="Q390">
        <v>93</v>
      </c>
      <c r="R390">
        <v>13.81</v>
      </c>
      <c r="T390">
        <v>874.84</v>
      </c>
    </row>
    <row r="391" spans="1:20">
      <c r="A391">
        <v>400030</v>
      </c>
      <c r="B391" t="s">
        <v>236</v>
      </c>
      <c r="C391">
        <v>41670</v>
      </c>
      <c r="D391" t="s">
        <v>157</v>
      </c>
      <c r="G391">
        <v>18</v>
      </c>
      <c r="H391" t="s">
        <v>144</v>
      </c>
      <c r="I391" t="s">
        <v>237</v>
      </c>
      <c r="N391">
        <v>150105</v>
      </c>
      <c r="O391">
        <v>16174</v>
      </c>
      <c r="P391" t="s">
        <v>147</v>
      </c>
      <c r="Q391">
        <v>30</v>
      </c>
      <c r="R391">
        <v>14.69</v>
      </c>
      <c r="T391">
        <v>889.53</v>
      </c>
    </row>
    <row r="392" spans="1:20">
      <c r="A392">
        <v>400179</v>
      </c>
      <c r="B392" t="s">
        <v>238</v>
      </c>
      <c r="C392">
        <v>41656</v>
      </c>
      <c r="D392" t="s">
        <v>239</v>
      </c>
      <c r="G392">
        <v>18</v>
      </c>
      <c r="H392" t="s">
        <v>144</v>
      </c>
      <c r="I392" t="s">
        <v>240</v>
      </c>
      <c r="N392">
        <v>150203</v>
      </c>
      <c r="O392">
        <v>15586</v>
      </c>
      <c r="P392" t="s">
        <v>147</v>
      </c>
      <c r="Q392">
        <v>1749</v>
      </c>
      <c r="R392">
        <v>461.13</v>
      </c>
      <c r="T392">
        <v>461.13</v>
      </c>
    </row>
    <row r="393" spans="1:20">
      <c r="A393">
        <v>400179</v>
      </c>
      <c r="B393" t="s">
        <v>238</v>
      </c>
      <c r="C393">
        <v>41656</v>
      </c>
      <c r="D393" t="s">
        <v>239</v>
      </c>
      <c r="G393">
        <v>18</v>
      </c>
      <c r="H393" t="s">
        <v>144</v>
      </c>
      <c r="I393" t="s">
        <v>240</v>
      </c>
      <c r="N393">
        <v>160402</v>
      </c>
      <c r="O393">
        <v>15586</v>
      </c>
      <c r="P393" t="s">
        <v>147</v>
      </c>
      <c r="Q393">
        <v>1750</v>
      </c>
      <c r="R393">
        <v>461.13</v>
      </c>
      <c r="T393">
        <v>922.26</v>
      </c>
    </row>
    <row r="394" spans="1:20">
      <c r="A394">
        <v>400179</v>
      </c>
      <c r="B394" t="s">
        <v>238</v>
      </c>
      <c r="C394">
        <v>41656</v>
      </c>
      <c r="D394" t="s">
        <v>241</v>
      </c>
      <c r="G394">
        <v>18</v>
      </c>
      <c r="H394" t="s">
        <v>144</v>
      </c>
      <c r="I394" t="s">
        <v>242</v>
      </c>
      <c r="M394" t="s">
        <v>174</v>
      </c>
      <c r="N394">
        <v>150203</v>
      </c>
      <c r="O394">
        <v>15843</v>
      </c>
      <c r="P394" t="s">
        <v>147</v>
      </c>
      <c r="Q394">
        <v>1</v>
      </c>
      <c r="R394">
        <v>788.76</v>
      </c>
      <c r="T394">
        <v>1711.02</v>
      </c>
    </row>
    <row r="395" spans="1:20">
      <c r="A395">
        <v>400179</v>
      </c>
      <c r="B395" t="s">
        <v>238</v>
      </c>
      <c r="C395">
        <v>41656</v>
      </c>
      <c r="D395" t="s">
        <v>241</v>
      </c>
      <c r="G395">
        <v>18</v>
      </c>
      <c r="H395" t="s">
        <v>144</v>
      </c>
      <c r="I395" t="s">
        <v>242</v>
      </c>
      <c r="M395" t="s">
        <v>174</v>
      </c>
      <c r="N395">
        <v>160402</v>
      </c>
      <c r="O395">
        <v>15843</v>
      </c>
      <c r="P395" t="s">
        <v>147</v>
      </c>
      <c r="Q395">
        <v>2</v>
      </c>
      <c r="R395">
        <v>788.76</v>
      </c>
      <c r="T395">
        <v>2499.7800000000002</v>
      </c>
    </row>
    <row r="396" spans="1:20">
      <c r="A396">
        <v>400180</v>
      </c>
      <c r="B396" t="s">
        <v>243</v>
      </c>
      <c r="C396">
        <v>41648</v>
      </c>
      <c r="D396" t="s">
        <v>244</v>
      </c>
      <c r="G396">
        <v>18</v>
      </c>
      <c r="H396" t="s">
        <v>144</v>
      </c>
      <c r="I396" t="s">
        <v>245</v>
      </c>
      <c r="M396" t="s">
        <v>174</v>
      </c>
      <c r="N396">
        <v>150203</v>
      </c>
      <c r="O396">
        <v>15812</v>
      </c>
      <c r="P396" t="s">
        <v>147</v>
      </c>
      <c r="Q396">
        <v>1</v>
      </c>
      <c r="R396">
        <v>226.6</v>
      </c>
      <c r="T396">
        <v>226.6</v>
      </c>
    </row>
    <row r="397" spans="1:20">
      <c r="A397">
        <v>400180</v>
      </c>
      <c r="B397" t="s">
        <v>243</v>
      </c>
      <c r="C397">
        <v>41648</v>
      </c>
      <c r="D397" t="s">
        <v>246</v>
      </c>
      <c r="G397">
        <v>18</v>
      </c>
      <c r="H397" t="s">
        <v>144</v>
      </c>
      <c r="I397" t="s">
        <v>245</v>
      </c>
      <c r="M397" t="s">
        <v>174</v>
      </c>
      <c r="N397">
        <v>150203</v>
      </c>
      <c r="O397">
        <v>15815</v>
      </c>
      <c r="P397" t="s">
        <v>147</v>
      </c>
      <c r="Q397">
        <v>1</v>
      </c>
      <c r="R397">
        <v>97.7</v>
      </c>
      <c r="T397">
        <v>324.3</v>
      </c>
    </row>
    <row r="398" spans="1:20">
      <c r="A398">
        <v>400180</v>
      </c>
      <c r="B398" t="s">
        <v>243</v>
      </c>
      <c r="C398">
        <v>41670</v>
      </c>
      <c r="D398" t="s">
        <v>247</v>
      </c>
      <c r="G398">
        <v>18</v>
      </c>
      <c r="H398" t="s">
        <v>144</v>
      </c>
      <c r="I398" t="s">
        <v>248</v>
      </c>
      <c r="N398">
        <v>150203</v>
      </c>
      <c r="O398">
        <v>15586</v>
      </c>
      <c r="P398" t="s">
        <v>147</v>
      </c>
      <c r="Q398">
        <v>1756</v>
      </c>
      <c r="R398">
        <v>437.5</v>
      </c>
      <c r="T398">
        <v>761.8</v>
      </c>
    </row>
    <row r="399" spans="1:20">
      <c r="A399">
        <v>400180</v>
      </c>
      <c r="B399" t="s">
        <v>243</v>
      </c>
      <c r="C399">
        <v>41670</v>
      </c>
      <c r="D399" t="s">
        <v>249</v>
      </c>
      <c r="G399">
        <v>18</v>
      </c>
      <c r="H399" t="s">
        <v>144</v>
      </c>
      <c r="I399" t="s">
        <v>250</v>
      </c>
      <c r="M399" t="s">
        <v>174</v>
      </c>
      <c r="N399">
        <v>150203</v>
      </c>
      <c r="O399">
        <v>16118</v>
      </c>
      <c r="P399" t="s">
        <v>147</v>
      </c>
      <c r="Q399">
        <v>1</v>
      </c>
      <c r="R399">
        <v>218.46</v>
      </c>
      <c r="T399">
        <v>980.26</v>
      </c>
    </row>
    <row r="400" spans="1:20">
      <c r="A400">
        <v>400180</v>
      </c>
      <c r="B400" t="s">
        <v>243</v>
      </c>
      <c r="C400">
        <v>41670</v>
      </c>
      <c r="D400" t="s">
        <v>251</v>
      </c>
      <c r="G400">
        <v>18</v>
      </c>
      <c r="H400" t="s">
        <v>144</v>
      </c>
      <c r="I400" t="s">
        <v>250</v>
      </c>
      <c r="M400" t="s">
        <v>174</v>
      </c>
      <c r="N400">
        <v>150203</v>
      </c>
      <c r="O400">
        <v>16121</v>
      </c>
      <c r="P400" t="s">
        <v>147</v>
      </c>
      <c r="Q400">
        <v>1</v>
      </c>
      <c r="R400">
        <v>90.69</v>
      </c>
      <c r="T400">
        <v>1070.95</v>
      </c>
    </row>
    <row r="401" spans="1:20">
      <c r="A401">
        <v>400034</v>
      </c>
      <c r="B401" t="s">
        <v>252</v>
      </c>
      <c r="C401">
        <v>41641</v>
      </c>
      <c r="D401" t="s">
        <v>253</v>
      </c>
      <c r="G401">
        <v>18</v>
      </c>
      <c r="H401" t="s">
        <v>144</v>
      </c>
      <c r="I401" t="s">
        <v>254</v>
      </c>
      <c r="M401" t="s">
        <v>190</v>
      </c>
      <c r="N401">
        <v>160401</v>
      </c>
      <c r="O401">
        <v>15681</v>
      </c>
      <c r="P401" t="s">
        <v>147</v>
      </c>
      <c r="Q401">
        <v>45</v>
      </c>
      <c r="S401">
        <v>210.87</v>
      </c>
      <c r="T401">
        <v>-210.87</v>
      </c>
    </row>
    <row r="402" spans="1:20">
      <c r="A402">
        <v>400034</v>
      </c>
      <c r="B402" t="s">
        <v>252</v>
      </c>
      <c r="C402">
        <v>41641</v>
      </c>
      <c r="D402" t="s">
        <v>253</v>
      </c>
      <c r="G402">
        <v>18</v>
      </c>
      <c r="H402" t="s">
        <v>144</v>
      </c>
      <c r="I402" t="s">
        <v>254</v>
      </c>
      <c r="M402" t="s">
        <v>190</v>
      </c>
      <c r="N402">
        <v>160401</v>
      </c>
      <c r="O402">
        <v>15681</v>
      </c>
      <c r="P402" t="s">
        <v>147</v>
      </c>
      <c r="Q402">
        <v>46</v>
      </c>
      <c r="S402">
        <v>86.59</v>
      </c>
      <c r="T402">
        <v>-297.45999999999998</v>
      </c>
    </row>
    <row r="403" spans="1:20">
      <c r="A403">
        <v>400034</v>
      </c>
      <c r="B403" t="s">
        <v>252</v>
      </c>
      <c r="C403">
        <v>41641</v>
      </c>
      <c r="D403" t="s">
        <v>253</v>
      </c>
      <c r="G403">
        <v>18</v>
      </c>
      <c r="H403" t="s">
        <v>144</v>
      </c>
      <c r="I403" t="s">
        <v>254</v>
      </c>
      <c r="M403" t="s">
        <v>190</v>
      </c>
      <c r="N403">
        <v>150101</v>
      </c>
      <c r="O403">
        <v>15681</v>
      </c>
      <c r="P403" t="s">
        <v>147</v>
      </c>
      <c r="Q403">
        <v>5</v>
      </c>
      <c r="S403">
        <v>60.15</v>
      </c>
      <c r="T403">
        <v>-357.61</v>
      </c>
    </row>
    <row r="404" spans="1:20">
      <c r="A404">
        <v>400034</v>
      </c>
      <c r="B404" t="s">
        <v>252</v>
      </c>
      <c r="C404">
        <v>41641</v>
      </c>
      <c r="D404" t="s">
        <v>253</v>
      </c>
      <c r="G404">
        <v>18</v>
      </c>
      <c r="H404" t="s">
        <v>144</v>
      </c>
      <c r="I404" t="s">
        <v>255</v>
      </c>
      <c r="M404" t="s">
        <v>190</v>
      </c>
      <c r="N404">
        <v>160405</v>
      </c>
      <c r="O404">
        <v>15681</v>
      </c>
      <c r="P404" t="s">
        <v>147</v>
      </c>
      <c r="Q404">
        <v>24</v>
      </c>
      <c r="S404">
        <v>46</v>
      </c>
      <c r="T404">
        <v>-403.61</v>
      </c>
    </row>
    <row r="405" spans="1:20">
      <c r="A405">
        <v>400034</v>
      </c>
      <c r="B405" t="s">
        <v>252</v>
      </c>
      <c r="C405">
        <v>41641</v>
      </c>
      <c r="D405" t="s">
        <v>253</v>
      </c>
      <c r="G405">
        <v>18</v>
      </c>
      <c r="H405" t="s">
        <v>144</v>
      </c>
      <c r="I405" t="s">
        <v>255</v>
      </c>
      <c r="M405" t="s">
        <v>190</v>
      </c>
      <c r="N405">
        <v>160405</v>
      </c>
      <c r="O405">
        <v>15681</v>
      </c>
      <c r="P405" t="s">
        <v>147</v>
      </c>
      <c r="Q405">
        <v>25</v>
      </c>
      <c r="S405">
        <v>89</v>
      </c>
      <c r="T405">
        <v>-492.61</v>
      </c>
    </row>
    <row r="406" spans="1:20">
      <c r="A406">
        <v>400034</v>
      </c>
      <c r="B406" t="s">
        <v>252</v>
      </c>
      <c r="C406">
        <v>41641</v>
      </c>
      <c r="D406" t="s">
        <v>253</v>
      </c>
      <c r="G406">
        <v>18</v>
      </c>
      <c r="H406" t="s">
        <v>144</v>
      </c>
      <c r="I406" t="s">
        <v>255</v>
      </c>
      <c r="M406" t="s">
        <v>190</v>
      </c>
      <c r="N406">
        <v>160405</v>
      </c>
      <c r="O406">
        <v>15681</v>
      </c>
      <c r="P406" t="s">
        <v>147</v>
      </c>
      <c r="Q406">
        <v>26</v>
      </c>
      <c r="S406">
        <v>160.53</v>
      </c>
      <c r="T406">
        <v>-653.14</v>
      </c>
    </row>
    <row r="407" spans="1:20">
      <c r="A407">
        <v>400034</v>
      </c>
      <c r="B407" t="s">
        <v>252</v>
      </c>
      <c r="C407">
        <v>41641</v>
      </c>
      <c r="D407" t="s">
        <v>253</v>
      </c>
      <c r="G407">
        <v>18</v>
      </c>
      <c r="H407" t="s">
        <v>144</v>
      </c>
      <c r="I407" t="s">
        <v>255</v>
      </c>
      <c r="M407" t="s">
        <v>190</v>
      </c>
      <c r="N407">
        <v>160405</v>
      </c>
      <c r="O407">
        <v>15681</v>
      </c>
      <c r="P407" t="s">
        <v>147</v>
      </c>
      <c r="Q407">
        <v>27</v>
      </c>
      <c r="S407">
        <v>12.64</v>
      </c>
      <c r="T407">
        <v>-665.78</v>
      </c>
    </row>
    <row r="408" spans="1:20">
      <c r="A408">
        <v>400034</v>
      </c>
      <c r="B408" t="s">
        <v>252</v>
      </c>
      <c r="C408">
        <v>41641</v>
      </c>
      <c r="D408" t="s">
        <v>253</v>
      </c>
      <c r="G408">
        <v>18</v>
      </c>
      <c r="H408" t="s">
        <v>144</v>
      </c>
      <c r="I408" t="s">
        <v>255</v>
      </c>
      <c r="M408" t="s">
        <v>190</v>
      </c>
      <c r="N408">
        <v>160405</v>
      </c>
      <c r="O408">
        <v>15681</v>
      </c>
      <c r="P408" t="s">
        <v>147</v>
      </c>
      <c r="Q408">
        <v>28</v>
      </c>
      <c r="S408">
        <v>135</v>
      </c>
      <c r="T408">
        <v>-800.78</v>
      </c>
    </row>
    <row r="409" spans="1:20">
      <c r="A409">
        <v>400034</v>
      </c>
      <c r="B409" t="s">
        <v>252</v>
      </c>
      <c r="C409">
        <v>41641</v>
      </c>
      <c r="D409" t="s">
        <v>253</v>
      </c>
      <c r="G409">
        <v>18</v>
      </c>
      <c r="H409" t="s">
        <v>144</v>
      </c>
      <c r="I409" t="s">
        <v>255</v>
      </c>
      <c r="M409" t="s">
        <v>190</v>
      </c>
      <c r="N409">
        <v>160405</v>
      </c>
      <c r="O409">
        <v>15681</v>
      </c>
      <c r="P409" t="s">
        <v>147</v>
      </c>
      <c r="Q409">
        <v>29</v>
      </c>
      <c r="S409">
        <v>1345.45</v>
      </c>
      <c r="T409">
        <v>-2146.23</v>
      </c>
    </row>
    <row r="410" spans="1:20">
      <c r="A410">
        <v>400034</v>
      </c>
      <c r="B410" t="s">
        <v>252</v>
      </c>
      <c r="C410">
        <v>41641</v>
      </c>
      <c r="D410" t="s">
        <v>253</v>
      </c>
      <c r="G410">
        <v>18</v>
      </c>
      <c r="H410" t="s">
        <v>144</v>
      </c>
      <c r="I410" t="s">
        <v>255</v>
      </c>
      <c r="M410" t="s">
        <v>190</v>
      </c>
      <c r="N410">
        <v>160405</v>
      </c>
      <c r="O410">
        <v>15681</v>
      </c>
      <c r="P410" t="s">
        <v>147</v>
      </c>
      <c r="Q410">
        <v>30</v>
      </c>
      <c r="S410">
        <v>45</v>
      </c>
      <c r="T410">
        <v>-2191.23</v>
      </c>
    </row>
    <row r="411" spans="1:20">
      <c r="A411">
        <v>400034</v>
      </c>
      <c r="B411" t="s">
        <v>252</v>
      </c>
      <c r="C411">
        <v>41641</v>
      </c>
      <c r="D411" t="s">
        <v>253</v>
      </c>
      <c r="G411">
        <v>18</v>
      </c>
      <c r="H411" t="s">
        <v>144</v>
      </c>
      <c r="I411" t="s">
        <v>255</v>
      </c>
      <c r="M411" t="s">
        <v>190</v>
      </c>
      <c r="N411">
        <v>170405</v>
      </c>
      <c r="O411">
        <v>15681</v>
      </c>
      <c r="P411" t="s">
        <v>147</v>
      </c>
      <c r="Q411">
        <v>31</v>
      </c>
      <c r="S411">
        <v>180</v>
      </c>
      <c r="T411">
        <v>-2371.23</v>
      </c>
    </row>
    <row r="412" spans="1:20">
      <c r="A412">
        <v>400034</v>
      </c>
      <c r="B412" t="s">
        <v>252</v>
      </c>
      <c r="C412">
        <v>41641</v>
      </c>
      <c r="D412" t="s">
        <v>253</v>
      </c>
      <c r="G412">
        <v>18</v>
      </c>
      <c r="H412" t="s">
        <v>144</v>
      </c>
      <c r="I412" t="s">
        <v>255</v>
      </c>
      <c r="M412" t="s">
        <v>190</v>
      </c>
      <c r="N412">
        <v>170405</v>
      </c>
      <c r="O412">
        <v>15681</v>
      </c>
      <c r="P412" t="s">
        <v>147</v>
      </c>
      <c r="Q412">
        <v>32</v>
      </c>
      <c r="S412">
        <v>180</v>
      </c>
      <c r="T412">
        <v>-2551.23</v>
      </c>
    </row>
    <row r="413" spans="1:20">
      <c r="A413">
        <v>400034</v>
      </c>
      <c r="B413" t="s">
        <v>252</v>
      </c>
      <c r="C413">
        <v>41641</v>
      </c>
      <c r="D413" t="s">
        <v>253</v>
      </c>
      <c r="G413">
        <v>18</v>
      </c>
      <c r="H413" t="s">
        <v>144</v>
      </c>
      <c r="I413" t="s">
        <v>255</v>
      </c>
      <c r="M413" t="s">
        <v>190</v>
      </c>
      <c r="N413">
        <v>170405</v>
      </c>
      <c r="O413">
        <v>15681</v>
      </c>
      <c r="P413" t="s">
        <v>147</v>
      </c>
      <c r="Q413">
        <v>33</v>
      </c>
      <c r="S413">
        <v>320</v>
      </c>
      <c r="T413">
        <v>-2871.23</v>
      </c>
    </row>
    <row r="414" spans="1:20">
      <c r="A414">
        <v>400034</v>
      </c>
      <c r="B414" t="s">
        <v>252</v>
      </c>
      <c r="C414">
        <v>41641</v>
      </c>
      <c r="D414" t="s">
        <v>253</v>
      </c>
      <c r="G414">
        <v>18</v>
      </c>
      <c r="H414" t="s">
        <v>144</v>
      </c>
      <c r="I414" t="s">
        <v>254</v>
      </c>
      <c r="M414" t="s">
        <v>190</v>
      </c>
      <c r="N414">
        <v>110201</v>
      </c>
      <c r="O414">
        <v>15681</v>
      </c>
      <c r="P414" t="s">
        <v>147</v>
      </c>
      <c r="Q414">
        <v>42</v>
      </c>
      <c r="S414">
        <v>60.15</v>
      </c>
      <c r="T414">
        <v>-2931.38</v>
      </c>
    </row>
    <row r="415" spans="1:20">
      <c r="A415">
        <v>400034</v>
      </c>
      <c r="B415" t="s">
        <v>252</v>
      </c>
      <c r="C415">
        <v>41642</v>
      </c>
      <c r="D415" t="s">
        <v>256</v>
      </c>
      <c r="G415">
        <v>18</v>
      </c>
      <c r="H415" t="s">
        <v>144</v>
      </c>
      <c r="I415" t="s">
        <v>257</v>
      </c>
      <c r="N415">
        <v>170405</v>
      </c>
      <c r="O415">
        <v>15586</v>
      </c>
      <c r="P415" t="s">
        <v>147</v>
      </c>
      <c r="Q415">
        <v>1115</v>
      </c>
      <c r="R415">
        <v>87.35</v>
      </c>
      <c r="T415">
        <v>-2844.03</v>
      </c>
    </row>
    <row r="416" spans="1:20">
      <c r="A416">
        <v>400034</v>
      </c>
      <c r="B416" t="s">
        <v>252</v>
      </c>
      <c r="C416">
        <v>41645</v>
      </c>
      <c r="D416" t="s">
        <v>258</v>
      </c>
      <c r="G416">
        <v>18</v>
      </c>
      <c r="H416" t="s">
        <v>144</v>
      </c>
      <c r="I416" t="s">
        <v>259</v>
      </c>
      <c r="N416">
        <v>160405</v>
      </c>
      <c r="O416">
        <v>15586</v>
      </c>
      <c r="P416" t="s">
        <v>147</v>
      </c>
      <c r="Q416">
        <v>1107</v>
      </c>
      <c r="R416">
        <v>173.76</v>
      </c>
      <c r="T416">
        <v>-2670.27</v>
      </c>
    </row>
    <row r="417" spans="1:20">
      <c r="A417">
        <v>400034</v>
      </c>
      <c r="B417" t="s">
        <v>252</v>
      </c>
      <c r="C417">
        <v>41645</v>
      </c>
      <c r="D417" t="s">
        <v>260</v>
      </c>
      <c r="G417">
        <v>18</v>
      </c>
      <c r="H417" t="s">
        <v>144</v>
      </c>
      <c r="I417" t="s">
        <v>259</v>
      </c>
      <c r="N417">
        <v>160405</v>
      </c>
      <c r="O417">
        <v>15586</v>
      </c>
      <c r="P417" t="s">
        <v>147</v>
      </c>
      <c r="Q417">
        <v>1108</v>
      </c>
      <c r="R417">
        <v>42.2</v>
      </c>
      <c r="T417">
        <v>-2628.07</v>
      </c>
    </row>
    <row r="418" spans="1:20">
      <c r="A418">
        <v>400034</v>
      </c>
      <c r="B418" t="s">
        <v>252</v>
      </c>
      <c r="C418">
        <v>41645</v>
      </c>
      <c r="D418" t="s">
        <v>261</v>
      </c>
      <c r="G418">
        <v>18</v>
      </c>
      <c r="H418" t="s">
        <v>144</v>
      </c>
      <c r="I418" t="s">
        <v>259</v>
      </c>
      <c r="N418">
        <v>160405</v>
      </c>
      <c r="O418">
        <v>15586</v>
      </c>
      <c r="P418" t="s">
        <v>147</v>
      </c>
      <c r="Q418">
        <v>1109</v>
      </c>
      <c r="R418">
        <v>12.67</v>
      </c>
      <c r="T418">
        <v>-2615.4</v>
      </c>
    </row>
    <row r="419" spans="1:20">
      <c r="A419">
        <v>400034</v>
      </c>
      <c r="B419" t="s">
        <v>252</v>
      </c>
      <c r="C419">
        <v>41645</v>
      </c>
      <c r="D419" t="s">
        <v>262</v>
      </c>
      <c r="G419">
        <v>18</v>
      </c>
      <c r="H419" t="s">
        <v>144</v>
      </c>
      <c r="I419" t="s">
        <v>259</v>
      </c>
      <c r="N419">
        <v>160405</v>
      </c>
      <c r="O419">
        <v>15586</v>
      </c>
      <c r="P419" t="s">
        <v>147</v>
      </c>
      <c r="Q419">
        <v>1110</v>
      </c>
      <c r="R419">
        <v>194.87</v>
      </c>
      <c r="T419">
        <v>-2420.5300000000002</v>
      </c>
    </row>
    <row r="420" spans="1:20">
      <c r="A420">
        <v>400034</v>
      </c>
      <c r="B420" t="s">
        <v>252</v>
      </c>
      <c r="C420">
        <v>41645</v>
      </c>
      <c r="D420" t="s">
        <v>263</v>
      </c>
      <c r="G420">
        <v>18</v>
      </c>
      <c r="H420" t="s">
        <v>144</v>
      </c>
      <c r="I420" t="s">
        <v>259</v>
      </c>
      <c r="N420">
        <v>160405</v>
      </c>
      <c r="O420">
        <v>15586</v>
      </c>
      <c r="P420" t="s">
        <v>147</v>
      </c>
      <c r="Q420">
        <v>1111</v>
      </c>
      <c r="R420">
        <v>1339.86</v>
      </c>
      <c r="T420">
        <v>-1080.67</v>
      </c>
    </row>
    <row r="421" spans="1:20">
      <c r="A421">
        <v>400034</v>
      </c>
      <c r="B421" t="s">
        <v>252</v>
      </c>
      <c r="C421">
        <v>41645</v>
      </c>
      <c r="D421" t="s">
        <v>264</v>
      </c>
      <c r="G421">
        <v>18</v>
      </c>
      <c r="H421" t="s">
        <v>144</v>
      </c>
      <c r="I421" t="s">
        <v>259</v>
      </c>
      <c r="N421">
        <v>160405</v>
      </c>
      <c r="O421">
        <v>15586</v>
      </c>
      <c r="P421" t="s">
        <v>147</v>
      </c>
      <c r="Q421">
        <v>1112</v>
      </c>
      <c r="R421">
        <v>63.41</v>
      </c>
      <c r="T421">
        <v>-1017.26</v>
      </c>
    </row>
    <row r="422" spans="1:20">
      <c r="A422">
        <v>400034</v>
      </c>
      <c r="B422" t="s">
        <v>252</v>
      </c>
      <c r="C422">
        <v>41645</v>
      </c>
      <c r="D422" t="s">
        <v>265</v>
      </c>
      <c r="G422">
        <v>18</v>
      </c>
      <c r="H422" t="s">
        <v>144</v>
      </c>
      <c r="I422" t="s">
        <v>259</v>
      </c>
      <c r="N422">
        <v>160405</v>
      </c>
      <c r="O422">
        <v>15586</v>
      </c>
      <c r="P422" t="s">
        <v>147</v>
      </c>
      <c r="Q422">
        <v>1113</v>
      </c>
      <c r="R422">
        <v>51.21</v>
      </c>
      <c r="T422">
        <v>-966.05</v>
      </c>
    </row>
    <row r="423" spans="1:20">
      <c r="A423">
        <v>400034</v>
      </c>
      <c r="B423" t="s">
        <v>252</v>
      </c>
      <c r="C423">
        <v>41646</v>
      </c>
      <c r="D423" t="s">
        <v>266</v>
      </c>
      <c r="G423">
        <v>18</v>
      </c>
      <c r="H423" t="s">
        <v>144</v>
      </c>
      <c r="I423" t="s">
        <v>267</v>
      </c>
      <c r="N423">
        <v>160405</v>
      </c>
      <c r="O423">
        <v>15586</v>
      </c>
      <c r="P423" t="s">
        <v>147</v>
      </c>
      <c r="Q423">
        <v>1114</v>
      </c>
      <c r="R423">
        <v>24.99</v>
      </c>
      <c r="T423">
        <v>-941.06</v>
      </c>
    </row>
    <row r="424" spans="1:20">
      <c r="A424">
        <v>400034</v>
      </c>
      <c r="B424" t="s">
        <v>252</v>
      </c>
      <c r="C424">
        <v>41653</v>
      </c>
      <c r="D424" t="s">
        <v>268</v>
      </c>
      <c r="G424">
        <v>18</v>
      </c>
      <c r="H424" t="s">
        <v>144</v>
      </c>
      <c r="I424" t="s">
        <v>269</v>
      </c>
      <c r="M424" t="s">
        <v>174</v>
      </c>
      <c r="N424">
        <v>170401</v>
      </c>
      <c r="O424">
        <v>15801</v>
      </c>
      <c r="P424" t="s">
        <v>147</v>
      </c>
      <c r="Q424">
        <v>1</v>
      </c>
      <c r="R424">
        <v>94.67</v>
      </c>
      <c r="T424">
        <v>-846.39</v>
      </c>
    </row>
    <row r="425" spans="1:20">
      <c r="A425">
        <v>400034</v>
      </c>
      <c r="B425" t="s">
        <v>252</v>
      </c>
      <c r="C425">
        <v>41653</v>
      </c>
      <c r="D425" t="s">
        <v>268</v>
      </c>
      <c r="G425">
        <v>18</v>
      </c>
      <c r="H425" t="s">
        <v>144</v>
      </c>
      <c r="I425" t="s">
        <v>269</v>
      </c>
      <c r="M425" t="s">
        <v>174</v>
      </c>
      <c r="N425">
        <v>160401</v>
      </c>
      <c r="O425">
        <v>15801</v>
      </c>
      <c r="P425" t="s">
        <v>147</v>
      </c>
      <c r="Q425">
        <v>2</v>
      </c>
      <c r="R425">
        <v>189.32</v>
      </c>
      <c r="T425">
        <v>-657.07</v>
      </c>
    </row>
    <row r="426" spans="1:20">
      <c r="A426">
        <v>400034</v>
      </c>
      <c r="B426" t="s">
        <v>252</v>
      </c>
      <c r="C426">
        <v>41661</v>
      </c>
      <c r="D426" t="s">
        <v>270</v>
      </c>
      <c r="G426">
        <v>18</v>
      </c>
      <c r="H426" t="s">
        <v>144</v>
      </c>
      <c r="I426" t="s">
        <v>271</v>
      </c>
      <c r="N426">
        <v>170405</v>
      </c>
      <c r="O426">
        <v>15586</v>
      </c>
      <c r="P426" t="s">
        <v>147</v>
      </c>
      <c r="Q426">
        <v>1116</v>
      </c>
      <c r="R426">
        <v>220.59</v>
      </c>
      <c r="T426">
        <v>-436.48</v>
      </c>
    </row>
    <row r="427" spans="1:20">
      <c r="A427">
        <v>400034</v>
      </c>
      <c r="B427" t="s">
        <v>252</v>
      </c>
      <c r="C427">
        <v>41661</v>
      </c>
      <c r="D427" t="s">
        <v>272</v>
      </c>
      <c r="G427">
        <v>18</v>
      </c>
      <c r="H427" t="s">
        <v>144</v>
      </c>
      <c r="I427" t="s">
        <v>271</v>
      </c>
      <c r="N427">
        <v>170405</v>
      </c>
      <c r="O427">
        <v>15586</v>
      </c>
      <c r="P427" t="s">
        <v>147</v>
      </c>
      <c r="Q427">
        <v>1117</v>
      </c>
      <c r="R427">
        <v>178.91</v>
      </c>
      <c r="T427">
        <v>-257.57</v>
      </c>
    </row>
    <row r="428" spans="1:20">
      <c r="A428">
        <v>400034</v>
      </c>
      <c r="B428" t="s">
        <v>252</v>
      </c>
      <c r="C428">
        <v>41669</v>
      </c>
      <c r="D428" t="s">
        <v>273</v>
      </c>
      <c r="G428">
        <v>18</v>
      </c>
      <c r="H428" t="s">
        <v>144</v>
      </c>
      <c r="I428" t="s">
        <v>274</v>
      </c>
      <c r="N428">
        <v>160405</v>
      </c>
      <c r="O428">
        <v>15586</v>
      </c>
      <c r="P428" t="s">
        <v>147</v>
      </c>
      <c r="Q428">
        <v>1106</v>
      </c>
      <c r="R428">
        <v>29.42</v>
      </c>
      <c r="T428">
        <v>-228.15</v>
      </c>
    </row>
    <row r="429" spans="1:20">
      <c r="A429">
        <v>400034</v>
      </c>
      <c r="B429" t="s">
        <v>252</v>
      </c>
      <c r="C429">
        <v>41670</v>
      </c>
      <c r="D429" t="s">
        <v>188</v>
      </c>
      <c r="G429">
        <v>18</v>
      </c>
      <c r="H429" t="s">
        <v>144</v>
      </c>
      <c r="I429" t="s">
        <v>254</v>
      </c>
      <c r="M429" t="s">
        <v>190</v>
      </c>
      <c r="N429">
        <v>150101</v>
      </c>
      <c r="O429">
        <v>16312</v>
      </c>
      <c r="P429" t="s">
        <v>147</v>
      </c>
      <c r="Q429">
        <v>30</v>
      </c>
      <c r="R429">
        <v>60.15</v>
      </c>
      <c r="T429">
        <v>-168</v>
      </c>
    </row>
    <row r="430" spans="1:20">
      <c r="A430">
        <v>400034</v>
      </c>
      <c r="B430" t="s">
        <v>252</v>
      </c>
      <c r="C430">
        <v>41670</v>
      </c>
      <c r="D430" t="s">
        <v>188</v>
      </c>
      <c r="G430">
        <v>18</v>
      </c>
      <c r="H430" t="s">
        <v>144</v>
      </c>
      <c r="I430" t="s">
        <v>255</v>
      </c>
      <c r="M430" t="s">
        <v>190</v>
      </c>
      <c r="N430">
        <v>160405</v>
      </c>
      <c r="O430">
        <v>16312</v>
      </c>
      <c r="P430" t="s">
        <v>147</v>
      </c>
      <c r="Q430">
        <v>46</v>
      </c>
      <c r="R430">
        <v>46</v>
      </c>
      <c r="T430">
        <v>-122</v>
      </c>
    </row>
    <row r="431" spans="1:20">
      <c r="A431">
        <v>400034</v>
      </c>
      <c r="B431" t="s">
        <v>252</v>
      </c>
      <c r="C431">
        <v>41670</v>
      </c>
      <c r="D431" t="s">
        <v>188</v>
      </c>
      <c r="G431">
        <v>18</v>
      </c>
      <c r="H431" t="s">
        <v>144</v>
      </c>
      <c r="I431" t="s">
        <v>255</v>
      </c>
      <c r="M431" t="s">
        <v>190</v>
      </c>
      <c r="N431">
        <v>160405</v>
      </c>
      <c r="O431">
        <v>16312</v>
      </c>
      <c r="P431" t="s">
        <v>147</v>
      </c>
      <c r="Q431">
        <v>47</v>
      </c>
      <c r="R431">
        <v>89</v>
      </c>
      <c r="T431">
        <v>-33</v>
      </c>
    </row>
    <row r="432" spans="1:20">
      <c r="A432">
        <v>400034</v>
      </c>
      <c r="B432" t="s">
        <v>252</v>
      </c>
      <c r="C432">
        <v>41670</v>
      </c>
      <c r="D432" t="s">
        <v>188</v>
      </c>
      <c r="G432">
        <v>18</v>
      </c>
      <c r="H432" t="s">
        <v>144</v>
      </c>
      <c r="I432" t="s">
        <v>255</v>
      </c>
      <c r="M432" t="s">
        <v>190</v>
      </c>
      <c r="N432">
        <v>160405</v>
      </c>
      <c r="O432">
        <v>16312</v>
      </c>
      <c r="P432" t="s">
        <v>147</v>
      </c>
      <c r="Q432">
        <v>48</v>
      </c>
      <c r="R432">
        <v>160.53</v>
      </c>
      <c r="T432">
        <v>127.53</v>
      </c>
    </row>
    <row r="433" spans="1:20">
      <c r="A433">
        <v>400034</v>
      </c>
      <c r="B433" t="s">
        <v>252</v>
      </c>
      <c r="C433">
        <v>41670</v>
      </c>
      <c r="D433" t="s">
        <v>188</v>
      </c>
      <c r="G433">
        <v>18</v>
      </c>
      <c r="H433" t="s">
        <v>144</v>
      </c>
      <c r="I433" t="s">
        <v>255</v>
      </c>
      <c r="M433" t="s">
        <v>190</v>
      </c>
      <c r="N433">
        <v>160405</v>
      </c>
      <c r="O433">
        <v>16312</v>
      </c>
      <c r="P433" t="s">
        <v>147</v>
      </c>
      <c r="Q433">
        <v>49</v>
      </c>
      <c r="R433">
        <v>12.64</v>
      </c>
      <c r="T433">
        <v>140.16999999999999</v>
      </c>
    </row>
    <row r="434" spans="1:20">
      <c r="A434">
        <v>400034</v>
      </c>
      <c r="B434" t="s">
        <v>252</v>
      </c>
      <c r="C434">
        <v>41670</v>
      </c>
      <c r="D434" t="s">
        <v>188</v>
      </c>
      <c r="G434">
        <v>18</v>
      </c>
      <c r="H434" t="s">
        <v>144</v>
      </c>
      <c r="I434" t="s">
        <v>255</v>
      </c>
      <c r="M434" t="s">
        <v>190</v>
      </c>
      <c r="N434">
        <v>160405</v>
      </c>
      <c r="O434">
        <v>16312</v>
      </c>
      <c r="P434" t="s">
        <v>147</v>
      </c>
      <c r="Q434">
        <v>50</v>
      </c>
      <c r="R434">
        <v>135</v>
      </c>
      <c r="T434">
        <v>275.17</v>
      </c>
    </row>
    <row r="435" spans="1:20">
      <c r="A435">
        <v>400034</v>
      </c>
      <c r="B435" t="s">
        <v>252</v>
      </c>
      <c r="C435">
        <v>41670</v>
      </c>
      <c r="D435" t="s">
        <v>188</v>
      </c>
      <c r="G435">
        <v>18</v>
      </c>
      <c r="H435" t="s">
        <v>144</v>
      </c>
      <c r="I435" t="s">
        <v>255</v>
      </c>
      <c r="M435" t="s">
        <v>190</v>
      </c>
      <c r="N435">
        <v>160405</v>
      </c>
      <c r="O435">
        <v>16312</v>
      </c>
      <c r="P435" t="s">
        <v>147</v>
      </c>
      <c r="Q435">
        <v>51</v>
      </c>
      <c r="R435">
        <v>1345.45</v>
      </c>
      <c r="T435">
        <v>1620.62</v>
      </c>
    </row>
    <row r="436" spans="1:20">
      <c r="A436">
        <v>400034</v>
      </c>
      <c r="B436" t="s">
        <v>252</v>
      </c>
      <c r="C436">
        <v>41670</v>
      </c>
      <c r="D436" t="s">
        <v>188</v>
      </c>
      <c r="G436">
        <v>18</v>
      </c>
      <c r="H436" t="s">
        <v>144</v>
      </c>
      <c r="I436" t="s">
        <v>255</v>
      </c>
      <c r="M436" t="s">
        <v>190</v>
      </c>
      <c r="N436">
        <v>160405</v>
      </c>
      <c r="O436">
        <v>16312</v>
      </c>
      <c r="P436" t="s">
        <v>147</v>
      </c>
      <c r="Q436">
        <v>52</v>
      </c>
      <c r="R436">
        <v>45</v>
      </c>
      <c r="T436">
        <v>1665.62</v>
      </c>
    </row>
    <row r="437" spans="1:20">
      <c r="A437">
        <v>400034</v>
      </c>
      <c r="B437" t="s">
        <v>252</v>
      </c>
      <c r="C437">
        <v>41670</v>
      </c>
      <c r="D437" t="s">
        <v>188</v>
      </c>
      <c r="G437">
        <v>18</v>
      </c>
      <c r="H437" t="s">
        <v>144</v>
      </c>
      <c r="I437" t="s">
        <v>255</v>
      </c>
      <c r="M437" t="s">
        <v>190</v>
      </c>
      <c r="N437">
        <v>170405</v>
      </c>
      <c r="O437">
        <v>16312</v>
      </c>
      <c r="P437" t="s">
        <v>147</v>
      </c>
      <c r="Q437">
        <v>53</v>
      </c>
      <c r="R437">
        <v>180</v>
      </c>
      <c r="T437">
        <v>1845.62</v>
      </c>
    </row>
    <row r="438" spans="1:20">
      <c r="A438">
        <v>400034</v>
      </c>
      <c r="B438" t="s">
        <v>252</v>
      </c>
      <c r="C438">
        <v>41670</v>
      </c>
      <c r="D438" t="s">
        <v>188</v>
      </c>
      <c r="G438">
        <v>18</v>
      </c>
      <c r="H438" t="s">
        <v>144</v>
      </c>
      <c r="I438" t="s">
        <v>255</v>
      </c>
      <c r="M438" t="s">
        <v>190</v>
      </c>
      <c r="N438">
        <v>170405</v>
      </c>
      <c r="O438">
        <v>16312</v>
      </c>
      <c r="P438" t="s">
        <v>147</v>
      </c>
      <c r="Q438">
        <v>54</v>
      </c>
      <c r="R438">
        <v>180</v>
      </c>
      <c r="T438">
        <v>2025.62</v>
      </c>
    </row>
    <row r="439" spans="1:20">
      <c r="A439">
        <v>400034</v>
      </c>
      <c r="B439" t="s">
        <v>252</v>
      </c>
      <c r="C439">
        <v>41670</v>
      </c>
      <c r="D439" t="s">
        <v>188</v>
      </c>
      <c r="G439">
        <v>18</v>
      </c>
      <c r="H439" t="s">
        <v>144</v>
      </c>
      <c r="I439" t="s">
        <v>255</v>
      </c>
      <c r="M439" t="s">
        <v>190</v>
      </c>
      <c r="N439">
        <v>170405</v>
      </c>
      <c r="O439">
        <v>16312</v>
      </c>
      <c r="P439" t="s">
        <v>147</v>
      </c>
      <c r="Q439">
        <v>55</v>
      </c>
      <c r="R439">
        <v>320</v>
      </c>
      <c r="T439">
        <v>2345.62</v>
      </c>
    </row>
    <row r="440" spans="1:20">
      <c r="A440">
        <v>400034</v>
      </c>
      <c r="B440" t="s">
        <v>252</v>
      </c>
      <c r="C440">
        <v>41670</v>
      </c>
      <c r="D440" t="s">
        <v>188</v>
      </c>
      <c r="G440">
        <v>18</v>
      </c>
      <c r="H440" t="s">
        <v>144</v>
      </c>
      <c r="I440" t="s">
        <v>254</v>
      </c>
      <c r="M440" t="s">
        <v>190</v>
      </c>
      <c r="N440">
        <v>110201</v>
      </c>
      <c r="O440">
        <v>16312</v>
      </c>
      <c r="P440" t="s">
        <v>147</v>
      </c>
      <c r="Q440">
        <v>64</v>
      </c>
      <c r="R440">
        <v>60.15</v>
      </c>
      <c r="T440">
        <v>2405.77</v>
      </c>
    </row>
    <row r="441" spans="1:20">
      <c r="A441">
        <v>400034</v>
      </c>
      <c r="B441" t="s">
        <v>252</v>
      </c>
      <c r="C441">
        <v>41670</v>
      </c>
      <c r="D441" t="s">
        <v>188</v>
      </c>
      <c r="G441">
        <v>18</v>
      </c>
      <c r="H441" t="s">
        <v>144</v>
      </c>
      <c r="I441" t="s">
        <v>254</v>
      </c>
      <c r="M441" t="s">
        <v>190</v>
      </c>
      <c r="N441">
        <v>160401</v>
      </c>
      <c r="O441">
        <v>16312</v>
      </c>
      <c r="P441" t="s">
        <v>147</v>
      </c>
      <c r="Q441">
        <v>65</v>
      </c>
      <c r="R441">
        <v>210.87</v>
      </c>
      <c r="T441">
        <v>2616.64</v>
      </c>
    </row>
    <row r="442" spans="1:20">
      <c r="A442">
        <v>400034</v>
      </c>
      <c r="B442" t="s">
        <v>252</v>
      </c>
      <c r="C442">
        <v>41670</v>
      </c>
      <c r="D442" t="s">
        <v>188</v>
      </c>
      <c r="G442">
        <v>18</v>
      </c>
      <c r="H442" t="s">
        <v>144</v>
      </c>
      <c r="I442" t="s">
        <v>254</v>
      </c>
      <c r="M442" t="s">
        <v>190</v>
      </c>
      <c r="N442">
        <v>160401</v>
      </c>
      <c r="O442">
        <v>16312</v>
      </c>
      <c r="P442" t="s">
        <v>147</v>
      </c>
      <c r="Q442">
        <v>66</v>
      </c>
      <c r="R442">
        <v>86.59</v>
      </c>
      <c r="T442">
        <v>2703.23</v>
      </c>
    </row>
    <row r="443" spans="1:20">
      <c r="A443">
        <v>400035</v>
      </c>
      <c r="B443" t="s">
        <v>275</v>
      </c>
      <c r="C443">
        <v>41641</v>
      </c>
      <c r="D443" t="s">
        <v>253</v>
      </c>
      <c r="G443">
        <v>18</v>
      </c>
      <c r="H443" t="s">
        <v>144</v>
      </c>
      <c r="I443" t="s">
        <v>276</v>
      </c>
      <c r="M443" t="s">
        <v>190</v>
      </c>
      <c r="N443">
        <v>160405</v>
      </c>
      <c r="O443">
        <v>15681</v>
      </c>
      <c r="P443" t="s">
        <v>147</v>
      </c>
      <c r="Q443">
        <v>35</v>
      </c>
      <c r="S443">
        <v>1550</v>
      </c>
      <c r="T443">
        <v>-1550</v>
      </c>
    </row>
    <row r="444" spans="1:20">
      <c r="A444">
        <v>400035</v>
      </c>
      <c r="B444" t="s">
        <v>275</v>
      </c>
      <c r="C444">
        <v>41641</v>
      </c>
      <c r="D444" t="s">
        <v>253</v>
      </c>
      <c r="G444">
        <v>18</v>
      </c>
      <c r="H444" t="s">
        <v>144</v>
      </c>
      <c r="I444" t="s">
        <v>276</v>
      </c>
      <c r="M444" t="s">
        <v>190</v>
      </c>
      <c r="N444">
        <v>160405</v>
      </c>
      <c r="O444">
        <v>15681</v>
      </c>
      <c r="P444" t="s">
        <v>147</v>
      </c>
      <c r="Q444">
        <v>36</v>
      </c>
      <c r="S444">
        <v>290</v>
      </c>
      <c r="T444">
        <v>-1840</v>
      </c>
    </row>
    <row r="445" spans="1:20">
      <c r="A445">
        <v>400035</v>
      </c>
      <c r="B445" t="s">
        <v>275</v>
      </c>
      <c r="C445">
        <v>41646</v>
      </c>
      <c r="D445" t="s">
        <v>277</v>
      </c>
      <c r="G445">
        <v>18</v>
      </c>
      <c r="H445" t="s">
        <v>144</v>
      </c>
      <c r="I445" t="s">
        <v>278</v>
      </c>
      <c r="N445">
        <v>160405</v>
      </c>
      <c r="O445">
        <v>15586</v>
      </c>
      <c r="P445" t="s">
        <v>147</v>
      </c>
      <c r="Q445">
        <v>1163</v>
      </c>
      <c r="R445">
        <v>1518.36</v>
      </c>
      <c r="T445">
        <v>-321.64</v>
      </c>
    </row>
    <row r="446" spans="1:20">
      <c r="A446">
        <v>400035</v>
      </c>
      <c r="B446" t="s">
        <v>275</v>
      </c>
      <c r="C446">
        <v>41646</v>
      </c>
      <c r="D446" t="s">
        <v>279</v>
      </c>
      <c r="G446">
        <v>18</v>
      </c>
      <c r="H446" t="s">
        <v>144</v>
      </c>
      <c r="I446" t="s">
        <v>280</v>
      </c>
      <c r="N446">
        <v>160405</v>
      </c>
      <c r="O446">
        <v>15586</v>
      </c>
      <c r="P446" t="s">
        <v>147</v>
      </c>
      <c r="Q446">
        <v>1164</v>
      </c>
      <c r="R446">
        <v>1547.94</v>
      </c>
      <c r="T446">
        <v>1226.3</v>
      </c>
    </row>
    <row r="447" spans="1:20">
      <c r="A447">
        <v>400035</v>
      </c>
      <c r="B447" t="s">
        <v>275</v>
      </c>
      <c r="C447">
        <v>41646</v>
      </c>
      <c r="D447" t="s">
        <v>281</v>
      </c>
      <c r="G447">
        <v>18</v>
      </c>
      <c r="H447" t="s">
        <v>144</v>
      </c>
      <c r="I447" t="s">
        <v>282</v>
      </c>
      <c r="N447">
        <v>160405</v>
      </c>
      <c r="O447">
        <v>15743</v>
      </c>
      <c r="P447" t="s">
        <v>147</v>
      </c>
      <c r="Q447">
        <v>56</v>
      </c>
      <c r="S447">
        <v>604.91</v>
      </c>
      <c r="T447">
        <v>621.39</v>
      </c>
    </row>
    <row r="448" spans="1:20">
      <c r="A448">
        <v>400035</v>
      </c>
      <c r="B448" t="s">
        <v>275</v>
      </c>
      <c r="C448">
        <v>41659</v>
      </c>
      <c r="D448" t="s">
        <v>283</v>
      </c>
      <c r="G448">
        <v>18</v>
      </c>
      <c r="H448" t="s">
        <v>144</v>
      </c>
      <c r="I448" t="s">
        <v>284</v>
      </c>
      <c r="N448">
        <v>170405</v>
      </c>
      <c r="O448">
        <v>15586</v>
      </c>
      <c r="P448" t="s">
        <v>147</v>
      </c>
      <c r="Q448">
        <v>1165</v>
      </c>
      <c r="R448">
        <v>271.72000000000003</v>
      </c>
      <c r="T448">
        <v>893.11</v>
      </c>
    </row>
    <row r="449" spans="1:20">
      <c r="A449">
        <v>400035</v>
      </c>
      <c r="B449" t="s">
        <v>275</v>
      </c>
      <c r="C449">
        <v>41670</v>
      </c>
      <c r="D449" t="s">
        <v>188</v>
      </c>
      <c r="G449">
        <v>18</v>
      </c>
      <c r="H449" t="s">
        <v>144</v>
      </c>
      <c r="I449" t="s">
        <v>276</v>
      </c>
      <c r="M449" t="s">
        <v>190</v>
      </c>
      <c r="N449">
        <v>160405</v>
      </c>
      <c r="O449">
        <v>16312</v>
      </c>
      <c r="P449" t="s">
        <v>147</v>
      </c>
      <c r="Q449">
        <v>57</v>
      </c>
      <c r="R449">
        <v>1550</v>
      </c>
      <c r="T449">
        <v>2443.11</v>
      </c>
    </row>
    <row r="450" spans="1:20">
      <c r="A450">
        <v>400035</v>
      </c>
      <c r="B450" t="s">
        <v>275</v>
      </c>
      <c r="C450">
        <v>41670</v>
      </c>
      <c r="D450" t="s">
        <v>188</v>
      </c>
      <c r="G450">
        <v>18</v>
      </c>
      <c r="H450" t="s">
        <v>144</v>
      </c>
      <c r="I450" t="s">
        <v>276</v>
      </c>
      <c r="M450" t="s">
        <v>190</v>
      </c>
      <c r="N450">
        <v>160405</v>
      </c>
      <c r="O450">
        <v>16312</v>
      </c>
      <c r="P450" t="s">
        <v>147</v>
      </c>
      <c r="Q450">
        <v>58</v>
      </c>
      <c r="R450">
        <v>290</v>
      </c>
      <c r="T450">
        <v>2733.11</v>
      </c>
    </row>
    <row r="451" spans="1:20">
      <c r="A451">
        <v>400036</v>
      </c>
      <c r="B451" t="s">
        <v>285</v>
      </c>
      <c r="C451">
        <v>41641</v>
      </c>
      <c r="D451" t="s">
        <v>286</v>
      </c>
      <c r="G451">
        <v>18</v>
      </c>
      <c r="H451" t="s">
        <v>144</v>
      </c>
      <c r="I451" t="s">
        <v>287</v>
      </c>
      <c r="N451">
        <v>160405</v>
      </c>
      <c r="O451">
        <v>15586</v>
      </c>
      <c r="P451" t="s">
        <v>147</v>
      </c>
      <c r="Q451">
        <v>1189</v>
      </c>
      <c r="R451">
        <v>3215.1</v>
      </c>
      <c r="T451">
        <v>3215.1</v>
      </c>
    </row>
    <row r="452" spans="1:20">
      <c r="A452">
        <v>400036</v>
      </c>
      <c r="B452" t="s">
        <v>285</v>
      </c>
      <c r="C452">
        <v>41641</v>
      </c>
      <c r="D452" t="s">
        <v>253</v>
      </c>
      <c r="G452">
        <v>18</v>
      </c>
      <c r="H452" t="s">
        <v>144</v>
      </c>
      <c r="I452" t="s">
        <v>288</v>
      </c>
      <c r="M452" t="s">
        <v>190</v>
      </c>
      <c r="N452">
        <v>170405</v>
      </c>
      <c r="O452">
        <v>15681</v>
      </c>
      <c r="P452" t="s">
        <v>147</v>
      </c>
      <c r="Q452">
        <v>37</v>
      </c>
      <c r="S452">
        <v>240</v>
      </c>
      <c r="T452">
        <v>2975.1</v>
      </c>
    </row>
    <row r="453" spans="1:20">
      <c r="A453">
        <v>400036</v>
      </c>
      <c r="B453" t="s">
        <v>285</v>
      </c>
      <c r="C453">
        <v>41646</v>
      </c>
      <c r="D453" t="s">
        <v>281</v>
      </c>
      <c r="G453">
        <v>18</v>
      </c>
      <c r="H453" t="s">
        <v>144</v>
      </c>
      <c r="I453" t="s">
        <v>289</v>
      </c>
      <c r="N453">
        <v>160405</v>
      </c>
      <c r="O453">
        <v>15743</v>
      </c>
      <c r="P453" t="s">
        <v>147</v>
      </c>
      <c r="Q453">
        <v>59</v>
      </c>
      <c r="S453">
        <v>1306.3900000000001</v>
      </c>
      <c r="T453">
        <v>1668.71</v>
      </c>
    </row>
    <row r="454" spans="1:20">
      <c r="A454">
        <v>400036</v>
      </c>
      <c r="B454" t="s">
        <v>285</v>
      </c>
      <c r="C454">
        <v>41659</v>
      </c>
      <c r="D454" t="s">
        <v>290</v>
      </c>
      <c r="G454">
        <v>18</v>
      </c>
      <c r="H454" t="s">
        <v>144</v>
      </c>
      <c r="I454" t="s">
        <v>291</v>
      </c>
      <c r="N454">
        <v>170405</v>
      </c>
      <c r="O454">
        <v>15586</v>
      </c>
      <c r="P454" t="s">
        <v>147</v>
      </c>
      <c r="Q454">
        <v>1191</v>
      </c>
      <c r="R454">
        <v>167.42</v>
      </c>
      <c r="T454">
        <v>1836.13</v>
      </c>
    </row>
    <row r="455" spans="1:20">
      <c r="A455">
        <v>400036</v>
      </c>
      <c r="B455" t="s">
        <v>285</v>
      </c>
      <c r="C455">
        <v>41667</v>
      </c>
      <c r="D455" t="s">
        <v>292</v>
      </c>
      <c r="G455">
        <v>18</v>
      </c>
      <c r="H455" t="s">
        <v>144</v>
      </c>
      <c r="I455" t="s">
        <v>293</v>
      </c>
      <c r="N455">
        <v>160405</v>
      </c>
      <c r="O455">
        <v>15586</v>
      </c>
      <c r="P455" t="s">
        <v>147</v>
      </c>
      <c r="Q455">
        <v>1190</v>
      </c>
      <c r="R455">
        <v>3146.12</v>
      </c>
      <c r="T455">
        <v>4982.25</v>
      </c>
    </row>
    <row r="456" spans="1:20">
      <c r="A456">
        <v>400036</v>
      </c>
      <c r="B456" t="s">
        <v>285</v>
      </c>
      <c r="C456">
        <v>41670</v>
      </c>
      <c r="D456" t="s">
        <v>188</v>
      </c>
      <c r="G456">
        <v>18</v>
      </c>
      <c r="H456" t="s">
        <v>144</v>
      </c>
      <c r="I456" t="s">
        <v>288</v>
      </c>
      <c r="M456" t="s">
        <v>190</v>
      </c>
      <c r="N456">
        <v>170405</v>
      </c>
      <c r="O456">
        <v>16312</v>
      </c>
      <c r="P456" t="s">
        <v>147</v>
      </c>
      <c r="Q456">
        <v>59</v>
      </c>
      <c r="R456">
        <v>240</v>
      </c>
      <c r="T456">
        <v>5222.25</v>
      </c>
    </row>
    <row r="457" spans="1:20">
      <c r="A457">
        <v>400037</v>
      </c>
      <c r="B457" t="s">
        <v>294</v>
      </c>
      <c r="C457">
        <v>41641</v>
      </c>
      <c r="D457" t="s">
        <v>253</v>
      </c>
      <c r="G457">
        <v>18</v>
      </c>
      <c r="H457" t="s">
        <v>144</v>
      </c>
      <c r="I457" t="s">
        <v>295</v>
      </c>
      <c r="M457" t="s">
        <v>190</v>
      </c>
      <c r="N457">
        <v>160405</v>
      </c>
      <c r="O457">
        <v>15681</v>
      </c>
      <c r="P457" t="s">
        <v>147</v>
      </c>
      <c r="Q457">
        <v>38</v>
      </c>
      <c r="S457">
        <v>80</v>
      </c>
      <c r="T457">
        <v>-80</v>
      </c>
    </row>
    <row r="458" spans="1:20">
      <c r="A458">
        <v>400037</v>
      </c>
      <c r="B458" t="s">
        <v>294</v>
      </c>
      <c r="C458">
        <v>41645</v>
      </c>
      <c r="D458" t="s">
        <v>296</v>
      </c>
      <c r="G458">
        <v>18</v>
      </c>
      <c r="H458" t="s">
        <v>144</v>
      </c>
      <c r="I458" t="s">
        <v>297</v>
      </c>
      <c r="N458">
        <v>160405</v>
      </c>
      <c r="O458">
        <v>15586</v>
      </c>
      <c r="P458" t="s">
        <v>147</v>
      </c>
      <c r="Q458">
        <v>1205</v>
      </c>
      <c r="R458">
        <v>60.98</v>
      </c>
      <c r="T458">
        <v>-19.02</v>
      </c>
    </row>
    <row r="459" spans="1:20">
      <c r="A459">
        <v>400037</v>
      </c>
      <c r="B459" t="s">
        <v>294</v>
      </c>
      <c r="C459">
        <v>41667</v>
      </c>
      <c r="D459" t="s">
        <v>298</v>
      </c>
      <c r="G459">
        <v>18</v>
      </c>
      <c r="H459" t="s">
        <v>144</v>
      </c>
      <c r="I459" t="s">
        <v>299</v>
      </c>
      <c r="N459">
        <v>160405</v>
      </c>
      <c r="O459">
        <v>15586</v>
      </c>
      <c r="P459" t="s">
        <v>147</v>
      </c>
      <c r="Q459">
        <v>1206</v>
      </c>
      <c r="R459">
        <v>36.979999999999997</v>
      </c>
      <c r="T459">
        <v>17.959999999999997</v>
      </c>
    </row>
    <row r="460" spans="1:20">
      <c r="A460">
        <v>400037</v>
      </c>
      <c r="B460" t="s">
        <v>294</v>
      </c>
      <c r="C460">
        <v>41670</v>
      </c>
      <c r="D460" t="s">
        <v>188</v>
      </c>
      <c r="G460">
        <v>18</v>
      </c>
      <c r="H460" t="s">
        <v>144</v>
      </c>
      <c r="I460" t="s">
        <v>295</v>
      </c>
      <c r="M460" t="s">
        <v>190</v>
      </c>
      <c r="N460">
        <v>160405</v>
      </c>
      <c r="O460">
        <v>16312</v>
      </c>
      <c r="P460" t="s">
        <v>147</v>
      </c>
      <c r="Q460">
        <v>60</v>
      </c>
      <c r="R460">
        <v>80</v>
      </c>
      <c r="T460">
        <v>97.96</v>
      </c>
    </row>
    <row r="461" spans="1:20">
      <c r="A461">
        <v>400038</v>
      </c>
      <c r="B461" t="s">
        <v>300</v>
      </c>
      <c r="C461">
        <v>41641</v>
      </c>
      <c r="D461" t="s">
        <v>253</v>
      </c>
      <c r="G461">
        <v>18</v>
      </c>
      <c r="H461" t="s">
        <v>144</v>
      </c>
      <c r="I461" t="s">
        <v>301</v>
      </c>
      <c r="M461" t="s">
        <v>190</v>
      </c>
      <c r="N461">
        <v>160402</v>
      </c>
      <c r="O461">
        <v>15681</v>
      </c>
      <c r="P461" t="s">
        <v>147</v>
      </c>
      <c r="Q461">
        <v>39</v>
      </c>
      <c r="S461">
        <v>139.66999999999999</v>
      </c>
      <c r="T461">
        <v>-139.66999999999999</v>
      </c>
    </row>
    <row r="462" spans="1:20">
      <c r="A462">
        <v>400038</v>
      </c>
      <c r="B462" t="s">
        <v>300</v>
      </c>
      <c r="C462">
        <v>41641</v>
      </c>
      <c r="D462" t="s">
        <v>253</v>
      </c>
      <c r="G462">
        <v>18</v>
      </c>
      <c r="H462" t="s">
        <v>144</v>
      </c>
      <c r="I462" t="s">
        <v>301</v>
      </c>
      <c r="M462" t="s">
        <v>190</v>
      </c>
      <c r="N462">
        <v>170402</v>
      </c>
      <c r="O462">
        <v>15681</v>
      </c>
      <c r="P462" t="s">
        <v>147</v>
      </c>
      <c r="Q462">
        <v>40</v>
      </c>
      <c r="S462">
        <v>139.66999999999999</v>
      </c>
      <c r="T462">
        <v>-279.33999999999997</v>
      </c>
    </row>
    <row r="463" spans="1:20">
      <c r="A463">
        <v>400038</v>
      </c>
      <c r="B463" t="s">
        <v>300</v>
      </c>
      <c r="C463">
        <v>41641</v>
      </c>
      <c r="D463" t="s">
        <v>253</v>
      </c>
      <c r="G463">
        <v>18</v>
      </c>
      <c r="H463" t="s">
        <v>144</v>
      </c>
      <c r="I463" t="s">
        <v>301</v>
      </c>
      <c r="M463" t="s">
        <v>190</v>
      </c>
      <c r="N463">
        <v>150206</v>
      </c>
      <c r="O463">
        <v>15681</v>
      </c>
      <c r="P463" t="s">
        <v>147</v>
      </c>
      <c r="Q463">
        <v>41</v>
      </c>
      <c r="S463">
        <v>46.55</v>
      </c>
      <c r="T463">
        <v>-325.89</v>
      </c>
    </row>
    <row r="464" spans="1:20">
      <c r="A464">
        <v>400038</v>
      </c>
      <c r="B464" t="s">
        <v>300</v>
      </c>
      <c r="C464">
        <v>41641</v>
      </c>
      <c r="D464" t="s">
        <v>253</v>
      </c>
      <c r="G464">
        <v>18</v>
      </c>
      <c r="H464" t="s">
        <v>144</v>
      </c>
      <c r="I464" t="s">
        <v>302</v>
      </c>
      <c r="M464" t="s">
        <v>190</v>
      </c>
      <c r="N464">
        <v>160405</v>
      </c>
      <c r="O464">
        <v>15681</v>
      </c>
      <c r="P464" t="s">
        <v>147</v>
      </c>
      <c r="Q464">
        <v>34</v>
      </c>
      <c r="S464">
        <v>323.52999999999997</v>
      </c>
      <c r="T464">
        <v>-649.41999999999996</v>
      </c>
    </row>
    <row r="465" spans="1:20">
      <c r="A465">
        <v>400038</v>
      </c>
      <c r="B465" t="s">
        <v>300</v>
      </c>
      <c r="C465">
        <v>41645</v>
      </c>
      <c r="D465" t="s">
        <v>303</v>
      </c>
      <c r="G465">
        <v>18</v>
      </c>
      <c r="H465" t="s">
        <v>144</v>
      </c>
      <c r="I465" t="s">
        <v>304</v>
      </c>
      <c r="N465">
        <v>160405</v>
      </c>
      <c r="O465">
        <v>15586</v>
      </c>
      <c r="P465" t="s">
        <v>147</v>
      </c>
      <c r="Q465">
        <v>1222</v>
      </c>
      <c r="R465">
        <v>340.29</v>
      </c>
      <c r="T465">
        <v>-309.12999999999994</v>
      </c>
    </row>
    <row r="466" spans="1:20">
      <c r="A466">
        <v>400038</v>
      </c>
      <c r="B466" t="s">
        <v>300</v>
      </c>
      <c r="C466">
        <v>41646</v>
      </c>
      <c r="D466" t="s">
        <v>305</v>
      </c>
      <c r="G466">
        <v>18</v>
      </c>
      <c r="H466" t="s">
        <v>144</v>
      </c>
      <c r="I466" t="s">
        <v>306</v>
      </c>
      <c r="N466">
        <v>160405</v>
      </c>
      <c r="O466">
        <v>15586</v>
      </c>
      <c r="P466" t="s">
        <v>147</v>
      </c>
      <c r="Q466">
        <v>1223</v>
      </c>
      <c r="R466">
        <v>340.29</v>
      </c>
      <c r="T466">
        <v>31.160000000000036</v>
      </c>
    </row>
    <row r="467" spans="1:20">
      <c r="A467">
        <v>400038</v>
      </c>
      <c r="B467" t="s">
        <v>300</v>
      </c>
      <c r="C467">
        <v>41654</v>
      </c>
      <c r="D467" t="s">
        <v>307</v>
      </c>
      <c r="G467">
        <v>18</v>
      </c>
      <c r="H467" t="s">
        <v>144</v>
      </c>
      <c r="I467" t="s">
        <v>308</v>
      </c>
      <c r="M467" t="s">
        <v>174</v>
      </c>
      <c r="N467">
        <v>160402</v>
      </c>
      <c r="O467">
        <v>15824</v>
      </c>
      <c r="P467" t="s">
        <v>147</v>
      </c>
      <c r="Q467">
        <v>1</v>
      </c>
      <c r="R467">
        <v>95.39</v>
      </c>
      <c r="T467">
        <v>126.55000000000005</v>
      </c>
    </row>
    <row r="468" spans="1:20">
      <c r="A468">
        <v>400038</v>
      </c>
      <c r="B468" t="s">
        <v>300</v>
      </c>
      <c r="C468">
        <v>41654</v>
      </c>
      <c r="D468" t="s">
        <v>307</v>
      </c>
      <c r="G468">
        <v>18</v>
      </c>
      <c r="H468" t="s">
        <v>144</v>
      </c>
      <c r="I468" t="s">
        <v>308</v>
      </c>
      <c r="M468" t="s">
        <v>174</v>
      </c>
      <c r="N468">
        <v>170402</v>
      </c>
      <c r="O468">
        <v>15824</v>
      </c>
      <c r="P468" t="s">
        <v>147</v>
      </c>
      <c r="Q468">
        <v>2</v>
      </c>
      <c r="R468">
        <v>95.39</v>
      </c>
      <c r="T468">
        <v>221.94000000000011</v>
      </c>
    </row>
    <row r="469" spans="1:20">
      <c r="A469">
        <v>400038</v>
      </c>
      <c r="B469" t="s">
        <v>300</v>
      </c>
      <c r="C469">
        <v>41654</v>
      </c>
      <c r="D469" t="s">
        <v>307</v>
      </c>
      <c r="G469">
        <v>18</v>
      </c>
      <c r="H469" t="s">
        <v>144</v>
      </c>
      <c r="I469" t="s">
        <v>308</v>
      </c>
      <c r="M469" t="s">
        <v>174</v>
      </c>
      <c r="N469">
        <v>150206</v>
      </c>
      <c r="O469">
        <v>15824</v>
      </c>
      <c r="P469" t="s">
        <v>147</v>
      </c>
      <c r="Q469">
        <v>3</v>
      </c>
      <c r="R469">
        <v>95.39</v>
      </c>
      <c r="T469">
        <v>317.3300000000001</v>
      </c>
    </row>
    <row r="470" spans="1:20">
      <c r="A470">
        <v>400038</v>
      </c>
      <c r="B470" t="s">
        <v>300</v>
      </c>
      <c r="C470">
        <v>41668</v>
      </c>
      <c r="D470" t="s">
        <v>309</v>
      </c>
      <c r="G470">
        <v>18</v>
      </c>
      <c r="H470" t="s">
        <v>144</v>
      </c>
      <c r="I470" t="s">
        <v>310</v>
      </c>
      <c r="N470">
        <v>170405</v>
      </c>
      <c r="O470">
        <v>15586</v>
      </c>
      <c r="P470" t="s">
        <v>147</v>
      </c>
      <c r="Q470">
        <v>1224</v>
      </c>
      <c r="R470">
        <v>111.09</v>
      </c>
      <c r="T470">
        <v>428.42000000000024</v>
      </c>
    </row>
    <row r="471" spans="1:20">
      <c r="A471">
        <v>400038</v>
      </c>
      <c r="B471" t="s">
        <v>300</v>
      </c>
      <c r="C471">
        <v>41670</v>
      </c>
      <c r="D471" t="s">
        <v>188</v>
      </c>
      <c r="G471">
        <v>18</v>
      </c>
      <c r="H471" t="s">
        <v>144</v>
      </c>
      <c r="I471" t="s">
        <v>301</v>
      </c>
      <c r="M471" t="s">
        <v>190</v>
      </c>
      <c r="N471">
        <v>160402</v>
      </c>
      <c r="O471">
        <v>16312</v>
      </c>
      <c r="P471" t="s">
        <v>147</v>
      </c>
      <c r="Q471">
        <v>61</v>
      </c>
      <c r="R471">
        <v>139.66999999999999</v>
      </c>
      <c r="T471">
        <v>568.09000000000026</v>
      </c>
    </row>
    <row r="472" spans="1:20">
      <c r="A472">
        <v>400038</v>
      </c>
      <c r="B472" t="s">
        <v>300</v>
      </c>
      <c r="C472">
        <v>41670</v>
      </c>
      <c r="D472" t="s">
        <v>188</v>
      </c>
      <c r="G472">
        <v>18</v>
      </c>
      <c r="H472" t="s">
        <v>144</v>
      </c>
      <c r="I472" t="s">
        <v>301</v>
      </c>
      <c r="M472" t="s">
        <v>190</v>
      </c>
      <c r="N472">
        <v>170402</v>
      </c>
      <c r="O472">
        <v>16312</v>
      </c>
      <c r="P472" t="s">
        <v>147</v>
      </c>
      <c r="Q472">
        <v>62</v>
      </c>
      <c r="R472">
        <v>139.66999999999999</v>
      </c>
      <c r="T472">
        <v>707.76</v>
      </c>
    </row>
    <row r="473" spans="1:20">
      <c r="A473">
        <v>400038</v>
      </c>
      <c r="B473" t="s">
        <v>300</v>
      </c>
      <c r="C473">
        <v>41670</v>
      </c>
      <c r="D473" t="s">
        <v>188</v>
      </c>
      <c r="G473">
        <v>18</v>
      </c>
      <c r="H473" t="s">
        <v>144</v>
      </c>
      <c r="I473" t="s">
        <v>301</v>
      </c>
      <c r="M473" t="s">
        <v>190</v>
      </c>
      <c r="N473">
        <v>150206</v>
      </c>
      <c r="O473">
        <v>16312</v>
      </c>
      <c r="P473" t="s">
        <v>147</v>
      </c>
      <c r="Q473">
        <v>63</v>
      </c>
      <c r="R473">
        <v>46.55</v>
      </c>
      <c r="T473">
        <v>754.31</v>
      </c>
    </row>
    <row r="474" spans="1:20">
      <c r="A474">
        <v>400038</v>
      </c>
      <c r="B474" t="s">
        <v>300</v>
      </c>
      <c r="C474">
        <v>41670</v>
      </c>
      <c r="D474" t="s">
        <v>188</v>
      </c>
      <c r="G474">
        <v>18</v>
      </c>
      <c r="H474" t="s">
        <v>144</v>
      </c>
      <c r="I474" t="s">
        <v>302</v>
      </c>
      <c r="M474" t="s">
        <v>190</v>
      </c>
      <c r="N474">
        <v>160405</v>
      </c>
      <c r="O474">
        <v>16312</v>
      </c>
      <c r="P474" t="s">
        <v>147</v>
      </c>
      <c r="Q474">
        <v>56</v>
      </c>
      <c r="R474">
        <v>323.52999999999997</v>
      </c>
      <c r="T474">
        <v>1077.8399999999999</v>
      </c>
    </row>
    <row r="475" spans="1:20">
      <c r="A475">
        <v>400039</v>
      </c>
      <c r="B475" t="s">
        <v>311</v>
      </c>
      <c r="C475">
        <v>41641</v>
      </c>
      <c r="D475" t="s">
        <v>253</v>
      </c>
      <c r="G475">
        <v>18</v>
      </c>
      <c r="H475" t="s">
        <v>144</v>
      </c>
      <c r="I475" t="s">
        <v>312</v>
      </c>
      <c r="M475" t="s">
        <v>190</v>
      </c>
      <c r="N475">
        <v>170405</v>
      </c>
      <c r="O475">
        <v>15681</v>
      </c>
      <c r="P475" t="s">
        <v>147</v>
      </c>
      <c r="Q475">
        <v>19</v>
      </c>
      <c r="S475">
        <v>26864</v>
      </c>
      <c r="T475">
        <v>-26864</v>
      </c>
    </row>
    <row r="476" spans="1:20">
      <c r="A476">
        <v>400039</v>
      </c>
      <c r="B476" t="s">
        <v>311</v>
      </c>
      <c r="C476">
        <v>41646</v>
      </c>
      <c r="D476" t="s">
        <v>313</v>
      </c>
      <c r="G476">
        <v>18</v>
      </c>
      <c r="H476" t="s">
        <v>144</v>
      </c>
      <c r="I476" t="s">
        <v>314</v>
      </c>
      <c r="N476">
        <v>160405</v>
      </c>
      <c r="O476">
        <v>15586</v>
      </c>
      <c r="P476" t="s">
        <v>147</v>
      </c>
      <c r="Q476">
        <v>1270</v>
      </c>
      <c r="R476">
        <v>15316.8</v>
      </c>
      <c r="T476">
        <v>-11547.2</v>
      </c>
    </row>
    <row r="477" spans="1:20">
      <c r="A477">
        <v>400039</v>
      </c>
      <c r="B477" t="s">
        <v>311</v>
      </c>
      <c r="C477">
        <v>41646</v>
      </c>
      <c r="D477" t="s">
        <v>315</v>
      </c>
      <c r="G477">
        <v>18</v>
      </c>
      <c r="H477" t="s">
        <v>144</v>
      </c>
      <c r="I477" t="s">
        <v>316</v>
      </c>
      <c r="N477">
        <v>170405</v>
      </c>
      <c r="O477">
        <v>15586</v>
      </c>
      <c r="P477" t="s">
        <v>147</v>
      </c>
      <c r="Q477">
        <v>1271</v>
      </c>
      <c r="R477">
        <v>26864</v>
      </c>
      <c r="T477">
        <v>15316.8</v>
      </c>
    </row>
    <row r="478" spans="1:20">
      <c r="A478">
        <v>400039</v>
      </c>
      <c r="B478" t="s">
        <v>311</v>
      </c>
      <c r="C478">
        <v>41670</v>
      </c>
      <c r="D478" t="s">
        <v>188</v>
      </c>
      <c r="G478">
        <v>18</v>
      </c>
      <c r="H478" t="s">
        <v>144</v>
      </c>
      <c r="I478" t="s">
        <v>312</v>
      </c>
      <c r="M478" t="s">
        <v>190</v>
      </c>
      <c r="N478">
        <v>170405</v>
      </c>
      <c r="O478">
        <v>16312</v>
      </c>
      <c r="P478" t="s">
        <v>147</v>
      </c>
      <c r="Q478">
        <v>44</v>
      </c>
      <c r="R478">
        <v>26864</v>
      </c>
      <c r="T478">
        <v>42180.800000000003</v>
      </c>
    </row>
    <row r="479" spans="1:20">
      <c r="A479">
        <v>400040</v>
      </c>
      <c r="B479" t="s">
        <v>317</v>
      </c>
      <c r="C479">
        <v>41641</v>
      </c>
      <c r="D479" t="s">
        <v>253</v>
      </c>
      <c r="G479">
        <v>18</v>
      </c>
      <c r="H479" t="s">
        <v>144</v>
      </c>
      <c r="I479" t="s">
        <v>318</v>
      </c>
      <c r="M479" t="s">
        <v>190</v>
      </c>
      <c r="N479">
        <v>160405</v>
      </c>
      <c r="O479">
        <v>15681</v>
      </c>
      <c r="P479" t="s">
        <v>147</v>
      </c>
      <c r="Q479">
        <v>7</v>
      </c>
      <c r="S479">
        <v>9525.6</v>
      </c>
      <c r="T479">
        <v>-9525.6</v>
      </c>
    </row>
    <row r="480" spans="1:20">
      <c r="A480">
        <v>400040</v>
      </c>
      <c r="B480" t="s">
        <v>317</v>
      </c>
      <c r="C480">
        <v>41641</v>
      </c>
      <c r="D480" t="s">
        <v>253</v>
      </c>
      <c r="G480">
        <v>18</v>
      </c>
      <c r="H480" t="s">
        <v>144</v>
      </c>
      <c r="I480" t="s">
        <v>319</v>
      </c>
      <c r="M480" t="s">
        <v>190</v>
      </c>
      <c r="N480">
        <v>170405</v>
      </c>
      <c r="O480">
        <v>15681</v>
      </c>
      <c r="P480" t="s">
        <v>147</v>
      </c>
      <c r="Q480">
        <v>21</v>
      </c>
      <c r="S480">
        <v>4575</v>
      </c>
      <c r="T480">
        <v>-14100.6</v>
      </c>
    </row>
    <row r="481" spans="1:20">
      <c r="A481">
        <v>400040</v>
      </c>
      <c r="B481" t="s">
        <v>317</v>
      </c>
      <c r="C481">
        <v>41646</v>
      </c>
      <c r="D481" t="s">
        <v>320</v>
      </c>
      <c r="G481">
        <v>18</v>
      </c>
      <c r="H481" t="s">
        <v>144</v>
      </c>
      <c r="I481" t="s">
        <v>314</v>
      </c>
      <c r="N481">
        <v>170405</v>
      </c>
      <c r="O481">
        <v>15586</v>
      </c>
      <c r="P481" t="s">
        <v>147</v>
      </c>
      <c r="Q481">
        <v>1299</v>
      </c>
      <c r="R481">
        <v>4575</v>
      </c>
      <c r="T481">
        <v>-9525.6</v>
      </c>
    </row>
    <row r="482" spans="1:20">
      <c r="A482">
        <v>400040</v>
      </c>
      <c r="B482" t="s">
        <v>317</v>
      </c>
      <c r="C482">
        <v>41648</v>
      </c>
      <c r="D482" t="s">
        <v>321</v>
      </c>
      <c r="G482">
        <v>18</v>
      </c>
      <c r="H482" t="s">
        <v>144</v>
      </c>
      <c r="I482" t="s">
        <v>322</v>
      </c>
      <c r="N482">
        <v>160405</v>
      </c>
      <c r="O482">
        <v>15586</v>
      </c>
      <c r="P482" t="s">
        <v>147</v>
      </c>
      <c r="Q482">
        <v>1298</v>
      </c>
      <c r="R482">
        <v>14876.4</v>
      </c>
      <c r="T482">
        <v>5350.8</v>
      </c>
    </row>
    <row r="483" spans="1:20">
      <c r="A483">
        <v>400040</v>
      </c>
      <c r="B483" t="s">
        <v>317</v>
      </c>
      <c r="C483">
        <v>41670</v>
      </c>
      <c r="D483" t="s">
        <v>188</v>
      </c>
      <c r="G483">
        <v>18</v>
      </c>
      <c r="H483" t="s">
        <v>144</v>
      </c>
      <c r="I483" t="s">
        <v>319</v>
      </c>
      <c r="M483" t="s">
        <v>190</v>
      </c>
      <c r="N483">
        <v>170405</v>
      </c>
      <c r="O483">
        <v>16312</v>
      </c>
      <c r="P483" t="s">
        <v>147</v>
      </c>
      <c r="Q483">
        <v>29</v>
      </c>
      <c r="R483">
        <v>4575</v>
      </c>
      <c r="T483">
        <v>9925.7999999999993</v>
      </c>
    </row>
    <row r="484" spans="1:20">
      <c r="A484">
        <v>400040</v>
      </c>
      <c r="B484" t="s">
        <v>317</v>
      </c>
      <c r="C484">
        <v>41670</v>
      </c>
      <c r="D484" t="s">
        <v>188</v>
      </c>
      <c r="G484">
        <v>18</v>
      </c>
      <c r="H484" t="s">
        <v>144</v>
      </c>
      <c r="I484" t="s">
        <v>323</v>
      </c>
      <c r="M484" t="s">
        <v>190</v>
      </c>
      <c r="N484">
        <v>160405</v>
      </c>
      <c r="O484">
        <v>16312</v>
      </c>
      <c r="P484" t="s">
        <v>147</v>
      </c>
      <c r="Q484">
        <v>32</v>
      </c>
      <c r="R484">
        <v>9525.6</v>
      </c>
      <c r="T484">
        <v>19451.400000000001</v>
      </c>
    </row>
    <row r="485" spans="1:20">
      <c r="A485">
        <v>400041</v>
      </c>
      <c r="B485" t="s">
        <v>324</v>
      </c>
      <c r="C485">
        <v>41641</v>
      </c>
      <c r="D485" t="s">
        <v>253</v>
      </c>
      <c r="G485">
        <v>18</v>
      </c>
      <c r="H485" t="s">
        <v>144</v>
      </c>
      <c r="I485" t="s">
        <v>325</v>
      </c>
      <c r="M485" t="s">
        <v>190</v>
      </c>
      <c r="N485">
        <v>170405</v>
      </c>
      <c r="O485">
        <v>15681</v>
      </c>
      <c r="P485" t="s">
        <v>147</v>
      </c>
      <c r="Q485">
        <v>8</v>
      </c>
      <c r="S485">
        <v>350</v>
      </c>
      <c r="T485">
        <v>-350</v>
      </c>
    </row>
    <row r="486" spans="1:20">
      <c r="A486">
        <v>400041</v>
      </c>
      <c r="B486" t="s">
        <v>324</v>
      </c>
      <c r="C486">
        <v>41641</v>
      </c>
      <c r="D486" t="s">
        <v>253</v>
      </c>
      <c r="G486">
        <v>18</v>
      </c>
      <c r="H486" t="s">
        <v>144</v>
      </c>
      <c r="I486" t="s">
        <v>326</v>
      </c>
      <c r="M486" t="s">
        <v>190</v>
      </c>
      <c r="N486">
        <v>160405</v>
      </c>
      <c r="O486">
        <v>15681</v>
      </c>
      <c r="P486" t="s">
        <v>147</v>
      </c>
      <c r="Q486">
        <v>14</v>
      </c>
      <c r="S486">
        <v>333.85</v>
      </c>
      <c r="T486">
        <v>-683.85</v>
      </c>
    </row>
    <row r="487" spans="1:20">
      <c r="A487">
        <v>400041</v>
      </c>
      <c r="B487" t="s">
        <v>324</v>
      </c>
      <c r="C487">
        <v>41641</v>
      </c>
      <c r="D487" t="s">
        <v>253</v>
      </c>
      <c r="G487">
        <v>18</v>
      </c>
      <c r="H487" t="s">
        <v>144</v>
      </c>
      <c r="I487" t="s">
        <v>327</v>
      </c>
      <c r="M487" t="s">
        <v>190</v>
      </c>
      <c r="N487">
        <v>150208</v>
      </c>
      <c r="O487">
        <v>15681</v>
      </c>
      <c r="P487" t="s">
        <v>147</v>
      </c>
      <c r="Q487">
        <v>57</v>
      </c>
      <c r="S487">
        <v>287.5</v>
      </c>
      <c r="T487">
        <v>-971.35</v>
      </c>
    </row>
    <row r="488" spans="1:20">
      <c r="A488">
        <v>400041</v>
      </c>
      <c r="B488" t="s">
        <v>324</v>
      </c>
      <c r="C488">
        <v>41669</v>
      </c>
      <c r="D488" t="s">
        <v>328</v>
      </c>
      <c r="G488">
        <v>18</v>
      </c>
      <c r="H488" t="s">
        <v>144</v>
      </c>
      <c r="I488" t="s">
        <v>329</v>
      </c>
      <c r="N488">
        <v>170405</v>
      </c>
      <c r="O488">
        <v>15586</v>
      </c>
      <c r="P488" t="s">
        <v>147</v>
      </c>
      <c r="Q488">
        <v>1317</v>
      </c>
      <c r="R488">
        <v>4000</v>
      </c>
      <c r="T488">
        <v>3028.65</v>
      </c>
    </row>
    <row r="489" spans="1:20">
      <c r="A489">
        <v>400041</v>
      </c>
      <c r="B489" t="s">
        <v>324</v>
      </c>
      <c r="C489">
        <v>41670</v>
      </c>
      <c r="D489" t="s">
        <v>188</v>
      </c>
      <c r="G489">
        <v>18</v>
      </c>
      <c r="H489" t="s">
        <v>144</v>
      </c>
      <c r="I489" t="s">
        <v>330</v>
      </c>
      <c r="M489" t="s">
        <v>190</v>
      </c>
      <c r="N489">
        <v>170405</v>
      </c>
      <c r="O489">
        <v>16312</v>
      </c>
      <c r="P489" t="s">
        <v>147</v>
      </c>
      <c r="Q489">
        <v>33</v>
      </c>
      <c r="R489">
        <v>350</v>
      </c>
      <c r="T489">
        <v>3378.65</v>
      </c>
    </row>
    <row r="490" spans="1:20">
      <c r="A490">
        <v>400041</v>
      </c>
      <c r="B490" t="s">
        <v>324</v>
      </c>
      <c r="C490">
        <v>41670</v>
      </c>
      <c r="D490" t="s">
        <v>188</v>
      </c>
      <c r="G490">
        <v>18</v>
      </c>
      <c r="H490" t="s">
        <v>144</v>
      </c>
      <c r="I490" t="s">
        <v>326</v>
      </c>
      <c r="M490" t="s">
        <v>190</v>
      </c>
      <c r="N490">
        <v>160405</v>
      </c>
      <c r="O490">
        <v>16312</v>
      </c>
      <c r="P490" t="s">
        <v>147</v>
      </c>
      <c r="Q490">
        <v>39</v>
      </c>
      <c r="R490">
        <v>333.85</v>
      </c>
      <c r="T490">
        <v>3712.5</v>
      </c>
    </row>
    <row r="491" spans="1:20">
      <c r="A491">
        <v>400041</v>
      </c>
      <c r="B491" t="s">
        <v>324</v>
      </c>
      <c r="C491">
        <v>41670</v>
      </c>
      <c r="D491" t="s">
        <v>188</v>
      </c>
      <c r="G491">
        <v>18</v>
      </c>
      <c r="H491" t="s">
        <v>144</v>
      </c>
      <c r="I491" t="s">
        <v>331</v>
      </c>
      <c r="M491" t="s">
        <v>190</v>
      </c>
      <c r="N491">
        <v>150208</v>
      </c>
      <c r="O491">
        <v>16312</v>
      </c>
      <c r="P491" t="s">
        <v>147</v>
      </c>
      <c r="Q491">
        <v>75</v>
      </c>
      <c r="R491">
        <v>287.5</v>
      </c>
      <c r="T491">
        <v>4000</v>
      </c>
    </row>
    <row r="492" spans="1:20">
      <c r="A492">
        <v>400043</v>
      </c>
      <c r="B492" t="s">
        <v>332</v>
      </c>
      <c r="C492">
        <v>41641</v>
      </c>
      <c r="D492" t="s">
        <v>253</v>
      </c>
      <c r="G492">
        <v>18</v>
      </c>
      <c r="H492" t="s">
        <v>144</v>
      </c>
      <c r="I492" t="s">
        <v>319</v>
      </c>
      <c r="M492" t="s">
        <v>190</v>
      </c>
      <c r="N492">
        <v>160405</v>
      </c>
      <c r="O492">
        <v>15681</v>
      </c>
      <c r="P492" t="s">
        <v>147</v>
      </c>
      <c r="Q492">
        <v>20</v>
      </c>
      <c r="S492">
        <v>15316.8</v>
      </c>
      <c r="T492">
        <v>-15316.8</v>
      </c>
    </row>
    <row r="493" spans="1:20">
      <c r="A493">
        <v>400043</v>
      </c>
      <c r="B493" t="s">
        <v>332</v>
      </c>
      <c r="C493">
        <v>41641</v>
      </c>
      <c r="D493" t="s">
        <v>253</v>
      </c>
      <c r="G493">
        <v>18</v>
      </c>
      <c r="H493" t="s">
        <v>144</v>
      </c>
      <c r="I493" t="s">
        <v>318</v>
      </c>
      <c r="M493" t="s">
        <v>190</v>
      </c>
      <c r="N493">
        <v>160405</v>
      </c>
      <c r="O493">
        <v>15681</v>
      </c>
      <c r="P493" t="s">
        <v>147</v>
      </c>
      <c r="Q493">
        <v>6</v>
      </c>
      <c r="S493">
        <v>5350.8</v>
      </c>
      <c r="T493">
        <v>-20667.599999999999</v>
      </c>
    </row>
    <row r="494" spans="1:20">
      <c r="A494">
        <v>400043</v>
      </c>
      <c r="B494" t="s">
        <v>332</v>
      </c>
      <c r="C494">
        <v>41670</v>
      </c>
      <c r="D494" t="s">
        <v>188</v>
      </c>
      <c r="G494">
        <v>18</v>
      </c>
      <c r="H494" t="s">
        <v>144</v>
      </c>
      <c r="I494" t="s">
        <v>323</v>
      </c>
      <c r="M494" t="s">
        <v>190</v>
      </c>
      <c r="N494">
        <v>160405</v>
      </c>
      <c r="O494">
        <v>16312</v>
      </c>
      <c r="P494" t="s">
        <v>147</v>
      </c>
      <c r="Q494">
        <v>31</v>
      </c>
      <c r="R494">
        <v>5350.8</v>
      </c>
      <c r="T494">
        <v>-15316.8</v>
      </c>
    </row>
    <row r="495" spans="1:20">
      <c r="A495">
        <v>400043</v>
      </c>
      <c r="B495" t="s">
        <v>332</v>
      </c>
      <c r="C495">
        <v>41670</v>
      </c>
      <c r="D495" t="s">
        <v>188</v>
      </c>
      <c r="G495">
        <v>18</v>
      </c>
      <c r="H495" t="s">
        <v>144</v>
      </c>
      <c r="I495" t="s">
        <v>319</v>
      </c>
      <c r="M495" t="s">
        <v>190</v>
      </c>
      <c r="N495">
        <v>160405</v>
      </c>
      <c r="O495">
        <v>16312</v>
      </c>
      <c r="P495" t="s">
        <v>147</v>
      </c>
      <c r="Q495">
        <v>28</v>
      </c>
      <c r="R495">
        <v>15316.8</v>
      </c>
      <c r="T495">
        <v>0</v>
      </c>
    </row>
    <row r="496" spans="1:20">
      <c r="A496">
        <v>400045</v>
      </c>
      <c r="B496" t="s">
        <v>333</v>
      </c>
      <c r="C496">
        <v>41641</v>
      </c>
      <c r="D496" t="s">
        <v>253</v>
      </c>
      <c r="G496">
        <v>18</v>
      </c>
      <c r="H496" t="s">
        <v>144</v>
      </c>
      <c r="I496" t="s">
        <v>334</v>
      </c>
      <c r="M496" t="s">
        <v>190</v>
      </c>
      <c r="N496">
        <v>170405</v>
      </c>
      <c r="O496">
        <v>15681</v>
      </c>
      <c r="P496" t="s">
        <v>147</v>
      </c>
      <c r="Q496">
        <v>13</v>
      </c>
      <c r="S496">
        <v>380.51</v>
      </c>
      <c r="T496">
        <v>-380.51</v>
      </c>
    </row>
    <row r="497" spans="1:20">
      <c r="A497">
        <v>400045</v>
      </c>
      <c r="B497" t="s">
        <v>333</v>
      </c>
      <c r="C497">
        <v>41649</v>
      </c>
      <c r="D497" t="s">
        <v>335</v>
      </c>
      <c r="G497">
        <v>18</v>
      </c>
      <c r="H497" t="s">
        <v>144</v>
      </c>
      <c r="I497" t="s">
        <v>336</v>
      </c>
      <c r="N497">
        <v>160104</v>
      </c>
      <c r="O497">
        <v>15586</v>
      </c>
      <c r="P497" t="s">
        <v>147</v>
      </c>
      <c r="Q497">
        <v>1335</v>
      </c>
      <c r="R497">
        <v>4130</v>
      </c>
      <c r="T497">
        <v>3749.49</v>
      </c>
    </row>
    <row r="498" spans="1:20">
      <c r="A498">
        <v>400045</v>
      </c>
      <c r="B498" t="s">
        <v>333</v>
      </c>
      <c r="C498">
        <v>41660</v>
      </c>
      <c r="D498" t="s">
        <v>337</v>
      </c>
      <c r="G498">
        <v>18</v>
      </c>
      <c r="H498" t="s">
        <v>144</v>
      </c>
      <c r="I498" t="s">
        <v>338</v>
      </c>
      <c r="N498">
        <v>160405</v>
      </c>
      <c r="O498">
        <v>15586</v>
      </c>
      <c r="P498" t="s">
        <v>147</v>
      </c>
      <c r="Q498">
        <v>1336</v>
      </c>
      <c r="R498">
        <v>333.75</v>
      </c>
      <c r="T498">
        <v>4083.24</v>
      </c>
    </row>
    <row r="499" spans="1:20">
      <c r="A499">
        <v>400045</v>
      </c>
      <c r="B499" t="s">
        <v>333</v>
      </c>
      <c r="C499">
        <v>41670</v>
      </c>
      <c r="D499" t="s">
        <v>339</v>
      </c>
      <c r="G499">
        <v>18</v>
      </c>
      <c r="H499" t="s">
        <v>144</v>
      </c>
      <c r="I499" t="s">
        <v>340</v>
      </c>
      <c r="N499">
        <v>160405</v>
      </c>
      <c r="O499">
        <v>15586</v>
      </c>
      <c r="P499" t="s">
        <v>147</v>
      </c>
      <c r="Q499">
        <v>1337</v>
      </c>
      <c r="R499">
        <v>16100</v>
      </c>
      <c r="T499">
        <v>20183.240000000002</v>
      </c>
    </row>
    <row r="500" spans="1:20">
      <c r="A500">
        <v>400045</v>
      </c>
      <c r="B500" t="s">
        <v>333</v>
      </c>
      <c r="C500">
        <v>41670</v>
      </c>
      <c r="D500" t="s">
        <v>341</v>
      </c>
      <c r="G500">
        <v>18</v>
      </c>
      <c r="H500" t="s">
        <v>144</v>
      </c>
      <c r="I500" t="s">
        <v>342</v>
      </c>
      <c r="N500">
        <v>170405</v>
      </c>
      <c r="O500">
        <v>15586</v>
      </c>
      <c r="P500" t="s">
        <v>147</v>
      </c>
      <c r="Q500">
        <v>1338</v>
      </c>
      <c r="R500">
        <v>290</v>
      </c>
      <c r="T500">
        <v>20473.240000000002</v>
      </c>
    </row>
    <row r="501" spans="1:20">
      <c r="A501">
        <v>400045</v>
      </c>
      <c r="B501" t="s">
        <v>333</v>
      </c>
      <c r="C501">
        <v>41670</v>
      </c>
      <c r="D501" t="s">
        <v>343</v>
      </c>
      <c r="G501">
        <v>18</v>
      </c>
      <c r="H501" t="s">
        <v>144</v>
      </c>
      <c r="I501" t="s">
        <v>342</v>
      </c>
      <c r="N501">
        <v>170405</v>
      </c>
      <c r="O501">
        <v>15586</v>
      </c>
      <c r="P501" t="s">
        <v>147</v>
      </c>
      <c r="Q501">
        <v>1339</v>
      </c>
      <c r="R501">
        <v>140</v>
      </c>
      <c r="T501">
        <v>20613.240000000002</v>
      </c>
    </row>
    <row r="502" spans="1:20">
      <c r="A502">
        <v>400045</v>
      </c>
      <c r="B502" t="s">
        <v>333</v>
      </c>
      <c r="C502">
        <v>41670</v>
      </c>
      <c r="D502" t="s">
        <v>188</v>
      </c>
      <c r="G502">
        <v>18</v>
      </c>
      <c r="H502" t="s">
        <v>144</v>
      </c>
      <c r="I502" t="s">
        <v>344</v>
      </c>
      <c r="M502" t="s">
        <v>190</v>
      </c>
      <c r="N502">
        <v>170405</v>
      </c>
      <c r="O502">
        <v>16312</v>
      </c>
      <c r="P502" t="s">
        <v>147</v>
      </c>
      <c r="Q502">
        <v>38</v>
      </c>
      <c r="R502">
        <v>380.51</v>
      </c>
      <c r="T502">
        <v>20993.75</v>
      </c>
    </row>
    <row r="503" spans="1:20">
      <c r="A503">
        <v>400174</v>
      </c>
      <c r="B503" t="s">
        <v>345</v>
      </c>
      <c r="C503">
        <v>41663</v>
      </c>
      <c r="D503" t="s">
        <v>346</v>
      </c>
      <c r="G503">
        <v>18</v>
      </c>
      <c r="H503" t="s">
        <v>144</v>
      </c>
      <c r="I503" t="s">
        <v>347</v>
      </c>
      <c r="N503">
        <v>160405</v>
      </c>
      <c r="O503">
        <v>15586</v>
      </c>
      <c r="P503" t="s">
        <v>147</v>
      </c>
      <c r="Q503">
        <v>1746</v>
      </c>
      <c r="R503">
        <v>530.44000000000005</v>
      </c>
      <c r="T503">
        <v>530.44000000000005</v>
      </c>
    </row>
    <row r="504" spans="1:20">
      <c r="A504">
        <v>400174</v>
      </c>
      <c r="B504" t="s">
        <v>345</v>
      </c>
      <c r="C504">
        <v>41663</v>
      </c>
      <c r="D504" t="s">
        <v>348</v>
      </c>
      <c r="G504">
        <v>18</v>
      </c>
      <c r="H504" t="s">
        <v>144</v>
      </c>
      <c r="I504" t="s">
        <v>349</v>
      </c>
      <c r="N504">
        <v>160405</v>
      </c>
      <c r="O504">
        <v>15586</v>
      </c>
      <c r="P504" t="s">
        <v>147</v>
      </c>
      <c r="Q504">
        <v>1744</v>
      </c>
      <c r="R504">
        <v>726</v>
      </c>
      <c r="T504">
        <v>1256.44</v>
      </c>
    </row>
    <row r="505" spans="1:20">
      <c r="A505">
        <v>400174</v>
      </c>
      <c r="B505" t="s">
        <v>345</v>
      </c>
      <c r="C505">
        <v>41663</v>
      </c>
      <c r="D505" t="s">
        <v>350</v>
      </c>
      <c r="G505">
        <v>18</v>
      </c>
      <c r="H505" t="s">
        <v>144</v>
      </c>
      <c r="I505" t="s">
        <v>351</v>
      </c>
      <c r="N505">
        <v>160405</v>
      </c>
      <c r="O505">
        <v>15586</v>
      </c>
      <c r="P505" t="s">
        <v>147</v>
      </c>
      <c r="Q505">
        <v>1745</v>
      </c>
      <c r="R505">
        <v>160</v>
      </c>
      <c r="T505">
        <v>1416.44</v>
      </c>
    </row>
    <row r="506" spans="1:20">
      <c r="A506">
        <v>400046</v>
      </c>
      <c r="B506" t="s">
        <v>352</v>
      </c>
      <c r="C506">
        <v>41641</v>
      </c>
      <c r="D506" t="s">
        <v>253</v>
      </c>
      <c r="G506">
        <v>18</v>
      </c>
      <c r="H506" t="s">
        <v>144</v>
      </c>
      <c r="I506" t="s">
        <v>353</v>
      </c>
      <c r="M506" t="s">
        <v>190</v>
      </c>
      <c r="N506">
        <v>150206</v>
      </c>
      <c r="O506">
        <v>15681</v>
      </c>
      <c r="P506" t="s">
        <v>147</v>
      </c>
      <c r="Q506">
        <v>16</v>
      </c>
      <c r="S506">
        <v>400</v>
      </c>
      <c r="T506">
        <v>-400</v>
      </c>
    </row>
    <row r="507" spans="1:20">
      <c r="A507">
        <v>400046</v>
      </c>
      <c r="B507" t="s">
        <v>352</v>
      </c>
      <c r="C507">
        <v>41641</v>
      </c>
      <c r="D507" t="s">
        <v>253</v>
      </c>
      <c r="G507">
        <v>18</v>
      </c>
      <c r="H507" t="s">
        <v>144</v>
      </c>
      <c r="I507" t="s">
        <v>354</v>
      </c>
      <c r="M507" t="s">
        <v>190</v>
      </c>
      <c r="N507">
        <v>170103</v>
      </c>
      <c r="O507">
        <v>15681</v>
      </c>
      <c r="P507" t="s">
        <v>147</v>
      </c>
      <c r="Q507">
        <v>17</v>
      </c>
      <c r="S507">
        <v>189.55</v>
      </c>
      <c r="T507">
        <v>-589.54999999999995</v>
      </c>
    </row>
    <row r="508" spans="1:20">
      <c r="A508">
        <v>400046</v>
      </c>
      <c r="B508" t="s">
        <v>352</v>
      </c>
      <c r="C508">
        <v>41641</v>
      </c>
      <c r="D508" t="s">
        <v>253</v>
      </c>
      <c r="G508">
        <v>18</v>
      </c>
      <c r="H508" t="s">
        <v>144</v>
      </c>
      <c r="I508" t="s">
        <v>355</v>
      </c>
      <c r="M508" t="s">
        <v>190</v>
      </c>
      <c r="N508">
        <v>150105</v>
      </c>
      <c r="O508">
        <v>15681</v>
      </c>
      <c r="P508" t="s">
        <v>147</v>
      </c>
      <c r="Q508">
        <v>9</v>
      </c>
      <c r="S508">
        <v>112.34</v>
      </c>
      <c r="T508">
        <v>-701.89</v>
      </c>
    </row>
    <row r="509" spans="1:20">
      <c r="A509">
        <v>400046</v>
      </c>
      <c r="B509" t="s">
        <v>352</v>
      </c>
      <c r="C509">
        <v>41641</v>
      </c>
      <c r="D509" t="s">
        <v>253</v>
      </c>
      <c r="G509">
        <v>18</v>
      </c>
      <c r="H509" t="s">
        <v>144</v>
      </c>
      <c r="I509" t="s">
        <v>354</v>
      </c>
      <c r="M509" t="s">
        <v>190</v>
      </c>
      <c r="N509">
        <v>160405</v>
      </c>
      <c r="O509">
        <v>15681</v>
      </c>
      <c r="P509" t="s">
        <v>147</v>
      </c>
      <c r="Q509">
        <v>10</v>
      </c>
      <c r="S509">
        <v>175.61</v>
      </c>
      <c r="T509">
        <v>-877.5</v>
      </c>
    </row>
    <row r="510" spans="1:20">
      <c r="A510">
        <v>400046</v>
      </c>
      <c r="B510" t="s">
        <v>352</v>
      </c>
      <c r="C510">
        <v>41641</v>
      </c>
      <c r="D510" t="s">
        <v>253</v>
      </c>
      <c r="G510">
        <v>18</v>
      </c>
      <c r="H510" t="s">
        <v>144</v>
      </c>
      <c r="I510" t="s">
        <v>356</v>
      </c>
      <c r="M510" t="s">
        <v>190</v>
      </c>
      <c r="N510">
        <v>160405</v>
      </c>
      <c r="O510">
        <v>15681</v>
      </c>
      <c r="P510" t="s">
        <v>147</v>
      </c>
      <c r="Q510">
        <v>43</v>
      </c>
      <c r="S510">
        <v>1268.4000000000001</v>
      </c>
      <c r="T510">
        <v>-2145.9</v>
      </c>
    </row>
    <row r="511" spans="1:20">
      <c r="A511">
        <v>400046</v>
      </c>
      <c r="B511" t="s">
        <v>352</v>
      </c>
      <c r="C511">
        <v>41641</v>
      </c>
      <c r="D511" t="s">
        <v>253</v>
      </c>
      <c r="G511">
        <v>18</v>
      </c>
      <c r="H511" t="s">
        <v>144</v>
      </c>
      <c r="I511" t="s">
        <v>356</v>
      </c>
      <c r="M511" t="s">
        <v>190</v>
      </c>
      <c r="N511">
        <v>170405</v>
      </c>
      <c r="O511">
        <v>15681</v>
      </c>
      <c r="P511" t="s">
        <v>147</v>
      </c>
      <c r="Q511">
        <v>44</v>
      </c>
      <c r="S511">
        <v>1268.4000000000001</v>
      </c>
      <c r="T511">
        <v>-3414.3</v>
      </c>
    </row>
    <row r="512" spans="1:20">
      <c r="A512">
        <v>400046</v>
      </c>
      <c r="B512" t="s">
        <v>352</v>
      </c>
      <c r="C512">
        <v>41648</v>
      </c>
      <c r="D512" t="s">
        <v>357</v>
      </c>
      <c r="G512">
        <v>18</v>
      </c>
      <c r="H512" t="s">
        <v>144</v>
      </c>
      <c r="I512" t="s">
        <v>358</v>
      </c>
      <c r="M512" t="s">
        <v>359</v>
      </c>
      <c r="N512">
        <v>150206</v>
      </c>
      <c r="O512">
        <v>15807</v>
      </c>
      <c r="P512" t="s">
        <v>147</v>
      </c>
      <c r="Q512">
        <v>1</v>
      </c>
      <c r="R512">
        <v>400</v>
      </c>
      <c r="T512">
        <v>-3014.3</v>
      </c>
    </row>
    <row r="513" spans="1:20">
      <c r="A513">
        <v>400046</v>
      </c>
      <c r="B513" t="s">
        <v>352</v>
      </c>
      <c r="C513">
        <v>41649</v>
      </c>
      <c r="D513" t="s">
        <v>360</v>
      </c>
      <c r="G513">
        <v>18</v>
      </c>
      <c r="H513" t="s">
        <v>144</v>
      </c>
      <c r="I513" t="s">
        <v>361</v>
      </c>
      <c r="N513">
        <v>170405</v>
      </c>
      <c r="O513">
        <v>15586</v>
      </c>
      <c r="P513" t="s">
        <v>147</v>
      </c>
      <c r="Q513">
        <v>1367</v>
      </c>
      <c r="R513">
        <v>380.51</v>
      </c>
      <c r="T513">
        <v>-2633.79</v>
      </c>
    </row>
    <row r="514" spans="1:20">
      <c r="A514">
        <v>400046</v>
      </c>
      <c r="B514" t="s">
        <v>352</v>
      </c>
      <c r="C514">
        <v>41649</v>
      </c>
      <c r="D514" t="s">
        <v>362</v>
      </c>
      <c r="G514">
        <v>18</v>
      </c>
      <c r="H514" t="s">
        <v>144</v>
      </c>
      <c r="I514" t="s">
        <v>363</v>
      </c>
      <c r="N514">
        <v>160104</v>
      </c>
      <c r="O514">
        <v>15586</v>
      </c>
      <c r="P514" t="s">
        <v>147</v>
      </c>
      <c r="Q514">
        <v>1364</v>
      </c>
      <c r="R514">
        <v>175.61</v>
      </c>
      <c r="T514">
        <v>-2458.1799999999998</v>
      </c>
    </row>
    <row r="515" spans="1:20">
      <c r="A515">
        <v>400046</v>
      </c>
      <c r="B515" t="s">
        <v>352</v>
      </c>
      <c r="C515">
        <v>41649</v>
      </c>
      <c r="D515" t="s">
        <v>364</v>
      </c>
      <c r="G515">
        <v>18</v>
      </c>
      <c r="H515" t="s">
        <v>144</v>
      </c>
      <c r="I515" t="s">
        <v>363</v>
      </c>
      <c r="N515">
        <v>170103</v>
      </c>
      <c r="O515">
        <v>15586</v>
      </c>
      <c r="P515" t="s">
        <v>147</v>
      </c>
      <c r="Q515">
        <v>1365</v>
      </c>
      <c r="R515">
        <v>189.55</v>
      </c>
      <c r="T515">
        <v>-2268.63</v>
      </c>
    </row>
    <row r="516" spans="1:20">
      <c r="A516">
        <v>400046</v>
      </c>
      <c r="B516" t="s">
        <v>352</v>
      </c>
      <c r="C516">
        <v>41653</v>
      </c>
      <c r="D516" t="s">
        <v>365</v>
      </c>
      <c r="G516">
        <v>18</v>
      </c>
      <c r="H516" t="s">
        <v>144</v>
      </c>
      <c r="I516" t="s">
        <v>366</v>
      </c>
      <c r="M516" t="s">
        <v>174</v>
      </c>
      <c r="N516">
        <v>160405</v>
      </c>
      <c r="O516">
        <v>15820</v>
      </c>
      <c r="P516" t="s">
        <v>147</v>
      </c>
      <c r="Q516">
        <v>1</v>
      </c>
      <c r="R516">
        <v>1468.35</v>
      </c>
      <c r="T516">
        <v>-800.28</v>
      </c>
    </row>
    <row r="517" spans="1:20">
      <c r="A517">
        <v>400046</v>
      </c>
      <c r="B517" t="s">
        <v>352</v>
      </c>
      <c r="C517">
        <v>41653</v>
      </c>
      <c r="D517" t="s">
        <v>365</v>
      </c>
      <c r="G517">
        <v>18</v>
      </c>
      <c r="H517" t="s">
        <v>144</v>
      </c>
      <c r="I517" t="s">
        <v>366</v>
      </c>
      <c r="M517" t="s">
        <v>174</v>
      </c>
      <c r="N517">
        <v>170405</v>
      </c>
      <c r="O517">
        <v>15820</v>
      </c>
      <c r="P517" t="s">
        <v>147</v>
      </c>
      <c r="Q517">
        <v>2</v>
      </c>
      <c r="R517">
        <v>1468.35</v>
      </c>
      <c r="T517">
        <v>668.07</v>
      </c>
    </row>
    <row r="518" spans="1:20">
      <c r="A518">
        <v>400046</v>
      </c>
      <c r="B518" t="s">
        <v>352</v>
      </c>
      <c r="C518">
        <v>41656</v>
      </c>
      <c r="D518" t="s">
        <v>367</v>
      </c>
      <c r="G518">
        <v>18</v>
      </c>
      <c r="H518" t="s">
        <v>144</v>
      </c>
      <c r="I518" t="s">
        <v>366</v>
      </c>
      <c r="M518" t="s">
        <v>174</v>
      </c>
      <c r="N518">
        <v>160405</v>
      </c>
      <c r="O518">
        <v>15845</v>
      </c>
      <c r="P518" t="s">
        <v>147</v>
      </c>
      <c r="Q518">
        <v>1</v>
      </c>
      <c r="R518">
        <v>1268.4000000000001</v>
      </c>
      <c r="T518">
        <v>1936.47</v>
      </c>
    </row>
    <row r="519" spans="1:20">
      <c r="A519">
        <v>400046</v>
      </c>
      <c r="B519" t="s">
        <v>352</v>
      </c>
      <c r="C519">
        <v>41656</v>
      </c>
      <c r="D519" t="s">
        <v>367</v>
      </c>
      <c r="G519">
        <v>18</v>
      </c>
      <c r="H519" t="s">
        <v>144</v>
      </c>
      <c r="I519" t="s">
        <v>366</v>
      </c>
      <c r="M519" t="s">
        <v>174</v>
      </c>
      <c r="N519">
        <v>170405</v>
      </c>
      <c r="O519">
        <v>15845</v>
      </c>
      <c r="P519" t="s">
        <v>147</v>
      </c>
      <c r="Q519">
        <v>2</v>
      </c>
      <c r="R519">
        <v>1268.4000000000001</v>
      </c>
      <c r="T519">
        <v>3204.87</v>
      </c>
    </row>
    <row r="520" spans="1:20">
      <c r="A520">
        <v>400046</v>
      </c>
      <c r="B520" t="s">
        <v>352</v>
      </c>
      <c r="C520">
        <v>41660</v>
      </c>
      <c r="D520" t="s">
        <v>368</v>
      </c>
      <c r="G520">
        <v>18</v>
      </c>
      <c r="H520" t="s">
        <v>144</v>
      </c>
      <c r="I520" t="s">
        <v>369</v>
      </c>
      <c r="M520" t="s">
        <v>359</v>
      </c>
      <c r="N520">
        <v>150202</v>
      </c>
      <c r="O520">
        <v>15972</v>
      </c>
      <c r="P520" t="s">
        <v>147</v>
      </c>
      <c r="Q520">
        <v>1</v>
      </c>
      <c r="R520">
        <v>29.75</v>
      </c>
      <c r="T520">
        <v>3234.62</v>
      </c>
    </row>
    <row r="521" spans="1:20">
      <c r="A521">
        <v>400046</v>
      </c>
      <c r="B521" t="s">
        <v>352</v>
      </c>
      <c r="C521">
        <v>41662</v>
      </c>
      <c r="D521" t="s">
        <v>370</v>
      </c>
      <c r="G521">
        <v>18</v>
      </c>
      <c r="H521" t="s">
        <v>144</v>
      </c>
      <c r="I521" t="s">
        <v>371</v>
      </c>
      <c r="M521" t="s">
        <v>174</v>
      </c>
      <c r="N521">
        <v>160402</v>
      </c>
      <c r="O521">
        <v>16011</v>
      </c>
      <c r="P521" t="s">
        <v>147</v>
      </c>
      <c r="Q521">
        <v>1</v>
      </c>
      <c r="R521">
        <v>1000</v>
      </c>
      <c r="T521">
        <v>4234.62</v>
      </c>
    </row>
    <row r="522" spans="1:20">
      <c r="A522">
        <v>400046</v>
      </c>
      <c r="B522" t="s">
        <v>352</v>
      </c>
      <c r="C522">
        <v>41662</v>
      </c>
      <c r="D522" t="s">
        <v>372</v>
      </c>
      <c r="G522">
        <v>18</v>
      </c>
      <c r="H522" t="s">
        <v>144</v>
      </c>
      <c r="I522" t="s">
        <v>373</v>
      </c>
      <c r="M522" t="s">
        <v>374</v>
      </c>
      <c r="N522">
        <v>150206</v>
      </c>
      <c r="O522">
        <v>16012</v>
      </c>
      <c r="P522" t="s">
        <v>147</v>
      </c>
      <c r="Q522">
        <v>1</v>
      </c>
      <c r="R522">
        <v>400</v>
      </c>
      <c r="T522">
        <v>4634.62</v>
      </c>
    </row>
    <row r="523" spans="1:20">
      <c r="A523">
        <v>400046</v>
      </c>
      <c r="B523" t="s">
        <v>352</v>
      </c>
      <c r="C523">
        <v>41670</v>
      </c>
      <c r="D523" t="s">
        <v>375</v>
      </c>
      <c r="G523">
        <v>18</v>
      </c>
      <c r="H523" t="s">
        <v>144</v>
      </c>
      <c r="I523" t="s">
        <v>376</v>
      </c>
      <c r="N523">
        <v>170402</v>
      </c>
      <c r="O523">
        <v>15586</v>
      </c>
      <c r="P523" t="s">
        <v>147</v>
      </c>
      <c r="Q523">
        <v>1366</v>
      </c>
      <c r="R523">
        <v>14150.01</v>
      </c>
      <c r="T523">
        <v>18784.63</v>
      </c>
    </row>
    <row r="524" spans="1:20">
      <c r="A524">
        <v>400046</v>
      </c>
      <c r="B524" t="s">
        <v>352</v>
      </c>
      <c r="C524">
        <v>41670</v>
      </c>
      <c r="D524" t="s">
        <v>188</v>
      </c>
      <c r="G524">
        <v>18</v>
      </c>
      <c r="H524" t="s">
        <v>144</v>
      </c>
      <c r="I524" t="s">
        <v>377</v>
      </c>
      <c r="M524" t="s">
        <v>190</v>
      </c>
      <c r="N524">
        <v>150105</v>
      </c>
      <c r="O524">
        <v>16312</v>
      </c>
      <c r="P524" t="s">
        <v>147</v>
      </c>
      <c r="Q524">
        <v>34</v>
      </c>
      <c r="R524">
        <v>112.34</v>
      </c>
      <c r="T524">
        <v>18896.97</v>
      </c>
    </row>
    <row r="525" spans="1:20">
      <c r="A525">
        <v>400046</v>
      </c>
      <c r="B525" t="s">
        <v>352</v>
      </c>
      <c r="C525">
        <v>41670</v>
      </c>
      <c r="D525" t="s">
        <v>188</v>
      </c>
      <c r="G525">
        <v>18</v>
      </c>
      <c r="H525" t="s">
        <v>144</v>
      </c>
      <c r="I525" t="s">
        <v>354</v>
      </c>
      <c r="M525" t="s">
        <v>190</v>
      </c>
      <c r="N525">
        <v>160405</v>
      </c>
      <c r="O525">
        <v>16312</v>
      </c>
      <c r="P525" t="s">
        <v>147</v>
      </c>
      <c r="Q525">
        <v>35</v>
      </c>
      <c r="R525">
        <v>175.61</v>
      </c>
      <c r="T525">
        <v>19072.580000000002</v>
      </c>
    </row>
    <row r="526" spans="1:20">
      <c r="A526">
        <v>400046</v>
      </c>
      <c r="B526" t="s">
        <v>352</v>
      </c>
      <c r="C526">
        <v>41670</v>
      </c>
      <c r="D526" t="s">
        <v>188</v>
      </c>
      <c r="G526">
        <v>18</v>
      </c>
      <c r="H526" t="s">
        <v>144</v>
      </c>
      <c r="I526" t="s">
        <v>378</v>
      </c>
      <c r="M526" t="s">
        <v>190</v>
      </c>
      <c r="N526">
        <v>150206</v>
      </c>
      <c r="O526">
        <v>16312</v>
      </c>
      <c r="P526" t="s">
        <v>147</v>
      </c>
      <c r="Q526">
        <v>41</v>
      </c>
      <c r="R526">
        <v>400</v>
      </c>
      <c r="T526">
        <v>19472.580000000002</v>
      </c>
    </row>
    <row r="527" spans="1:20">
      <c r="A527">
        <v>400046</v>
      </c>
      <c r="B527" t="s">
        <v>352</v>
      </c>
      <c r="C527">
        <v>41670</v>
      </c>
      <c r="D527" t="s">
        <v>188</v>
      </c>
      <c r="G527">
        <v>18</v>
      </c>
      <c r="H527" t="s">
        <v>144</v>
      </c>
      <c r="I527" t="s">
        <v>354</v>
      </c>
      <c r="M527" t="s">
        <v>190</v>
      </c>
      <c r="N527">
        <v>170103</v>
      </c>
      <c r="O527">
        <v>16312</v>
      </c>
      <c r="P527" t="s">
        <v>147</v>
      </c>
      <c r="Q527">
        <v>42</v>
      </c>
      <c r="R527">
        <v>189.55</v>
      </c>
      <c r="T527">
        <v>19662.13</v>
      </c>
    </row>
    <row r="528" spans="1:20">
      <c r="A528">
        <v>400046</v>
      </c>
      <c r="B528" t="s">
        <v>352</v>
      </c>
      <c r="C528">
        <v>41670</v>
      </c>
      <c r="D528" t="s">
        <v>188</v>
      </c>
      <c r="G528">
        <v>18</v>
      </c>
      <c r="H528" t="s">
        <v>144</v>
      </c>
      <c r="I528" t="s">
        <v>379</v>
      </c>
      <c r="M528" t="s">
        <v>190</v>
      </c>
      <c r="N528">
        <v>160405</v>
      </c>
      <c r="O528">
        <v>16312</v>
      </c>
      <c r="P528" t="s">
        <v>147</v>
      </c>
      <c r="Q528">
        <v>24</v>
      </c>
      <c r="R528">
        <v>1468.35</v>
      </c>
      <c r="T528">
        <v>21130.48</v>
      </c>
    </row>
    <row r="529" spans="1:20">
      <c r="A529">
        <v>400046</v>
      </c>
      <c r="B529" t="s">
        <v>352</v>
      </c>
      <c r="C529">
        <v>41670</v>
      </c>
      <c r="D529" t="s">
        <v>188</v>
      </c>
      <c r="G529">
        <v>18</v>
      </c>
      <c r="H529" t="s">
        <v>144</v>
      </c>
      <c r="I529" t="s">
        <v>379</v>
      </c>
      <c r="M529" t="s">
        <v>190</v>
      </c>
      <c r="N529">
        <v>170405</v>
      </c>
      <c r="O529">
        <v>16312</v>
      </c>
      <c r="P529" t="s">
        <v>147</v>
      </c>
      <c r="Q529">
        <v>25</v>
      </c>
      <c r="R529">
        <v>1468.35</v>
      </c>
      <c r="T529">
        <v>22598.83</v>
      </c>
    </row>
    <row r="530" spans="1:20">
      <c r="A530">
        <v>400048</v>
      </c>
      <c r="B530" t="s">
        <v>380</v>
      </c>
      <c r="C530">
        <v>41660</v>
      </c>
      <c r="D530" t="s">
        <v>381</v>
      </c>
      <c r="G530">
        <v>18</v>
      </c>
      <c r="H530" t="s">
        <v>144</v>
      </c>
      <c r="I530" t="s">
        <v>382</v>
      </c>
      <c r="N530">
        <v>150202</v>
      </c>
      <c r="O530">
        <v>15586</v>
      </c>
      <c r="P530" t="s">
        <v>147</v>
      </c>
      <c r="Q530">
        <v>1374</v>
      </c>
      <c r="R530">
        <v>4160.4399999999996</v>
      </c>
      <c r="T530">
        <v>4160.4399999999996</v>
      </c>
    </row>
    <row r="531" spans="1:20">
      <c r="A531">
        <v>400050</v>
      </c>
      <c r="B531" t="s">
        <v>383</v>
      </c>
      <c r="C531">
        <v>41641</v>
      </c>
      <c r="D531" t="s">
        <v>253</v>
      </c>
      <c r="G531">
        <v>18</v>
      </c>
      <c r="H531" t="s">
        <v>144</v>
      </c>
      <c r="I531" t="s">
        <v>384</v>
      </c>
      <c r="M531" t="s">
        <v>190</v>
      </c>
      <c r="N531">
        <v>150202</v>
      </c>
      <c r="O531">
        <v>15681</v>
      </c>
      <c r="P531" t="s">
        <v>147</v>
      </c>
      <c r="Q531">
        <v>60</v>
      </c>
      <c r="S531">
        <v>1807.58</v>
      </c>
      <c r="T531">
        <v>-1807.58</v>
      </c>
    </row>
    <row r="532" spans="1:20">
      <c r="A532">
        <v>400050</v>
      </c>
      <c r="B532" t="s">
        <v>383</v>
      </c>
      <c r="C532">
        <v>41659</v>
      </c>
      <c r="D532" t="s">
        <v>385</v>
      </c>
      <c r="G532">
        <v>18</v>
      </c>
      <c r="H532" t="s">
        <v>144</v>
      </c>
      <c r="I532" t="s">
        <v>386</v>
      </c>
      <c r="M532" t="s">
        <v>174</v>
      </c>
      <c r="N532">
        <v>150202</v>
      </c>
      <c r="O532">
        <v>15868</v>
      </c>
      <c r="P532" t="s">
        <v>147</v>
      </c>
      <c r="Q532">
        <v>1</v>
      </c>
      <c r="R532">
        <v>1807.58</v>
      </c>
      <c r="T532">
        <v>0</v>
      </c>
    </row>
    <row r="533" spans="1:20">
      <c r="A533">
        <v>400050</v>
      </c>
      <c r="B533" t="s">
        <v>383</v>
      </c>
      <c r="C533">
        <v>41668</v>
      </c>
      <c r="D533" t="s">
        <v>387</v>
      </c>
      <c r="G533">
        <v>18</v>
      </c>
      <c r="H533" t="s">
        <v>144</v>
      </c>
      <c r="I533" t="s">
        <v>388</v>
      </c>
      <c r="M533" t="s">
        <v>174</v>
      </c>
      <c r="N533">
        <v>150202</v>
      </c>
      <c r="O533">
        <v>16074</v>
      </c>
      <c r="P533" t="s">
        <v>147</v>
      </c>
      <c r="Q533">
        <v>1</v>
      </c>
      <c r="R533">
        <v>32.96</v>
      </c>
      <c r="T533">
        <v>32.96</v>
      </c>
    </row>
    <row r="534" spans="1:20">
      <c r="A534">
        <v>400050</v>
      </c>
      <c r="B534" t="s">
        <v>383</v>
      </c>
      <c r="C534">
        <v>41670</v>
      </c>
      <c r="D534" t="s">
        <v>188</v>
      </c>
      <c r="G534">
        <v>18</v>
      </c>
      <c r="H534" t="s">
        <v>144</v>
      </c>
      <c r="I534" t="s">
        <v>384</v>
      </c>
      <c r="M534" t="s">
        <v>190</v>
      </c>
      <c r="N534">
        <v>150202</v>
      </c>
      <c r="O534">
        <v>16312</v>
      </c>
      <c r="P534" t="s">
        <v>147</v>
      </c>
      <c r="Q534">
        <v>78</v>
      </c>
      <c r="R534">
        <v>1807.58</v>
      </c>
      <c r="T534">
        <v>1840.54</v>
      </c>
    </row>
    <row r="535" spans="1:20">
      <c r="A535">
        <v>400055</v>
      </c>
      <c r="B535" t="s">
        <v>389</v>
      </c>
      <c r="C535">
        <v>41641</v>
      </c>
      <c r="D535" t="s">
        <v>253</v>
      </c>
      <c r="G535">
        <v>18</v>
      </c>
      <c r="H535" t="s">
        <v>144</v>
      </c>
      <c r="I535" t="s">
        <v>390</v>
      </c>
      <c r="M535" t="s">
        <v>190</v>
      </c>
      <c r="N535">
        <v>150101</v>
      </c>
      <c r="O535">
        <v>15681</v>
      </c>
      <c r="P535" t="s">
        <v>147</v>
      </c>
      <c r="Q535">
        <v>47</v>
      </c>
      <c r="S535">
        <v>1000</v>
      </c>
      <c r="T535">
        <v>-1000</v>
      </c>
    </row>
    <row r="536" spans="1:20">
      <c r="A536">
        <v>400055</v>
      </c>
      <c r="B536" t="s">
        <v>389</v>
      </c>
      <c r="C536">
        <v>41652</v>
      </c>
      <c r="D536" t="s">
        <v>391</v>
      </c>
      <c r="G536">
        <v>18</v>
      </c>
      <c r="H536" t="s">
        <v>144</v>
      </c>
      <c r="I536" t="s">
        <v>392</v>
      </c>
      <c r="M536" t="s">
        <v>174</v>
      </c>
      <c r="N536">
        <v>150101</v>
      </c>
      <c r="O536">
        <v>15762</v>
      </c>
      <c r="P536" t="s">
        <v>147</v>
      </c>
      <c r="Q536">
        <v>1</v>
      </c>
      <c r="R536">
        <v>1000</v>
      </c>
      <c r="T536">
        <v>0</v>
      </c>
    </row>
    <row r="537" spans="1:20">
      <c r="A537">
        <v>400055</v>
      </c>
      <c r="B537" t="s">
        <v>389</v>
      </c>
      <c r="C537">
        <v>41670</v>
      </c>
      <c r="D537" t="s">
        <v>188</v>
      </c>
      <c r="G537">
        <v>18</v>
      </c>
      <c r="H537" t="s">
        <v>144</v>
      </c>
      <c r="I537" t="s">
        <v>390</v>
      </c>
      <c r="M537" t="s">
        <v>190</v>
      </c>
      <c r="N537">
        <v>150101</v>
      </c>
      <c r="O537">
        <v>16312</v>
      </c>
      <c r="P537" t="s">
        <v>147</v>
      </c>
      <c r="Q537">
        <v>67</v>
      </c>
      <c r="R537">
        <v>1000</v>
      </c>
      <c r="T537">
        <v>1000</v>
      </c>
    </row>
    <row r="538" spans="1:20">
      <c r="A538">
        <v>400058</v>
      </c>
      <c r="B538" t="s">
        <v>393</v>
      </c>
      <c r="C538">
        <v>41663</v>
      </c>
      <c r="D538" t="s">
        <v>394</v>
      </c>
      <c r="G538">
        <v>18</v>
      </c>
      <c r="H538" t="s">
        <v>144</v>
      </c>
      <c r="I538" t="s">
        <v>395</v>
      </c>
      <c r="N538">
        <v>160402</v>
      </c>
      <c r="O538">
        <v>15586</v>
      </c>
      <c r="P538" t="s">
        <v>147</v>
      </c>
      <c r="Q538">
        <v>1406</v>
      </c>
      <c r="R538">
        <v>1364.5</v>
      </c>
      <c r="T538">
        <v>1364.5</v>
      </c>
    </row>
    <row r="539" spans="1:20">
      <c r="A539">
        <v>400058</v>
      </c>
      <c r="B539" t="s">
        <v>393</v>
      </c>
      <c r="C539">
        <v>41663</v>
      </c>
      <c r="D539" t="s">
        <v>396</v>
      </c>
      <c r="G539">
        <v>18</v>
      </c>
      <c r="H539" t="s">
        <v>144</v>
      </c>
      <c r="I539" t="s">
        <v>397</v>
      </c>
      <c r="N539">
        <v>150205</v>
      </c>
      <c r="O539">
        <v>15586</v>
      </c>
      <c r="P539" t="s">
        <v>147</v>
      </c>
      <c r="Q539">
        <v>1404</v>
      </c>
      <c r="R539">
        <v>706.67</v>
      </c>
      <c r="T539">
        <v>2071.17</v>
      </c>
    </row>
    <row r="540" spans="1:20">
      <c r="A540">
        <v>400058</v>
      </c>
      <c r="B540" t="s">
        <v>393</v>
      </c>
      <c r="C540">
        <v>41667</v>
      </c>
      <c r="D540" t="s">
        <v>398</v>
      </c>
      <c r="G540">
        <v>18</v>
      </c>
      <c r="H540" t="s">
        <v>144</v>
      </c>
      <c r="I540" t="s">
        <v>399</v>
      </c>
      <c r="N540">
        <v>150303</v>
      </c>
      <c r="O540">
        <v>15587</v>
      </c>
      <c r="P540" t="s">
        <v>147</v>
      </c>
      <c r="Q540">
        <v>2952</v>
      </c>
      <c r="R540">
        <v>133</v>
      </c>
      <c r="T540">
        <v>2204.17</v>
      </c>
    </row>
    <row r="541" spans="1:20">
      <c r="A541">
        <v>400058</v>
      </c>
      <c r="B541" t="s">
        <v>393</v>
      </c>
      <c r="C541">
        <v>41670</v>
      </c>
      <c r="D541" t="s">
        <v>400</v>
      </c>
      <c r="G541">
        <v>18</v>
      </c>
      <c r="H541" t="s">
        <v>144</v>
      </c>
      <c r="I541" t="s">
        <v>401</v>
      </c>
      <c r="N541">
        <v>160105</v>
      </c>
      <c r="O541">
        <v>15586</v>
      </c>
      <c r="P541" t="s">
        <v>147</v>
      </c>
      <c r="Q541">
        <v>1405</v>
      </c>
      <c r="R541">
        <v>963</v>
      </c>
      <c r="T541">
        <v>3167.17</v>
      </c>
    </row>
    <row r="542" spans="1:20">
      <c r="A542">
        <v>400059</v>
      </c>
      <c r="B542" t="s">
        <v>402</v>
      </c>
      <c r="C542">
        <v>41641</v>
      </c>
      <c r="D542" t="s">
        <v>253</v>
      </c>
      <c r="G542">
        <v>18</v>
      </c>
      <c r="H542" t="s">
        <v>144</v>
      </c>
      <c r="I542" t="s">
        <v>403</v>
      </c>
      <c r="M542" t="s">
        <v>190</v>
      </c>
      <c r="N542">
        <v>170405</v>
      </c>
      <c r="O542">
        <v>15681</v>
      </c>
      <c r="P542" t="s">
        <v>147</v>
      </c>
      <c r="Q542">
        <v>23</v>
      </c>
      <c r="S542">
        <v>135</v>
      </c>
      <c r="T542">
        <v>-135</v>
      </c>
    </row>
    <row r="543" spans="1:20">
      <c r="A543">
        <v>400059</v>
      </c>
      <c r="B543" t="s">
        <v>402</v>
      </c>
      <c r="C543">
        <v>41641</v>
      </c>
      <c r="D543" t="s">
        <v>253</v>
      </c>
      <c r="G543">
        <v>18</v>
      </c>
      <c r="H543" t="s">
        <v>144</v>
      </c>
      <c r="I543" t="s">
        <v>403</v>
      </c>
      <c r="M543" t="s">
        <v>190</v>
      </c>
      <c r="N543">
        <v>160104</v>
      </c>
      <c r="O543">
        <v>15681</v>
      </c>
      <c r="P543" t="s">
        <v>147</v>
      </c>
      <c r="Q543">
        <v>15</v>
      </c>
      <c r="S543">
        <v>330</v>
      </c>
      <c r="T543">
        <v>-465</v>
      </c>
    </row>
    <row r="544" spans="1:20">
      <c r="A544">
        <v>400059</v>
      </c>
      <c r="B544" t="s">
        <v>402</v>
      </c>
      <c r="C544">
        <v>41648</v>
      </c>
      <c r="D544" t="s">
        <v>404</v>
      </c>
      <c r="G544">
        <v>18</v>
      </c>
      <c r="H544" t="s">
        <v>144</v>
      </c>
      <c r="I544" t="s">
        <v>405</v>
      </c>
      <c r="N544">
        <v>160405</v>
      </c>
      <c r="O544">
        <v>15586</v>
      </c>
      <c r="P544" t="s">
        <v>147</v>
      </c>
      <c r="Q544">
        <v>1420</v>
      </c>
      <c r="R544">
        <v>288</v>
      </c>
      <c r="T544">
        <v>-177</v>
      </c>
    </row>
    <row r="545" spans="1:20">
      <c r="A545">
        <v>400059</v>
      </c>
      <c r="B545" t="s">
        <v>402</v>
      </c>
      <c r="C545">
        <v>41648</v>
      </c>
      <c r="D545" t="s">
        <v>404</v>
      </c>
      <c r="G545">
        <v>18</v>
      </c>
      <c r="H545" t="s">
        <v>144</v>
      </c>
      <c r="I545" t="s">
        <v>405</v>
      </c>
      <c r="N545">
        <v>170405</v>
      </c>
      <c r="O545">
        <v>15586</v>
      </c>
      <c r="P545" t="s">
        <v>147</v>
      </c>
      <c r="Q545">
        <v>1421</v>
      </c>
      <c r="R545">
        <v>144</v>
      </c>
      <c r="T545">
        <v>-33</v>
      </c>
    </row>
    <row r="546" spans="1:20">
      <c r="A546">
        <v>400059</v>
      </c>
      <c r="B546" t="s">
        <v>402</v>
      </c>
      <c r="C546">
        <v>41670</v>
      </c>
      <c r="D546" t="s">
        <v>188</v>
      </c>
      <c r="G546">
        <v>18</v>
      </c>
      <c r="H546" t="s">
        <v>144</v>
      </c>
      <c r="I546" t="s">
        <v>403</v>
      </c>
      <c r="M546" t="s">
        <v>190</v>
      </c>
      <c r="N546">
        <v>160104</v>
      </c>
      <c r="O546">
        <v>16312</v>
      </c>
      <c r="P546" t="s">
        <v>147</v>
      </c>
      <c r="Q546">
        <v>40</v>
      </c>
      <c r="R546">
        <v>330</v>
      </c>
      <c r="T546">
        <v>297</v>
      </c>
    </row>
    <row r="547" spans="1:20">
      <c r="A547">
        <v>400061</v>
      </c>
      <c r="B547" t="s">
        <v>406</v>
      </c>
      <c r="C547">
        <v>41649</v>
      </c>
      <c r="D547" t="s">
        <v>407</v>
      </c>
      <c r="G547">
        <v>18</v>
      </c>
      <c r="H547" t="s">
        <v>144</v>
      </c>
      <c r="I547" t="s">
        <v>408</v>
      </c>
      <c r="M547" t="s">
        <v>359</v>
      </c>
      <c r="N547">
        <v>160301</v>
      </c>
      <c r="O547">
        <v>15798</v>
      </c>
      <c r="P547" t="s">
        <v>147</v>
      </c>
      <c r="Q547">
        <v>1</v>
      </c>
      <c r="R547">
        <v>13.8</v>
      </c>
      <c r="T547">
        <v>13.8</v>
      </c>
    </row>
    <row r="548" spans="1:20">
      <c r="A548">
        <v>400061</v>
      </c>
      <c r="B548" t="s">
        <v>406</v>
      </c>
      <c r="C548">
        <v>41649</v>
      </c>
      <c r="D548" t="s">
        <v>407</v>
      </c>
      <c r="G548">
        <v>18</v>
      </c>
      <c r="H548" t="s">
        <v>144</v>
      </c>
      <c r="I548" t="s">
        <v>408</v>
      </c>
      <c r="M548" t="s">
        <v>359</v>
      </c>
      <c r="N548">
        <v>170101</v>
      </c>
      <c r="O548">
        <v>15798</v>
      </c>
      <c r="P548" t="s">
        <v>147</v>
      </c>
      <c r="Q548">
        <v>2</v>
      </c>
      <c r="R548">
        <v>10</v>
      </c>
      <c r="T548">
        <v>23.8</v>
      </c>
    </row>
    <row r="549" spans="1:20">
      <c r="A549">
        <v>400068</v>
      </c>
      <c r="B549" t="s">
        <v>409</v>
      </c>
      <c r="C549">
        <v>41646</v>
      </c>
      <c r="D549" t="s">
        <v>410</v>
      </c>
      <c r="G549">
        <v>18</v>
      </c>
      <c r="H549" t="s">
        <v>144</v>
      </c>
      <c r="I549" t="s">
        <v>411</v>
      </c>
      <c r="N549">
        <v>160101</v>
      </c>
      <c r="O549">
        <v>15586</v>
      </c>
      <c r="P549" t="s">
        <v>147</v>
      </c>
      <c r="Q549">
        <v>1500</v>
      </c>
      <c r="R549">
        <v>51.15</v>
      </c>
      <c r="T549">
        <v>51.15</v>
      </c>
    </row>
    <row r="550" spans="1:20">
      <c r="A550">
        <v>400068</v>
      </c>
      <c r="B550" t="s">
        <v>409</v>
      </c>
      <c r="C550">
        <v>41646</v>
      </c>
      <c r="D550" t="s">
        <v>410</v>
      </c>
      <c r="G550">
        <v>18</v>
      </c>
      <c r="H550" t="s">
        <v>144</v>
      </c>
      <c r="I550" t="s">
        <v>411</v>
      </c>
      <c r="N550">
        <v>160301</v>
      </c>
      <c r="O550">
        <v>15586</v>
      </c>
      <c r="P550" t="s">
        <v>147</v>
      </c>
      <c r="Q550">
        <v>1501</v>
      </c>
      <c r="R550">
        <v>16</v>
      </c>
      <c r="T550">
        <v>67.150000000000006</v>
      </c>
    </row>
    <row r="551" spans="1:20">
      <c r="A551">
        <v>400068</v>
      </c>
      <c r="B551" t="s">
        <v>409</v>
      </c>
      <c r="C551">
        <v>41670</v>
      </c>
      <c r="D551" t="s">
        <v>412</v>
      </c>
      <c r="G551">
        <v>18</v>
      </c>
      <c r="H551" t="s">
        <v>144</v>
      </c>
      <c r="I551" t="s">
        <v>413</v>
      </c>
      <c r="M551" t="s">
        <v>374</v>
      </c>
      <c r="N551">
        <v>170101</v>
      </c>
      <c r="O551">
        <v>16177</v>
      </c>
      <c r="P551" t="s">
        <v>147</v>
      </c>
      <c r="Q551">
        <v>1</v>
      </c>
      <c r="R551">
        <v>37.950000000000003</v>
      </c>
      <c r="T551">
        <v>105.1</v>
      </c>
    </row>
    <row r="552" spans="1:20">
      <c r="A552">
        <v>400072</v>
      </c>
      <c r="B552" t="s">
        <v>414</v>
      </c>
      <c r="C552">
        <v>41641</v>
      </c>
      <c r="D552" t="s">
        <v>253</v>
      </c>
      <c r="G552">
        <v>18</v>
      </c>
      <c r="H552" t="s">
        <v>144</v>
      </c>
      <c r="I552" t="s">
        <v>415</v>
      </c>
      <c r="M552" t="s">
        <v>190</v>
      </c>
      <c r="N552">
        <v>160402</v>
      </c>
      <c r="O552">
        <v>15681</v>
      </c>
      <c r="P552" t="s">
        <v>147</v>
      </c>
      <c r="Q552">
        <v>48</v>
      </c>
      <c r="S552">
        <v>135</v>
      </c>
      <c r="T552">
        <v>-135</v>
      </c>
    </row>
    <row r="553" spans="1:20">
      <c r="A553">
        <v>400072</v>
      </c>
      <c r="B553" t="s">
        <v>414</v>
      </c>
      <c r="C553">
        <v>41641</v>
      </c>
      <c r="D553" t="s">
        <v>253</v>
      </c>
      <c r="G553">
        <v>18</v>
      </c>
      <c r="H553" t="s">
        <v>144</v>
      </c>
      <c r="I553" t="s">
        <v>415</v>
      </c>
      <c r="M553" t="s">
        <v>190</v>
      </c>
      <c r="N553">
        <v>170402</v>
      </c>
      <c r="O553">
        <v>15681</v>
      </c>
      <c r="P553" t="s">
        <v>147</v>
      </c>
      <c r="Q553">
        <v>49</v>
      </c>
      <c r="S553">
        <v>135</v>
      </c>
      <c r="T553">
        <v>-270</v>
      </c>
    </row>
    <row r="554" spans="1:20">
      <c r="A554">
        <v>400072</v>
      </c>
      <c r="B554" t="s">
        <v>414</v>
      </c>
      <c r="C554">
        <v>41662</v>
      </c>
      <c r="D554" t="s">
        <v>416</v>
      </c>
      <c r="G554">
        <v>18</v>
      </c>
      <c r="H554" t="s">
        <v>144</v>
      </c>
      <c r="I554" t="s">
        <v>417</v>
      </c>
      <c r="M554" t="s">
        <v>174</v>
      </c>
      <c r="N554">
        <v>170402</v>
      </c>
      <c r="O554">
        <v>16020</v>
      </c>
      <c r="P554" t="s">
        <v>147</v>
      </c>
      <c r="Q554">
        <v>1</v>
      </c>
      <c r="R554">
        <v>135</v>
      </c>
      <c r="T554">
        <v>-135</v>
      </c>
    </row>
    <row r="555" spans="1:20">
      <c r="A555">
        <v>400072</v>
      </c>
      <c r="B555" t="s">
        <v>414</v>
      </c>
      <c r="C555">
        <v>41662</v>
      </c>
      <c r="D555" t="s">
        <v>416</v>
      </c>
      <c r="G555">
        <v>18</v>
      </c>
      <c r="H555" t="s">
        <v>144</v>
      </c>
      <c r="I555" t="s">
        <v>417</v>
      </c>
      <c r="M555" t="s">
        <v>174</v>
      </c>
      <c r="N555">
        <v>160402</v>
      </c>
      <c r="O555">
        <v>16020</v>
      </c>
      <c r="P555" t="s">
        <v>147</v>
      </c>
      <c r="Q555">
        <v>2</v>
      </c>
      <c r="R555">
        <v>135</v>
      </c>
      <c r="T555">
        <v>0</v>
      </c>
    </row>
    <row r="556" spans="1:20">
      <c r="A556">
        <v>400072</v>
      </c>
      <c r="B556" t="s">
        <v>414</v>
      </c>
      <c r="C556">
        <v>41662</v>
      </c>
      <c r="D556" t="s">
        <v>418</v>
      </c>
      <c r="G556">
        <v>18</v>
      </c>
      <c r="H556" t="s">
        <v>144</v>
      </c>
      <c r="I556" t="s">
        <v>419</v>
      </c>
      <c r="M556" t="s">
        <v>174</v>
      </c>
      <c r="N556">
        <v>170402</v>
      </c>
      <c r="O556">
        <v>16017</v>
      </c>
      <c r="P556" t="s">
        <v>147</v>
      </c>
      <c r="Q556">
        <v>1</v>
      </c>
      <c r="R556">
        <v>135</v>
      </c>
      <c r="T556">
        <v>135</v>
      </c>
    </row>
    <row r="557" spans="1:20">
      <c r="A557">
        <v>400072</v>
      </c>
      <c r="B557" t="s">
        <v>414</v>
      </c>
      <c r="C557">
        <v>41662</v>
      </c>
      <c r="D557" t="s">
        <v>418</v>
      </c>
      <c r="G557">
        <v>18</v>
      </c>
      <c r="H557" t="s">
        <v>144</v>
      </c>
      <c r="I557" t="s">
        <v>419</v>
      </c>
      <c r="M557" t="s">
        <v>174</v>
      </c>
      <c r="N557">
        <v>160402</v>
      </c>
      <c r="O557">
        <v>16017</v>
      </c>
      <c r="P557" t="s">
        <v>147</v>
      </c>
      <c r="Q557">
        <v>2</v>
      </c>
      <c r="R557">
        <v>135</v>
      </c>
      <c r="T557">
        <v>270</v>
      </c>
    </row>
    <row r="558" spans="1:20">
      <c r="A558">
        <v>400072</v>
      </c>
      <c r="B558" t="s">
        <v>414</v>
      </c>
      <c r="C558">
        <v>41670</v>
      </c>
      <c r="D558" t="s">
        <v>188</v>
      </c>
      <c r="G558">
        <v>18</v>
      </c>
      <c r="H558" t="s">
        <v>144</v>
      </c>
      <c r="I558" t="s">
        <v>420</v>
      </c>
      <c r="M558" t="s">
        <v>190</v>
      </c>
      <c r="N558">
        <v>170402</v>
      </c>
      <c r="O558">
        <v>16312</v>
      </c>
      <c r="P558" t="s">
        <v>147</v>
      </c>
      <c r="Q558">
        <v>26</v>
      </c>
      <c r="R558">
        <v>135</v>
      </c>
      <c r="T558">
        <v>405</v>
      </c>
    </row>
    <row r="559" spans="1:20">
      <c r="A559">
        <v>400072</v>
      </c>
      <c r="B559" t="s">
        <v>414</v>
      </c>
      <c r="C559">
        <v>41670</v>
      </c>
      <c r="D559" t="s">
        <v>188</v>
      </c>
      <c r="G559">
        <v>18</v>
      </c>
      <c r="H559" t="s">
        <v>144</v>
      </c>
      <c r="I559" t="s">
        <v>420</v>
      </c>
      <c r="M559" t="s">
        <v>190</v>
      </c>
      <c r="N559">
        <v>160402</v>
      </c>
      <c r="O559">
        <v>16312</v>
      </c>
      <c r="P559" t="s">
        <v>147</v>
      </c>
      <c r="Q559">
        <v>27</v>
      </c>
      <c r="R559">
        <v>135</v>
      </c>
      <c r="T559">
        <v>540</v>
      </c>
    </row>
    <row r="560" spans="1:20">
      <c r="A560">
        <v>400073</v>
      </c>
      <c r="B560" t="s">
        <v>421</v>
      </c>
      <c r="C560">
        <v>41641</v>
      </c>
      <c r="D560" t="s">
        <v>253</v>
      </c>
      <c r="G560">
        <v>18</v>
      </c>
      <c r="H560" t="s">
        <v>144</v>
      </c>
      <c r="I560" t="s">
        <v>422</v>
      </c>
      <c r="M560" t="s">
        <v>190</v>
      </c>
      <c r="N560">
        <v>160101</v>
      </c>
      <c r="O560">
        <v>15681</v>
      </c>
      <c r="P560" t="s">
        <v>147</v>
      </c>
      <c r="Q560">
        <v>50</v>
      </c>
      <c r="S560">
        <v>474.81</v>
      </c>
      <c r="T560">
        <v>-474.81</v>
      </c>
    </row>
    <row r="561" spans="1:20">
      <c r="A561">
        <v>400073</v>
      </c>
      <c r="B561" t="s">
        <v>421</v>
      </c>
      <c r="C561">
        <v>41641</v>
      </c>
      <c r="D561" t="s">
        <v>253</v>
      </c>
      <c r="G561">
        <v>18</v>
      </c>
      <c r="H561" t="s">
        <v>144</v>
      </c>
      <c r="I561" t="s">
        <v>422</v>
      </c>
      <c r="M561" t="s">
        <v>190</v>
      </c>
      <c r="N561">
        <v>160104</v>
      </c>
      <c r="O561">
        <v>15681</v>
      </c>
      <c r="P561" t="s">
        <v>147</v>
      </c>
      <c r="Q561">
        <v>51</v>
      </c>
      <c r="S561">
        <v>19.79</v>
      </c>
      <c r="T561">
        <v>-494.6</v>
      </c>
    </row>
    <row r="562" spans="1:20">
      <c r="A562">
        <v>400073</v>
      </c>
      <c r="B562" t="s">
        <v>421</v>
      </c>
      <c r="C562">
        <v>41641</v>
      </c>
      <c r="D562" t="s">
        <v>253</v>
      </c>
      <c r="G562">
        <v>18</v>
      </c>
      <c r="H562" t="s">
        <v>144</v>
      </c>
      <c r="I562" t="s">
        <v>422</v>
      </c>
      <c r="M562" t="s">
        <v>190</v>
      </c>
      <c r="N562">
        <v>160105</v>
      </c>
      <c r="O562">
        <v>15681</v>
      </c>
      <c r="P562" t="s">
        <v>147</v>
      </c>
      <c r="Q562">
        <v>52</v>
      </c>
      <c r="S562">
        <v>374.14</v>
      </c>
      <c r="T562">
        <v>-868.74</v>
      </c>
    </row>
    <row r="563" spans="1:20">
      <c r="A563">
        <v>400073</v>
      </c>
      <c r="B563" t="s">
        <v>421</v>
      </c>
      <c r="C563">
        <v>41641</v>
      </c>
      <c r="D563" t="s">
        <v>253</v>
      </c>
      <c r="G563">
        <v>18</v>
      </c>
      <c r="H563" t="s">
        <v>144</v>
      </c>
      <c r="I563" t="s">
        <v>422</v>
      </c>
      <c r="M563" t="s">
        <v>190</v>
      </c>
      <c r="N563">
        <v>160401</v>
      </c>
      <c r="O563">
        <v>15681</v>
      </c>
      <c r="P563" t="s">
        <v>147</v>
      </c>
      <c r="Q563">
        <v>53</v>
      </c>
      <c r="S563">
        <v>460.02</v>
      </c>
      <c r="T563">
        <v>-1328.76</v>
      </c>
    </row>
    <row r="564" spans="1:20">
      <c r="A564">
        <v>400073</v>
      </c>
      <c r="B564" t="s">
        <v>421</v>
      </c>
      <c r="C564">
        <v>41641</v>
      </c>
      <c r="D564" t="s">
        <v>253</v>
      </c>
      <c r="G564">
        <v>18</v>
      </c>
      <c r="H564" t="s">
        <v>144</v>
      </c>
      <c r="I564" t="s">
        <v>422</v>
      </c>
      <c r="M564" t="s">
        <v>190</v>
      </c>
      <c r="N564">
        <v>160402</v>
      </c>
      <c r="O564">
        <v>15681</v>
      </c>
      <c r="P564" t="s">
        <v>147</v>
      </c>
      <c r="Q564">
        <v>54</v>
      </c>
      <c r="S564">
        <v>414.63</v>
      </c>
      <c r="T564">
        <v>-1743.39</v>
      </c>
    </row>
    <row r="565" spans="1:20">
      <c r="A565">
        <v>400073</v>
      </c>
      <c r="B565" t="s">
        <v>421</v>
      </c>
      <c r="C565">
        <v>41641</v>
      </c>
      <c r="D565" t="s">
        <v>253</v>
      </c>
      <c r="G565">
        <v>18</v>
      </c>
      <c r="H565" t="s">
        <v>144</v>
      </c>
      <c r="I565" t="s">
        <v>422</v>
      </c>
      <c r="M565" t="s">
        <v>190</v>
      </c>
      <c r="N565">
        <v>170101</v>
      </c>
      <c r="O565">
        <v>15681</v>
      </c>
      <c r="P565" t="s">
        <v>147</v>
      </c>
      <c r="Q565">
        <v>55</v>
      </c>
      <c r="S565">
        <v>233.58</v>
      </c>
      <c r="T565">
        <v>-1976.97</v>
      </c>
    </row>
    <row r="566" spans="1:20">
      <c r="A566">
        <v>400073</v>
      </c>
      <c r="B566" t="s">
        <v>421</v>
      </c>
      <c r="C566">
        <v>41641</v>
      </c>
      <c r="D566" t="s">
        <v>253</v>
      </c>
      <c r="G566">
        <v>18</v>
      </c>
      <c r="H566" t="s">
        <v>144</v>
      </c>
      <c r="I566" t="s">
        <v>422</v>
      </c>
      <c r="M566" t="s">
        <v>190</v>
      </c>
      <c r="N566">
        <v>170405</v>
      </c>
      <c r="O566">
        <v>15681</v>
      </c>
      <c r="P566" t="s">
        <v>147</v>
      </c>
      <c r="Q566">
        <v>56</v>
      </c>
      <c r="S566">
        <v>68.34</v>
      </c>
      <c r="T566">
        <v>-2045.31</v>
      </c>
    </row>
    <row r="567" spans="1:20">
      <c r="A567">
        <v>400073</v>
      </c>
      <c r="B567" t="s">
        <v>421</v>
      </c>
      <c r="C567">
        <v>41648</v>
      </c>
      <c r="D567" t="s">
        <v>423</v>
      </c>
      <c r="G567">
        <v>18</v>
      </c>
      <c r="H567" t="s">
        <v>144</v>
      </c>
      <c r="I567" t="s">
        <v>424</v>
      </c>
      <c r="N567">
        <v>160104</v>
      </c>
      <c r="O567">
        <v>15586</v>
      </c>
      <c r="P567" t="s">
        <v>147</v>
      </c>
      <c r="Q567">
        <v>1583</v>
      </c>
      <c r="R567">
        <v>404.43</v>
      </c>
      <c r="T567">
        <v>-1640.88</v>
      </c>
    </row>
    <row r="568" spans="1:20">
      <c r="A568">
        <v>400073</v>
      </c>
      <c r="B568" t="s">
        <v>421</v>
      </c>
      <c r="C568">
        <v>41648</v>
      </c>
      <c r="D568" t="s">
        <v>423</v>
      </c>
      <c r="G568">
        <v>18</v>
      </c>
      <c r="H568" t="s">
        <v>144</v>
      </c>
      <c r="I568" t="s">
        <v>424</v>
      </c>
      <c r="N568">
        <v>160202</v>
      </c>
      <c r="O568">
        <v>15586</v>
      </c>
      <c r="P568" t="s">
        <v>147</v>
      </c>
      <c r="Q568">
        <v>1584</v>
      </c>
      <c r="R568">
        <v>498.88</v>
      </c>
      <c r="T568">
        <v>-1142</v>
      </c>
    </row>
    <row r="569" spans="1:20">
      <c r="A569">
        <v>400073</v>
      </c>
      <c r="B569" t="s">
        <v>421</v>
      </c>
      <c r="C569">
        <v>41648</v>
      </c>
      <c r="D569" t="s">
        <v>423</v>
      </c>
      <c r="G569">
        <v>18</v>
      </c>
      <c r="H569" t="s">
        <v>144</v>
      </c>
      <c r="I569" t="s">
        <v>424</v>
      </c>
      <c r="N569">
        <v>160301</v>
      </c>
      <c r="O569">
        <v>15586</v>
      </c>
      <c r="P569" t="s">
        <v>147</v>
      </c>
      <c r="Q569">
        <v>1585</v>
      </c>
      <c r="R569">
        <v>391.88</v>
      </c>
      <c r="T569">
        <v>-750.12</v>
      </c>
    </row>
    <row r="570" spans="1:20">
      <c r="A570">
        <v>400073</v>
      </c>
      <c r="B570" t="s">
        <v>421</v>
      </c>
      <c r="C570">
        <v>41648</v>
      </c>
      <c r="D570" t="s">
        <v>423</v>
      </c>
      <c r="G570">
        <v>18</v>
      </c>
      <c r="H570" t="s">
        <v>144</v>
      </c>
      <c r="I570" t="s">
        <v>424</v>
      </c>
      <c r="N570">
        <v>160401</v>
      </c>
      <c r="O570">
        <v>15586</v>
      </c>
      <c r="P570" t="s">
        <v>147</v>
      </c>
      <c r="Q570">
        <v>1586</v>
      </c>
      <c r="R570">
        <v>374.54</v>
      </c>
      <c r="T570">
        <v>-375.58</v>
      </c>
    </row>
    <row r="571" spans="1:20">
      <c r="A571">
        <v>400073</v>
      </c>
      <c r="B571" t="s">
        <v>421</v>
      </c>
      <c r="C571">
        <v>41648</v>
      </c>
      <c r="D571" t="s">
        <v>423</v>
      </c>
      <c r="G571">
        <v>18</v>
      </c>
      <c r="H571" t="s">
        <v>144</v>
      </c>
      <c r="I571" t="s">
        <v>424</v>
      </c>
      <c r="N571">
        <v>160402</v>
      </c>
      <c r="O571">
        <v>15586</v>
      </c>
      <c r="P571" t="s">
        <v>147</v>
      </c>
      <c r="Q571">
        <v>1587</v>
      </c>
      <c r="R571">
        <v>684.32</v>
      </c>
      <c r="T571">
        <v>308.74</v>
      </c>
    </row>
    <row r="572" spans="1:20">
      <c r="A572">
        <v>400073</v>
      </c>
      <c r="B572" t="s">
        <v>421</v>
      </c>
      <c r="C572">
        <v>41648</v>
      </c>
      <c r="D572" t="s">
        <v>423</v>
      </c>
      <c r="G572">
        <v>18</v>
      </c>
      <c r="H572" t="s">
        <v>144</v>
      </c>
      <c r="I572" t="s">
        <v>424</v>
      </c>
      <c r="N572">
        <v>170101</v>
      </c>
      <c r="O572">
        <v>15586</v>
      </c>
      <c r="P572" t="s">
        <v>147</v>
      </c>
      <c r="Q572">
        <v>1588</v>
      </c>
      <c r="R572">
        <v>580.38</v>
      </c>
      <c r="T572">
        <v>889.12</v>
      </c>
    </row>
    <row r="573" spans="1:20">
      <c r="A573">
        <v>400073</v>
      </c>
      <c r="B573" t="s">
        <v>421</v>
      </c>
      <c r="C573">
        <v>41648</v>
      </c>
      <c r="D573" t="s">
        <v>423</v>
      </c>
      <c r="G573">
        <v>18</v>
      </c>
      <c r="H573" t="s">
        <v>144</v>
      </c>
      <c r="I573" t="s">
        <v>424</v>
      </c>
      <c r="N573">
        <v>170401</v>
      </c>
      <c r="O573">
        <v>15586</v>
      </c>
      <c r="P573" t="s">
        <v>147</v>
      </c>
      <c r="Q573">
        <v>1589</v>
      </c>
      <c r="R573">
        <v>160.85</v>
      </c>
      <c r="T573">
        <v>1049.97</v>
      </c>
    </row>
    <row r="574" spans="1:20">
      <c r="A574">
        <v>400073</v>
      </c>
      <c r="B574" t="s">
        <v>421</v>
      </c>
      <c r="C574">
        <v>41670</v>
      </c>
      <c r="D574" t="s">
        <v>188</v>
      </c>
      <c r="G574">
        <v>18</v>
      </c>
      <c r="H574" t="s">
        <v>144</v>
      </c>
      <c r="I574" t="s">
        <v>422</v>
      </c>
      <c r="M574" t="s">
        <v>190</v>
      </c>
      <c r="N574">
        <v>160101</v>
      </c>
      <c r="O574">
        <v>16312</v>
      </c>
      <c r="P574" t="s">
        <v>147</v>
      </c>
      <c r="Q574">
        <v>68</v>
      </c>
      <c r="R574">
        <v>474.81</v>
      </c>
      <c r="T574">
        <v>1524.78</v>
      </c>
    </row>
    <row r="575" spans="1:20">
      <c r="A575">
        <v>400073</v>
      </c>
      <c r="B575" t="s">
        <v>421</v>
      </c>
      <c r="C575">
        <v>41670</v>
      </c>
      <c r="D575" t="s">
        <v>188</v>
      </c>
      <c r="G575">
        <v>18</v>
      </c>
      <c r="H575" t="s">
        <v>144</v>
      </c>
      <c r="I575" t="s">
        <v>422</v>
      </c>
      <c r="M575" t="s">
        <v>190</v>
      </c>
      <c r="N575">
        <v>160104</v>
      </c>
      <c r="O575">
        <v>16312</v>
      </c>
      <c r="P575" t="s">
        <v>147</v>
      </c>
      <c r="Q575">
        <v>69</v>
      </c>
      <c r="R575">
        <v>19.79</v>
      </c>
      <c r="T575">
        <v>1544.57</v>
      </c>
    </row>
    <row r="576" spans="1:20">
      <c r="A576">
        <v>400073</v>
      </c>
      <c r="B576" t="s">
        <v>421</v>
      </c>
      <c r="C576">
        <v>41670</v>
      </c>
      <c r="D576" t="s">
        <v>188</v>
      </c>
      <c r="G576">
        <v>18</v>
      </c>
      <c r="H576" t="s">
        <v>144</v>
      </c>
      <c r="I576" t="s">
        <v>422</v>
      </c>
      <c r="M576" t="s">
        <v>190</v>
      </c>
      <c r="N576">
        <v>160105</v>
      </c>
      <c r="O576">
        <v>16312</v>
      </c>
      <c r="P576" t="s">
        <v>147</v>
      </c>
      <c r="Q576">
        <v>70</v>
      </c>
      <c r="R576">
        <v>374.14</v>
      </c>
      <c r="T576">
        <v>1918.71</v>
      </c>
    </row>
    <row r="577" spans="1:20">
      <c r="A577">
        <v>400073</v>
      </c>
      <c r="B577" t="s">
        <v>421</v>
      </c>
      <c r="C577">
        <v>41670</v>
      </c>
      <c r="D577" t="s">
        <v>188</v>
      </c>
      <c r="G577">
        <v>18</v>
      </c>
      <c r="H577" t="s">
        <v>144</v>
      </c>
      <c r="I577" t="s">
        <v>422</v>
      </c>
      <c r="M577" t="s">
        <v>190</v>
      </c>
      <c r="N577">
        <v>160401</v>
      </c>
      <c r="O577">
        <v>16312</v>
      </c>
      <c r="P577" t="s">
        <v>147</v>
      </c>
      <c r="Q577">
        <v>71</v>
      </c>
      <c r="R577">
        <v>460.02</v>
      </c>
      <c r="T577">
        <v>2378.73</v>
      </c>
    </row>
    <row r="578" spans="1:20">
      <c r="A578">
        <v>400073</v>
      </c>
      <c r="B578" t="s">
        <v>421</v>
      </c>
      <c r="C578">
        <v>41670</v>
      </c>
      <c r="D578" t="s">
        <v>188</v>
      </c>
      <c r="G578">
        <v>18</v>
      </c>
      <c r="H578" t="s">
        <v>144</v>
      </c>
      <c r="I578" t="s">
        <v>422</v>
      </c>
      <c r="M578" t="s">
        <v>190</v>
      </c>
      <c r="N578">
        <v>160402</v>
      </c>
      <c r="O578">
        <v>16312</v>
      </c>
      <c r="P578" t="s">
        <v>147</v>
      </c>
      <c r="Q578">
        <v>72</v>
      </c>
      <c r="R578">
        <v>414.63</v>
      </c>
      <c r="T578">
        <v>2793.36</v>
      </c>
    </row>
    <row r="579" spans="1:20">
      <c r="A579">
        <v>400073</v>
      </c>
      <c r="B579" t="s">
        <v>421</v>
      </c>
      <c r="C579">
        <v>41670</v>
      </c>
      <c r="D579" t="s">
        <v>188</v>
      </c>
      <c r="G579">
        <v>18</v>
      </c>
      <c r="H579" t="s">
        <v>144</v>
      </c>
      <c r="I579" t="s">
        <v>422</v>
      </c>
      <c r="M579" t="s">
        <v>190</v>
      </c>
      <c r="N579">
        <v>170101</v>
      </c>
      <c r="O579">
        <v>16312</v>
      </c>
      <c r="P579" t="s">
        <v>147</v>
      </c>
      <c r="Q579">
        <v>73</v>
      </c>
      <c r="R579">
        <v>233.58</v>
      </c>
      <c r="T579">
        <v>3026.94</v>
      </c>
    </row>
    <row r="580" spans="1:20">
      <c r="A580">
        <v>400073</v>
      </c>
      <c r="B580" t="s">
        <v>421</v>
      </c>
      <c r="C580">
        <v>41670</v>
      </c>
      <c r="D580" t="s">
        <v>188</v>
      </c>
      <c r="G580">
        <v>18</v>
      </c>
      <c r="H580" t="s">
        <v>144</v>
      </c>
      <c r="I580" t="s">
        <v>422</v>
      </c>
      <c r="M580" t="s">
        <v>190</v>
      </c>
      <c r="N580">
        <v>170405</v>
      </c>
      <c r="O580">
        <v>16312</v>
      </c>
      <c r="P580" t="s">
        <v>147</v>
      </c>
      <c r="Q580">
        <v>74</v>
      </c>
      <c r="R580">
        <v>68.34</v>
      </c>
      <c r="T580">
        <v>3095.28</v>
      </c>
    </row>
    <row r="581" spans="1:20">
      <c r="A581">
        <v>400075</v>
      </c>
      <c r="B581" t="s">
        <v>425</v>
      </c>
      <c r="C581">
        <v>41641</v>
      </c>
      <c r="D581" t="s">
        <v>253</v>
      </c>
      <c r="G581">
        <v>18</v>
      </c>
      <c r="H581" t="s">
        <v>144</v>
      </c>
      <c r="I581" t="s">
        <v>426</v>
      </c>
      <c r="M581" t="s">
        <v>190</v>
      </c>
      <c r="N581">
        <v>170405</v>
      </c>
      <c r="O581">
        <v>15681</v>
      </c>
      <c r="P581" t="s">
        <v>147</v>
      </c>
      <c r="Q581">
        <v>22</v>
      </c>
      <c r="S581">
        <v>580</v>
      </c>
      <c r="T581">
        <v>-580</v>
      </c>
    </row>
    <row r="582" spans="1:20">
      <c r="A582">
        <v>400075</v>
      </c>
      <c r="B582" t="s">
        <v>425</v>
      </c>
      <c r="C582">
        <v>41649</v>
      </c>
      <c r="D582" t="s">
        <v>427</v>
      </c>
      <c r="G582">
        <v>18</v>
      </c>
      <c r="H582" t="s">
        <v>144</v>
      </c>
      <c r="I582" t="s">
        <v>428</v>
      </c>
      <c r="N582">
        <v>170201</v>
      </c>
      <c r="O582">
        <v>15586</v>
      </c>
      <c r="P582" t="s">
        <v>147</v>
      </c>
      <c r="Q582">
        <v>1595</v>
      </c>
      <c r="R582">
        <v>1900</v>
      </c>
      <c r="T582">
        <v>1320</v>
      </c>
    </row>
    <row r="583" spans="1:20">
      <c r="A583">
        <v>400075</v>
      </c>
      <c r="B583" t="s">
        <v>425</v>
      </c>
      <c r="C583">
        <v>41649</v>
      </c>
      <c r="D583" t="s">
        <v>429</v>
      </c>
      <c r="G583">
        <v>18</v>
      </c>
      <c r="H583" t="s">
        <v>144</v>
      </c>
      <c r="I583" t="s">
        <v>430</v>
      </c>
      <c r="N583">
        <v>170405</v>
      </c>
      <c r="O583">
        <v>15586</v>
      </c>
      <c r="P583" t="s">
        <v>147</v>
      </c>
      <c r="Q583">
        <v>1597</v>
      </c>
      <c r="R583">
        <v>580</v>
      </c>
      <c r="T583">
        <v>1900</v>
      </c>
    </row>
    <row r="584" spans="1:20">
      <c r="A584">
        <v>400075</v>
      </c>
      <c r="B584" t="s">
        <v>425</v>
      </c>
      <c r="C584">
        <v>41663</v>
      </c>
      <c r="D584" t="s">
        <v>431</v>
      </c>
      <c r="G584">
        <v>18</v>
      </c>
      <c r="H584" t="s">
        <v>144</v>
      </c>
      <c r="I584" t="s">
        <v>432</v>
      </c>
      <c r="N584">
        <v>160106</v>
      </c>
      <c r="O584">
        <v>15586</v>
      </c>
      <c r="P584" t="s">
        <v>147</v>
      </c>
      <c r="Q584">
        <v>1594</v>
      </c>
      <c r="R584">
        <v>650</v>
      </c>
      <c r="T584">
        <v>2550</v>
      </c>
    </row>
    <row r="585" spans="1:20">
      <c r="A585">
        <v>400075</v>
      </c>
      <c r="B585" t="s">
        <v>425</v>
      </c>
      <c r="C585">
        <v>41663</v>
      </c>
      <c r="D585" t="s">
        <v>433</v>
      </c>
      <c r="G585">
        <v>18</v>
      </c>
      <c r="H585" t="s">
        <v>144</v>
      </c>
      <c r="I585" t="s">
        <v>432</v>
      </c>
      <c r="N585">
        <v>170201</v>
      </c>
      <c r="O585">
        <v>15586</v>
      </c>
      <c r="P585" t="s">
        <v>147</v>
      </c>
      <c r="Q585">
        <v>1596</v>
      </c>
      <c r="R585">
        <v>1400</v>
      </c>
      <c r="T585">
        <v>3950</v>
      </c>
    </row>
    <row r="586" spans="1:20">
      <c r="A586">
        <v>400075</v>
      </c>
      <c r="B586" t="s">
        <v>425</v>
      </c>
      <c r="C586">
        <v>41670</v>
      </c>
      <c r="D586" t="s">
        <v>188</v>
      </c>
      <c r="G586">
        <v>18</v>
      </c>
      <c r="H586" t="s">
        <v>144</v>
      </c>
      <c r="I586" t="s">
        <v>426</v>
      </c>
      <c r="M586" t="s">
        <v>190</v>
      </c>
      <c r="N586">
        <v>170405</v>
      </c>
      <c r="O586">
        <v>16312</v>
      </c>
      <c r="P586" t="s">
        <v>147</v>
      </c>
      <c r="Q586">
        <v>45</v>
      </c>
      <c r="R586">
        <v>580</v>
      </c>
      <c r="T586">
        <v>4530</v>
      </c>
    </row>
    <row r="587" spans="1:20">
      <c r="A587">
        <v>400077</v>
      </c>
      <c r="B587" t="s">
        <v>434</v>
      </c>
      <c r="C587">
        <v>41670</v>
      </c>
      <c r="D587" t="s">
        <v>435</v>
      </c>
      <c r="G587">
        <v>18</v>
      </c>
      <c r="H587" t="s">
        <v>144</v>
      </c>
      <c r="I587" t="s">
        <v>436</v>
      </c>
      <c r="M587" t="s">
        <v>437</v>
      </c>
      <c r="N587">
        <v>170405</v>
      </c>
      <c r="O587">
        <v>16183</v>
      </c>
      <c r="P587" t="s">
        <v>147</v>
      </c>
      <c r="Q587">
        <v>94</v>
      </c>
      <c r="R587">
        <v>247.15</v>
      </c>
      <c r="T587">
        <v>247.15</v>
      </c>
    </row>
    <row r="588" spans="1:20">
      <c r="A588">
        <v>400077</v>
      </c>
      <c r="B588" t="s">
        <v>434</v>
      </c>
      <c r="C588">
        <v>41670</v>
      </c>
      <c r="D588" t="s">
        <v>435</v>
      </c>
      <c r="G588">
        <v>18</v>
      </c>
      <c r="H588" t="s">
        <v>144</v>
      </c>
      <c r="I588" t="s">
        <v>438</v>
      </c>
      <c r="M588" t="s">
        <v>437</v>
      </c>
      <c r="N588">
        <v>170405</v>
      </c>
      <c r="O588">
        <v>16183</v>
      </c>
      <c r="P588" t="s">
        <v>147</v>
      </c>
      <c r="Q588">
        <v>95</v>
      </c>
      <c r="R588">
        <v>247.15</v>
      </c>
      <c r="T588">
        <v>494.3</v>
      </c>
    </row>
    <row r="589" spans="1:20">
      <c r="A589">
        <v>400077</v>
      </c>
      <c r="B589" t="s">
        <v>434</v>
      </c>
      <c r="C589">
        <v>41670</v>
      </c>
      <c r="D589" t="s">
        <v>194</v>
      </c>
      <c r="G589">
        <v>18</v>
      </c>
      <c r="H589" t="s">
        <v>144</v>
      </c>
      <c r="I589" t="s">
        <v>439</v>
      </c>
      <c r="M589" t="s">
        <v>437</v>
      </c>
      <c r="N589">
        <v>170405</v>
      </c>
      <c r="O589">
        <v>16183</v>
      </c>
      <c r="P589" t="s">
        <v>147</v>
      </c>
      <c r="Q589">
        <v>92</v>
      </c>
      <c r="S589">
        <v>6407.01</v>
      </c>
      <c r="T589">
        <v>-5912.71</v>
      </c>
    </row>
    <row r="590" spans="1:20">
      <c r="A590">
        <v>400154</v>
      </c>
      <c r="B590" t="s">
        <v>440</v>
      </c>
      <c r="C590">
        <v>41641</v>
      </c>
      <c r="D590" t="s">
        <v>253</v>
      </c>
      <c r="G590">
        <v>18</v>
      </c>
      <c r="H590" t="s">
        <v>144</v>
      </c>
      <c r="I590" t="s">
        <v>441</v>
      </c>
      <c r="M590" t="s">
        <v>190</v>
      </c>
      <c r="N590">
        <v>160405</v>
      </c>
      <c r="O590">
        <v>15681</v>
      </c>
      <c r="P590" t="s">
        <v>147</v>
      </c>
      <c r="Q590">
        <v>12</v>
      </c>
      <c r="S590">
        <v>1370</v>
      </c>
      <c r="T590">
        <v>-1370</v>
      </c>
    </row>
    <row r="591" spans="1:20">
      <c r="A591">
        <v>400154</v>
      </c>
      <c r="B591" t="s">
        <v>440</v>
      </c>
      <c r="C591">
        <v>41646</v>
      </c>
      <c r="D591" t="s">
        <v>281</v>
      </c>
      <c r="G591">
        <v>18</v>
      </c>
      <c r="H591" t="s">
        <v>144</v>
      </c>
      <c r="I591" t="s">
        <v>442</v>
      </c>
      <c r="N591">
        <v>160405</v>
      </c>
      <c r="O591">
        <v>15743</v>
      </c>
      <c r="P591" t="s">
        <v>147</v>
      </c>
      <c r="Q591">
        <v>78</v>
      </c>
      <c r="S591">
        <v>274.18</v>
      </c>
      <c r="T591">
        <v>-1644.18</v>
      </c>
    </row>
    <row r="592" spans="1:20">
      <c r="A592">
        <v>400154</v>
      </c>
      <c r="B592" t="s">
        <v>440</v>
      </c>
      <c r="C592">
        <v>41652</v>
      </c>
      <c r="D592" t="s">
        <v>443</v>
      </c>
      <c r="G592">
        <v>18</v>
      </c>
      <c r="H592" t="s">
        <v>144</v>
      </c>
      <c r="I592" t="s">
        <v>444</v>
      </c>
      <c r="N592">
        <v>160405</v>
      </c>
      <c r="O592">
        <v>15586</v>
      </c>
      <c r="P592" t="s">
        <v>147</v>
      </c>
      <c r="Q592">
        <v>1735</v>
      </c>
      <c r="R592">
        <v>1373.29</v>
      </c>
      <c r="T592">
        <v>-270.89</v>
      </c>
    </row>
    <row r="593" spans="1:20">
      <c r="A593">
        <v>400154</v>
      </c>
      <c r="B593" t="s">
        <v>440</v>
      </c>
      <c r="C593">
        <v>41653</v>
      </c>
      <c r="D593" t="s">
        <v>445</v>
      </c>
      <c r="G593">
        <v>18</v>
      </c>
      <c r="H593" t="s">
        <v>144</v>
      </c>
      <c r="I593" t="s">
        <v>446</v>
      </c>
      <c r="N593">
        <v>170405</v>
      </c>
      <c r="O593">
        <v>15586</v>
      </c>
      <c r="P593" t="s">
        <v>147</v>
      </c>
      <c r="Q593">
        <v>1737</v>
      </c>
      <c r="R593">
        <v>10500</v>
      </c>
      <c r="T593">
        <v>10229.11</v>
      </c>
    </row>
    <row r="594" spans="1:20">
      <c r="A594">
        <v>400154</v>
      </c>
      <c r="B594" t="s">
        <v>440</v>
      </c>
      <c r="C594">
        <v>41670</v>
      </c>
      <c r="D594" t="s">
        <v>447</v>
      </c>
      <c r="G594">
        <v>18</v>
      </c>
      <c r="H594" t="s">
        <v>144</v>
      </c>
      <c r="I594" t="s">
        <v>448</v>
      </c>
      <c r="N594">
        <v>160405</v>
      </c>
      <c r="O594">
        <v>15586</v>
      </c>
      <c r="P594" t="s">
        <v>147</v>
      </c>
      <c r="Q594">
        <v>1736</v>
      </c>
      <c r="R594">
        <v>1375.31</v>
      </c>
      <c r="T594">
        <v>11604.42</v>
      </c>
    </row>
    <row r="595" spans="1:20">
      <c r="A595">
        <v>400154</v>
      </c>
      <c r="B595" t="s">
        <v>440</v>
      </c>
      <c r="C595">
        <v>41670</v>
      </c>
      <c r="D595" t="s">
        <v>188</v>
      </c>
      <c r="G595">
        <v>18</v>
      </c>
      <c r="H595" t="s">
        <v>144</v>
      </c>
      <c r="I595" t="s">
        <v>449</v>
      </c>
      <c r="M595" t="s">
        <v>190</v>
      </c>
      <c r="N595">
        <v>160405</v>
      </c>
      <c r="O595">
        <v>16312</v>
      </c>
      <c r="P595" t="s">
        <v>147</v>
      </c>
      <c r="Q595">
        <v>37</v>
      </c>
      <c r="R595">
        <v>1370</v>
      </c>
      <c r="T595">
        <v>12974.42</v>
      </c>
    </row>
    <row r="596" spans="1:20">
      <c r="A596">
        <v>400229</v>
      </c>
      <c r="B596" t="s">
        <v>450</v>
      </c>
      <c r="C596">
        <v>41670</v>
      </c>
      <c r="D596" t="s">
        <v>451</v>
      </c>
      <c r="G596">
        <v>18</v>
      </c>
      <c r="H596" t="s">
        <v>144</v>
      </c>
      <c r="I596" t="s">
        <v>452</v>
      </c>
      <c r="M596" t="s">
        <v>453</v>
      </c>
      <c r="N596">
        <v>170101</v>
      </c>
      <c r="O596">
        <v>16183</v>
      </c>
      <c r="P596" t="s">
        <v>147</v>
      </c>
      <c r="Q596">
        <v>85</v>
      </c>
      <c r="R596">
        <v>0.02</v>
      </c>
      <c r="T596">
        <v>0.02</v>
      </c>
    </row>
    <row r="597" spans="1:20">
      <c r="A597">
        <v>400229</v>
      </c>
      <c r="B597" t="s">
        <v>450</v>
      </c>
      <c r="C597">
        <v>41670</v>
      </c>
      <c r="D597" t="s">
        <v>454</v>
      </c>
      <c r="G597">
        <v>18</v>
      </c>
      <c r="H597" t="s">
        <v>144</v>
      </c>
      <c r="I597" t="s">
        <v>455</v>
      </c>
      <c r="M597" t="s">
        <v>456</v>
      </c>
      <c r="N597">
        <v>170101</v>
      </c>
      <c r="O597">
        <v>16183</v>
      </c>
      <c r="P597" t="s">
        <v>147</v>
      </c>
      <c r="Q597">
        <v>86</v>
      </c>
      <c r="S597">
        <v>0.03</v>
      </c>
      <c r="T597">
        <v>-0.01</v>
      </c>
    </row>
    <row r="598" spans="1:20">
      <c r="A598">
        <v>400229</v>
      </c>
      <c r="B598" t="s">
        <v>450</v>
      </c>
      <c r="C598">
        <v>41670</v>
      </c>
      <c r="D598" t="s">
        <v>451</v>
      </c>
      <c r="G598">
        <v>18</v>
      </c>
      <c r="H598" t="s">
        <v>144</v>
      </c>
      <c r="I598" t="s">
        <v>457</v>
      </c>
      <c r="M598" t="s">
        <v>453</v>
      </c>
      <c r="N598">
        <v>160301</v>
      </c>
      <c r="O598">
        <v>16183</v>
      </c>
      <c r="P598" t="s">
        <v>147</v>
      </c>
      <c r="Q598">
        <v>82</v>
      </c>
      <c r="S598">
        <v>1566.11</v>
      </c>
      <c r="T598">
        <v>-1566.12</v>
      </c>
    </row>
    <row r="599" spans="1:20">
      <c r="A599">
        <v>400229</v>
      </c>
      <c r="B599" t="s">
        <v>450</v>
      </c>
      <c r="C599">
        <v>41670</v>
      </c>
      <c r="D599" t="s">
        <v>454</v>
      </c>
      <c r="G599">
        <v>18</v>
      </c>
      <c r="H599" t="s">
        <v>144</v>
      </c>
      <c r="I599" t="s">
        <v>458</v>
      </c>
      <c r="M599" t="s">
        <v>456</v>
      </c>
      <c r="N599">
        <v>160301</v>
      </c>
      <c r="O599">
        <v>16183</v>
      </c>
      <c r="P599" t="s">
        <v>147</v>
      </c>
      <c r="Q599">
        <v>83</v>
      </c>
      <c r="S599">
        <v>540.32000000000005</v>
      </c>
      <c r="T599">
        <v>-2106.44</v>
      </c>
    </row>
    <row r="600" spans="1:20">
      <c r="A600">
        <v>400081</v>
      </c>
      <c r="B600" t="s">
        <v>459</v>
      </c>
      <c r="C600">
        <v>41647</v>
      </c>
      <c r="D600" t="s">
        <v>460</v>
      </c>
      <c r="G600">
        <v>18</v>
      </c>
      <c r="H600" t="s">
        <v>144</v>
      </c>
      <c r="I600" t="s">
        <v>461</v>
      </c>
      <c r="N600">
        <v>160301</v>
      </c>
      <c r="O600">
        <v>15586</v>
      </c>
      <c r="P600" t="s">
        <v>147</v>
      </c>
      <c r="Q600">
        <v>1607</v>
      </c>
      <c r="R600">
        <v>2120</v>
      </c>
      <c r="T600">
        <v>2120</v>
      </c>
    </row>
    <row r="601" spans="1:20">
      <c r="A601">
        <v>400081</v>
      </c>
      <c r="B601" t="s">
        <v>459</v>
      </c>
      <c r="C601">
        <v>41647</v>
      </c>
      <c r="D601" t="s">
        <v>431</v>
      </c>
      <c r="G601">
        <v>18</v>
      </c>
      <c r="H601" t="s">
        <v>144</v>
      </c>
      <c r="I601" t="s">
        <v>462</v>
      </c>
      <c r="N601">
        <v>160202</v>
      </c>
      <c r="O601">
        <v>15586</v>
      </c>
      <c r="P601" t="s">
        <v>147</v>
      </c>
      <c r="Q601">
        <v>1606</v>
      </c>
      <c r="R601">
        <v>4000</v>
      </c>
      <c r="T601">
        <v>6120</v>
      </c>
    </row>
    <row r="602" spans="1:20">
      <c r="A602">
        <v>400081</v>
      </c>
      <c r="B602" t="s">
        <v>459</v>
      </c>
      <c r="C602">
        <v>41649</v>
      </c>
      <c r="D602" t="s">
        <v>463</v>
      </c>
      <c r="G602">
        <v>18</v>
      </c>
      <c r="H602" t="s">
        <v>144</v>
      </c>
      <c r="I602" t="s">
        <v>464</v>
      </c>
      <c r="N602">
        <v>160101</v>
      </c>
      <c r="O602">
        <v>15586</v>
      </c>
      <c r="P602" t="s">
        <v>147</v>
      </c>
      <c r="Q602">
        <v>1605</v>
      </c>
      <c r="R602">
        <v>2500</v>
      </c>
      <c r="T602">
        <v>8620</v>
      </c>
    </row>
    <row r="603" spans="1:20">
      <c r="A603">
        <v>400086</v>
      </c>
      <c r="B603" t="s">
        <v>465</v>
      </c>
      <c r="C603">
        <v>41669</v>
      </c>
      <c r="D603" t="s">
        <v>466</v>
      </c>
      <c r="G603">
        <v>18</v>
      </c>
      <c r="H603" t="s">
        <v>144</v>
      </c>
      <c r="I603" t="s">
        <v>467</v>
      </c>
      <c r="N603">
        <v>160101</v>
      </c>
      <c r="O603">
        <v>15586</v>
      </c>
      <c r="P603" t="s">
        <v>147</v>
      </c>
      <c r="Q603">
        <v>1627</v>
      </c>
      <c r="R603">
        <v>500</v>
      </c>
      <c r="T603">
        <v>500</v>
      </c>
    </row>
    <row r="604" spans="1:20">
      <c r="A604">
        <v>400087</v>
      </c>
      <c r="B604" t="s">
        <v>468</v>
      </c>
      <c r="C604">
        <v>41641</v>
      </c>
      <c r="D604" t="s">
        <v>253</v>
      </c>
      <c r="G604">
        <v>18</v>
      </c>
      <c r="H604" t="s">
        <v>144</v>
      </c>
      <c r="I604" t="s">
        <v>469</v>
      </c>
      <c r="M604" t="s">
        <v>190</v>
      </c>
      <c r="N604">
        <v>170301</v>
      </c>
      <c r="O604">
        <v>15681</v>
      </c>
      <c r="P604" t="s">
        <v>147</v>
      </c>
      <c r="Q604">
        <v>18</v>
      </c>
      <c r="S604">
        <v>1000</v>
      </c>
      <c r="T604">
        <v>-1000</v>
      </c>
    </row>
    <row r="605" spans="1:20">
      <c r="A605">
        <v>400087</v>
      </c>
      <c r="B605" t="s">
        <v>468</v>
      </c>
      <c r="C605">
        <v>41641</v>
      </c>
      <c r="D605" t="s">
        <v>253</v>
      </c>
      <c r="G605">
        <v>18</v>
      </c>
      <c r="H605" t="s">
        <v>144</v>
      </c>
      <c r="I605" t="s">
        <v>469</v>
      </c>
      <c r="M605" t="s">
        <v>190</v>
      </c>
      <c r="N605">
        <v>160301</v>
      </c>
      <c r="O605">
        <v>15681</v>
      </c>
      <c r="P605" t="s">
        <v>147</v>
      </c>
      <c r="Q605">
        <v>11</v>
      </c>
      <c r="S605">
        <v>1000</v>
      </c>
      <c r="T605">
        <v>-2000</v>
      </c>
    </row>
    <row r="606" spans="1:20">
      <c r="A606">
        <v>400087</v>
      </c>
      <c r="B606" t="s">
        <v>468</v>
      </c>
      <c r="C606">
        <v>41649</v>
      </c>
      <c r="D606" t="s">
        <v>470</v>
      </c>
      <c r="G606">
        <v>18</v>
      </c>
      <c r="H606" t="s">
        <v>144</v>
      </c>
      <c r="I606" t="s">
        <v>471</v>
      </c>
      <c r="M606" t="s">
        <v>174</v>
      </c>
      <c r="N606">
        <v>160301</v>
      </c>
      <c r="O606">
        <v>15819</v>
      </c>
      <c r="P606" t="s">
        <v>147</v>
      </c>
      <c r="Q606">
        <v>1</v>
      </c>
      <c r="R606">
        <v>1000</v>
      </c>
      <c r="T606">
        <v>-1000</v>
      </c>
    </row>
    <row r="607" spans="1:20">
      <c r="A607">
        <v>400087</v>
      </c>
      <c r="B607" t="s">
        <v>468</v>
      </c>
      <c r="C607">
        <v>41649</v>
      </c>
      <c r="D607" t="s">
        <v>470</v>
      </c>
      <c r="G607">
        <v>18</v>
      </c>
      <c r="H607" t="s">
        <v>144</v>
      </c>
      <c r="I607" t="s">
        <v>471</v>
      </c>
      <c r="M607" t="s">
        <v>174</v>
      </c>
      <c r="N607">
        <v>170301</v>
      </c>
      <c r="O607">
        <v>15819</v>
      </c>
      <c r="P607" t="s">
        <v>147</v>
      </c>
      <c r="Q607">
        <v>2</v>
      </c>
      <c r="R607">
        <v>1000</v>
      </c>
      <c r="T607">
        <v>0</v>
      </c>
    </row>
    <row r="608" spans="1:20">
      <c r="A608">
        <v>400087</v>
      </c>
      <c r="B608" t="s">
        <v>468</v>
      </c>
      <c r="C608">
        <v>41670</v>
      </c>
      <c r="D608" t="s">
        <v>188</v>
      </c>
      <c r="G608">
        <v>18</v>
      </c>
      <c r="H608" t="s">
        <v>144</v>
      </c>
      <c r="I608" t="s">
        <v>472</v>
      </c>
      <c r="M608" t="s">
        <v>190</v>
      </c>
      <c r="N608">
        <v>170301</v>
      </c>
      <c r="O608">
        <v>16312</v>
      </c>
      <c r="P608" t="s">
        <v>147</v>
      </c>
      <c r="Q608">
        <v>43</v>
      </c>
      <c r="R608">
        <v>1000</v>
      </c>
      <c r="T608">
        <v>1000</v>
      </c>
    </row>
    <row r="609" spans="1:20">
      <c r="A609">
        <v>400087</v>
      </c>
      <c r="B609" t="s">
        <v>468</v>
      </c>
      <c r="C609">
        <v>41670</v>
      </c>
      <c r="D609" t="s">
        <v>188</v>
      </c>
      <c r="G609">
        <v>18</v>
      </c>
      <c r="H609" t="s">
        <v>144</v>
      </c>
      <c r="I609" t="s">
        <v>472</v>
      </c>
      <c r="M609" t="s">
        <v>190</v>
      </c>
      <c r="N609">
        <v>160301</v>
      </c>
      <c r="O609">
        <v>16312</v>
      </c>
      <c r="P609" t="s">
        <v>147</v>
      </c>
      <c r="Q609">
        <v>36</v>
      </c>
      <c r="R609">
        <v>1000</v>
      </c>
      <c r="T609">
        <v>2000</v>
      </c>
    </row>
    <row r="610" spans="1:20">
      <c r="A610">
        <v>400091</v>
      </c>
      <c r="B610" t="s">
        <v>473</v>
      </c>
      <c r="C610">
        <v>41641</v>
      </c>
      <c r="D610" t="s">
        <v>474</v>
      </c>
      <c r="G610">
        <v>18</v>
      </c>
      <c r="H610" t="s">
        <v>144</v>
      </c>
      <c r="I610" t="s">
        <v>475</v>
      </c>
      <c r="N610">
        <v>150203</v>
      </c>
      <c r="O610">
        <v>15587</v>
      </c>
      <c r="P610" t="s">
        <v>147</v>
      </c>
      <c r="Q610">
        <v>3002</v>
      </c>
      <c r="R610">
        <v>1400</v>
      </c>
      <c r="T610">
        <v>1400</v>
      </c>
    </row>
    <row r="611" spans="1:20">
      <c r="A611">
        <v>400091</v>
      </c>
      <c r="B611" t="s">
        <v>473</v>
      </c>
      <c r="C611">
        <v>41642</v>
      </c>
      <c r="D611" t="s">
        <v>476</v>
      </c>
      <c r="G611">
        <v>18</v>
      </c>
      <c r="H611" t="s">
        <v>144</v>
      </c>
      <c r="I611" t="s">
        <v>477</v>
      </c>
      <c r="N611">
        <v>160202</v>
      </c>
      <c r="O611">
        <v>15587</v>
      </c>
      <c r="P611" t="s">
        <v>147</v>
      </c>
      <c r="Q611">
        <v>3015</v>
      </c>
      <c r="R611">
        <v>2500</v>
      </c>
      <c r="T611">
        <v>3900</v>
      </c>
    </row>
    <row r="612" spans="1:20">
      <c r="A612">
        <v>400091</v>
      </c>
      <c r="B612" t="s">
        <v>473</v>
      </c>
      <c r="C612">
        <v>41663</v>
      </c>
      <c r="D612" t="s">
        <v>478</v>
      </c>
      <c r="G612">
        <v>18</v>
      </c>
      <c r="H612" t="s">
        <v>144</v>
      </c>
      <c r="I612" t="s">
        <v>479</v>
      </c>
      <c r="N612">
        <v>170101</v>
      </c>
      <c r="O612">
        <v>15587</v>
      </c>
      <c r="P612" t="s">
        <v>147</v>
      </c>
      <c r="Q612">
        <v>3016</v>
      </c>
      <c r="R612">
        <v>430</v>
      </c>
      <c r="T612">
        <v>4330</v>
      </c>
    </row>
    <row r="613" spans="1:20">
      <c r="A613">
        <v>400091</v>
      </c>
      <c r="B613" t="s">
        <v>473</v>
      </c>
      <c r="C613">
        <v>41663</v>
      </c>
      <c r="D613" t="s">
        <v>480</v>
      </c>
      <c r="G613">
        <v>18</v>
      </c>
      <c r="H613" t="s">
        <v>144</v>
      </c>
      <c r="I613" t="s">
        <v>481</v>
      </c>
      <c r="N613">
        <v>170101</v>
      </c>
      <c r="O613">
        <v>15587</v>
      </c>
      <c r="P613" t="s">
        <v>147</v>
      </c>
      <c r="Q613">
        <v>3017</v>
      </c>
      <c r="R613">
        <v>400</v>
      </c>
      <c r="T613">
        <v>4730</v>
      </c>
    </row>
    <row r="614" spans="1:20">
      <c r="A614">
        <v>400091</v>
      </c>
      <c r="B614" t="s">
        <v>473</v>
      </c>
      <c r="C614">
        <v>41663</v>
      </c>
      <c r="D614" t="s">
        <v>482</v>
      </c>
      <c r="G614">
        <v>18</v>
      </c>
      <c r="H614" t="s">
        <v>144</v>
      </c>
      <c r="I614" t="s">
        <v>483</v>
      </c>
      <c r="N614">
        <v>170101</v>
      </c>
      <c r="O614">
        <v>15587</v>
      </c>
      <c r="P614" t="s">
        <v>147</v>
      </c>
      <c r="Q614">
        <v>3018</v>
      </c>
      <c r="R614">
        <v>800</v>
      </c>
      <c r="T614">
        <v>5530</v>
      </c>
    </row>
    <row r="615" spans="1:20">
      <c r="A615">
        <v>400091</v>
      </c>
      <c r="B615" t="s">
        <v>473</v>
      </c>
      <c r="C615">
        <v>41663</v>
      </c>
      <c r="D615" t="s">
        <v>484</v>
      </c>
      <c r="G615">
        <v>18</v>
      </c>
      <c r="H615" t="s">
        <v>144</v>
      </c>
      <c r="I615" t="s">
        <v>485</v>
      </c>
      <c r="N615">
        <v>170101</v>
      </c>
      <c r="O615">
        <v>15587</v>
      </c>
      <c r="P615" t="s">
        <v>147</v>
      </c>
      <c r="Q615">
        <v>3019</v>
      </c>
      <c r="R615">
        <v>300</v>
      </c>
      <c r="T615">
        <v>5830</v>
      </c>
    </row>
    <row r="616" spans="1:20">
      <c r="A616">
        <v>400091</v>
      </c>
      <c r="B616" t="s">
        <v>473</v>
      </c>
      <c r="C616">
        <v>41663</v>
      </c>
      <c r="D616" t="s">
        <v>484</v>
      </c>
      <c r="G616">
        <v>18</v>
      </c>
      <c r="H616" t="s">
        <v>144</v>
      </c>
      <c r="I616" t="s">
        <v>486</v>
      </c>
      <c r="N616">
        <v>170405</v>
      </c>
      <c r="O616">
        <v>15587</v>
      </c>
      <c r="P616" t="s">
        <v>147</v>
      </c>
      <c r="Q616">
        <v>3020</v>
      </c>
      <c r="R616">
        <v>1666.66</v>
      </c>
      <c r="T616">
        <v>7496.66</v>
      </c>
    </row>
    <row r="617" spans="1:20">
      <c r="A617">
        <v>400091</v>
      </c>
      <c r="B617" t="s">
        <v>473</v>
      </c>
      <c r="C617">
        <v>41663</v>
      </c>
      <c r="D617" t="s">
        <v>484</v>
      </c>
      <c r="G617">
        <v>18</v>
      </c>
      <c r="H617" t="s">
        <v>144</v>
      </c>
      <c r="I617" t="s">
        <v>487</v>
      </c>
      <c r="N617">
        <v>170405</v>
      </c>
      <c r="O617">
        <v>15587</v>
      </c>
      <c r="P617" t="s">
        <v>147</v>
      </c>
      <c r="Q617">
        <v>3021</v>
      </c>
      <c r="R617">
        <v>1666.66</v>
      </c>
      <c r="T617">
        <v>9163.32</v>
      </c>
    </row>
    <row r="618" spans="1:20">
      <c r="A618">
        <v>400091</v>
      </c>
      <c r="B618" t="s">
        <v>473</v>
      </c>
      <c r="C618">
        <v>41663</v>
      </c>
      <c r="D618" t="s">
        <v>476</v>
      </c>
      <c r="G618">
        <v>18</v>
      </c>
      <c r="H618" t="s">
        <v>144</v>
      </c>
      <c r="I618" t="s">
        <v>488</v>
      </c>
      <c r="N618">
        <v>160101</v>
      </c>
      <c r="O618">
        <v>15587</v>
      </c>
      <c r="P618" t="s">
        <v>147</v>
      </c>
      <c r="Q618">
        <v>3003</v>
      </c>
      <c r="R618">
        <v>430</v>
      </c>
      <c r="T618">
        <v>9593.32</v>
      </c>
    </row>
    <row r="619" spans="1:20">
      <c r="A619">
        <v>400091</v>
      </c>
      <c r="B619" t="s">
        <v>473</v>
      </c>
      <c r="C619">
        <v>41663</v>
      </c>
      <c r="D619" t="s">
        <v>489</v>
      </c>
      <c r="G619">
        <v>18</v>
      </c>
      <c r="H619" t="s">
        <v>144</v>
      </c>
      <c r="I619" t="s">
        <v>490</v>
      </c>
      <c r="N619">
        <v>160101</v>
      </c>
      <c r="O619">
        <v>15587</v>
      </c>
      <c r="P619" t="s">
        <v>147</v>
      </c>
      <c r="Q619">
        <v>3004</v>
      </c>
      <c r="R619">
        <v>430</v>
      </c>
      <c r="T619">
        <v>10023.32</v>
      </c>
    </row>
    <row r="620" spans="1:20">
      <c r="A620">
        <v>400091</v>
      </c>
      <c r="B620" t="s">
        <v>473</v>
      </c>
      <c r="C620">
        <v>41663</v>
      </c>
      <c r="D620" t="s">
        <v>476</v>
      </c>
      <c r="G620">
        <v>18</v>
      </c>
      <c r="H620" t="s">
        <v>144</v>
      </c>
      <c r="I620" t="s">
        <v>491</v>
      </c>
      <c r="N620">
        <v>160101</v>
      </c>
      <c r="O620">
        <v>15587</v>
      </c>
      <c r="P620" t="s">
        <v>147</v>
      </c>
      <c r="Q620">
        <v>3005</v>
      </c>
      <c r="R620">
        <v>430</v>
      </c>
      <c r="T620">
        <v>10453.32</v>
      </c>
    </row>
    <row r="621" spans="1:20">
      <c r="A621">
        <v>400091</v>
      </c>
      <c r="B621" t="s">
        <v>473</v>
      </c>
      <c r="C621">
        <v>41663</v>
      </c>
      <c r="D621" t="s">
        <v>476</v>
      </c>
      <c r="G621">
        <v>18</v>
      </c>
      <c r="H621" t="s">
        <v>144</v>
      </c>
      <c r="I621" t="s">
        <v>492</v>
      </c>
      <c r="N621">
        <v>160101</v>
      </c>
      <c r="O621">
        <v>15587</v>
      </c>
      <c r="P621" t="s">
        <v>147</v>
      </c>
      <c r="Q621">
        <v>3006</v>
      </c>
      <c r="R621">
        <v>430</v>
      </c>
      <c r="T621">
        <v>10883.32</v>
      </c>
    </row>
    <row r="622" spans="1:20">
      <c r="A622">
        <v>400091</v>
      </c>
      <c r="B622" t="s">
        <v>473</v>
      </c>
      <c r="C622">
        <v>41663</v>
      </c>
      <c r="D622" t="s">
        <v>476</v>
      </c>
      <c r="G622">
        <v>18</v>
      </c>
      <c r="H622" t="s">
        <v>144</v>
      </c>
      <c r="I622" t="s">
        <v>493</v>
      </c>
      <c r="N622">
        <v>160101</v>
      </c>
      <c r="O622">
        <v>15587</v>
      </c>
      <c r="P622" t="s">
        <v>147</v>
      </c>
      <c r="Q622">
        <v>3007</v>
      </c>
      <c r="R622">
        <v>430</v>
      </c>
      <c r="T622">
        <v>11313.32</v>
      </c>
    </row>
    <row r="623" spans="1:20">
      <c r="A623">
        <v>400091</v>
      </c>
      <c r="B623" t="s">
        <v>473</v>
      </c>
      <c r="C623">
        <v>41663</v>
      </c>
      <c r="D623" t="s">
        <v>484</v>
      </c>
      <c r="G623">
        <v>18</v>
      </c>
      <c r="H623" t="s">
        <v>144</v>
      </c>
      <c r="I623" t="s">
        <v>494</v>
      </c>
      <c r="N623">
        <v>160101</v>
      </c>
      <c r="O623">
        <v>15587</v>
      </c>
      <c r="P623" t="s">
        <v>147</v>
      </c>
      <c r="Q623">
        <v>3008</v>
      </c>
      <c r="R623">
        <v>430</v>
      </c>
      <c r="T623">
        <v>11743.32</v>
      </c>
    </row>
    <row r="624" spans="1:20">
      <c r="A624">
        <v>400091</v>
      </c>
      <c r="B624" t="s">
        <v>473</v>
      </c>
      <c r="C624">
        <v>41663</v>
      </c>
      <c r="D624" t="s">
        <v>484</v>
      </c>
      <c r="G624">
        <v>18</v>
      </c>
      <c r="H624" t="s">
        <v>144</v>
      </c>
      <c r="I624" t="s">
        <v>495</v>
      </c>
      <c r="N624">
        <v>160101</v>
      </c>
      <c r="O624">
        <v>15587</v>
      </c>
      <c r="P624" t="s">
        <v>147</v>
      </c>
      <c r="Q624">
        <v>3009</v>
      </c>
      <c r="R624">
        <v>500</v>
      </c>
      <c r="T624">
        <v>12243.32</v>
      </c>
    </row>
    <row r="625" spans="1:20">
      <c r="A625">
        <v>400091</v>
      </c>
      <c r="B625" t="s">
        <v>473</v>
      </c>
      <c r="C625">
        <v>41663</v>
      </c>
      <c r="D625" t="s">
        <v>496</v>
      </c>
      <c r="G625">
        <v>18</v>
      </c>
      <c r="H625" t="s">
        <v>144</v>
      </c>
      <c r="I625" t="s">
        <v>497</v>
      </c>
      <c r="N625">
        <v>160101</v>
      </c>
      <c r="O625">
        <v>15587</v>
      </c>
      <c r="P625" t="s">
        <v>147</v>
      </c>
      <c r="Q625">
        <v>3010</v>
      </c>
      <c r="R625">
        <v>300</v>
      </c>
      <c r="T625">
        <v>12543.32</v>
      </c>
    </row>
    <row r="626" spans="1:20">
      <c r="A626">
        <v>400091</v>
      </c>
      <c r="B626" t="s">
        <v>473</v>
      </c>
      <c r="C626">
        <v>41663</v>
      </c>
      <c r="D626" t="s">
        <v>476</v>
      </c>
      <c r="G626">
        <v>18</v>
      </c>
      <c r="H626" t="s">
        <v>144</v>
      </c>
      <c r="I626" t="s">
        <v>498</v>
      </c>
      <c r="N626">
        <v>160101</v>
      </c>
      <c r="O626">
        <v>15587</v>
      </c>
      <c r="P626" t="s">
        <v>147</v>
      </c>
      <c r="Q626">
        <v>3011</v>
      </c>
      <c r="R626">
        <v>300</v>
      </c>
      <c r="T626">
        <v>12843.32</v>
      </c>
    </row>
    <row r="627" spans="1:20">
      <c r="A627">
        <v>400091</v>
      </c>
      <c r="B627" t="s">
        <v>473</v>
      </c>
      <c r="C627">
        <v>41663</v>
      </c>
      <c r="D627" t="s">
        <v>499</v>
      </c>
      <c r="G627">
        <v>18</v>
      </c>
      <c r="H627" t="s">
        <v>144</v>
      </c>
      <c r="I627" t="s">
        <v>500</v>
      </c>
      <c r="N627">
        <v>160101</v>
      </c>
      <c r="O627">
        <v>15587</v>
      </c>
      <c r="P627" t="s">
        <v>147</v>
      </c>
      <c r="Q627">
        <v>3012</v>
      </c>
      <c r="R627">
        <v>1500</v>
      </c>
      <c r="T627">
        <v>14343.32</v>
      </c>
    </row>
    <row r="628" spans="1:20">
      <c r="A628">
        <v>400091</v>
      </c>
      <c r="B628" t="s">
        <v>473</v>
      </c>
      <c r="C628">
        <v>41663</v>
      </c>
      <c r="D628" t="s">
        <v>484</v>
      </c>
      <c r="G628">
        <v>18</v>
      </c>
      <c r="H628" t="s">
        <v>144</v>
      </c>
      <c r="I628" t="s">
        <v>501</v>
      </c>
      <c r="N628">
        <v>160101</v>
      </c>
      <c r="O628">
        <v>15587</v>
      </c>
      <c r="P628" t="s">
        <v>147</v>
      </c>
      <c r="Q628">
        <v>3013</v>
      </c>
      <c r="R628">
        <v>2000</v>
      </c>
      <c r="T628">
        <v>16343.32</v>
      </c>
    </row>
    <row r="629" spans="1:20">
      <c r="A629">
        <v>400091</v>
      </c>
      <c r="B629" t="s">
        <v>473</v>
      </c>
      <c r="C629">
        <v>41663</v>
      </c>
      <c r="D629" t="s">
        <v>484</v>
      </c>
      <c r="G629">
        <v>18</v>
      </c>
      <c r="H629" t="s">
        <v>144</v>
      </c>
      <c r="I629" t="s">
        <v>502</v>
      </c>
      <c r="N629">
        <v>160101</v>
      </c>
      <c r="O629">
        <v>15587</v>
      </c>
      <c r="P629" t="s">
        <v>147</v>
      </c>
      <c r="Q629">
        <v>3014</v>
      </c>
      <c r="R629">
        <v>600</v>
      </c>
      <c r="T629">
        <v>16943.32</v>
      </c>
    </row>
    <row r="630" spans="1:20">
      <c r="A630">
        <v>400104</v>
      </c>
      <c r="B630" t="s">
        <v>503</v>
      </c>
      <c r="C630">
        <v>41663</v>
      </c>
      <c r="D630" t="s">
        <v>504</v>
      </c>
      <c r="G630">
        <v>18</v>
      </c>
      <c r="H630" t="s">
        <v>144</v>
      </c>
      <c r="I630" t="s">
        <v>505</v>
      </c>
      <c r="N630">
        <v>160301</v>
      </c>
      <c r="O630">
        <v>15586</v>
      </c>
      <c r="P630" t="s">
        <v>147</v>
      </c>
      <c r="Q630">
        <v>1663</v>
      </c>
      <c r="R630">
        <v>464.25</v>
      </c>
      <c r="T630">
        <v>464.25</v>
      </c>
    </row>
    <row r="631" spans="1:20">
      <c r="A631">
        <v>400105</v>
      </c>
      <c r="B631" t="s">
        <v>506</v>
      </c>
      <c r="C631">
        <v>41649</v>
      </c>
      <c r="D631" t="s">
        <v>507</v>
      </c>
      <c r="G631">
        <v>18</v>
      </c>
      <c r="H631" t="s">
        <v>144</v>
      </c>
      <c r="I631" t="s">
        <v>508</v>
      </c>
      <c r="N631">
        <v>170101</v>
      </c>
      <c r="O631">
        <v>15586</v>
      </c>
      <c r="P631" t="s">
        <v>147</v>
      </c>
      <c r="Q631">
        <v>1677</v>
      </c>
      <c r="R631">
        <v>440</v>
      </c>
      <c r="T631">
        <v>440</v>
      </c>
    </row>
    <row r="632" spans="1:20">
      <c r="A632">
        <v>400109</v>
      </c>
      <c r="B632" t="s">
        <v>509</v>
      </c>
      <c r="C632">
        <v>41641</v>
      </c>
      <c r="D632" t="s">
        <v>152</v>
      </c>
      <c r="G632">
        <v>18</v>
      </c>
      <c r="H632" t="s">
        <v>144</v>
      </c>
      <c r="I632" t="s">
        <v>510</v>
      </c>
      <c r="N632">
        <v>160101</v>
      </c>
      <c r="O632">
        <v>15587</v>
      </c>
      <c r="P632" t="s">
        <v>147</v>
      </c>
      <c r="Q632">
        <v>3041</v>
      </c>
      <c r="R632">
        <v>116.97</v>
      </c>
      <c r="T632">
        <v>116.97</v>
      </c>
    </row>
    <row r="633" spans="1:20">
      <c r="A633">
        <v>400109</v>
      </c>
      <c r="B633" t="s">
        <v>509</v>
      </c>
      <c r="C633">
        <v>41667</v>
      </c>
      <c r="D633" t="s">
        <v>511</v>
      </c>
      <c r="G633">
        <v>18</v>
      </c>
      <c r="H633" t="s">
        <v>144</v>
      </c>
      <c r="I633" t="s">
        <v>512</v>
      </c>
      <c r="N633">
        <v>160104</v>
      </c>
      <c r="O633">
        <v>15586</v>
      </c>
      <c r="P633" t="s">
        <v>147</v>
      </c>
      <c r="Q633">
        <v>1679</v>
      </c>
      <c r="R633">
        <v>2209.3200000000002</v>
      </c>
      <c r="T633">
        <v>2326.29</v>
      </c>
    </row>
    <row r="634" spans="1:20">
      <c r="A634">
        <v>400110</v>
      </c>
      <c r="B634" t="s">
        <v>513</v>
      </c>
      <c r="C634">
        <v>41652</v>
      </c>
      <c r="D634" t="s">
        <v>514</v>
      </c>
      <c r="G634">
        <v>18</v>
      </c>
      <c r="H634" t="s">
        <v>144</v>
      </c>
      <c r="I634" t="s">
        <v>515</v>
      </c>
      <c r="N634">
        <v>160203</v>
      </c>
      <c r="O634">
        <v>15586</v>
      </c>
      <c r="P634" t="s">
        <v>147</v>
      </c>
      <c r="Q634">
        <v>1686</v>
      </c>
      <c r="R634">
        <v>223.65</v>
      </c>
      <c r="T634">
        <v>223.65</v>
      </c>
    </row>
    <row r="635" spans="1:20">
      <c r="A635">
        <v>400110</v>
      </c>
      <c r="B635" t="s">
        <v>513</v>
      </c>
      <c r="C635">
        <v>41656</v>
      </c>
      <c r="D635" t="s">
        <v>516</v>
      </c>
      <c r="G635">
        <v>18</v>
      </c>
      <c r="H635" t="s">
        <v>144</v>
      </c>
      <c r="I635" t="s">
        <v>517</v>
      </c>
      <c r="N635">
        <v>160104</v>
      </c>
      <c r="O635">
        <v>15586</v>
      </c>
      <c r="P635" t="s">
        <v>147</v>
      </c>
      <c r="Q635">
        <v>1682</v>
      </c>
      <c r="R635">
        <v>5156.0600000000004</v>
      </c>
      <c r="T635">
        <v>5379.71</v>
      </c>
    </row>
    <row r="636" spans="1:20">
      <c r="A636">
        <v>400110</v>
      </c>
      <c r="B636" t="s">
        <v>513</v>
      </c>
      <c r="C636">
        <v>41670</v>
      </c>
      <c r="D636" t="s">
        <v>518</v>
      </c>
      <c r="G636">
        <v>18</v>
      </c>
      <c r="H636" t="s">
        <v>144</v>
      </c>
      <c r="I636" t="s">
        <v>519</v>
      </c>
      <c r="N636">
        <v>160104</v>
      </c>
      <c r="O636">
        <v>15586</v>
      </c>
      <c r="P636" t="s">
        <v>147</v>
      </c>
      <c r="Q636">
        <v>1684</v>
      </c>
      <c r="R636">
        <v>5387.8</v>
      </c>
      <c r="T636">
        <v>10767.51</v>
      </c>
    </row>
    <row r="637" spans="1:20">
      <c r="A637">
        <v>400110</v>
      </c>
      <c r="B637" t="s">
        <v>513</v>
      </c>
      <c r="C637">
        <v>41670</v>
      </c>
      <c r="D637" t="s">
        <v>520</v>
      </c>
      <c r="G637">
        <v>18</v>
      </c>
      <c r="H637" t="s">
        <v>144</v>
      </c>
      <c r="I637" t="s">
        <v>521</v>
      </c>
      <c r="N637">
        <v>160104</v>
      </c>
      <c r="O637">
        <v>15586</v>
      </c>
      <c r="P637" t="s">
        <v>147</v>
      </c>
      <c r="Q637">
        <v>1685</v>
      </c>
      <c r="R637">
        <v>5387.8</v>
      </c>
      <c r="T637">
        <v>16155.31</v>
      </c>
    </row>
    <row r="638" spans="1:20">
      <c r="A638">
        <v>400110</v>
      </c>
      <c r="B638" t="s">
        <v>513</v>
      </c>
      <c r="C638">
        <v>41670</v>
      </c>
      <c r="D638" t="s">
        <v>522</v>
      </c>
      <c r="G638">
        <v>18</v>
      </c>
      <c r="H638" t="s">
        <v>144</v>
      </c>
      <c r="I638" t="s">
        <v>523</v>
      </c>
      <c r="N638">
        <v>160104</v>
      </c>
      <c r="O638">
        <v>15586</v>
      </c>
      <c r="P638" t="s">
        <v>147</v>
      </c>
      <c r="Q638">
        <v>1683</v>
      </c>
      <c r="R638">
        <v>5156.0600000000004</v>
      </c>
      <c r="T638">
        <v>21311.37</v>
      </c>
    </row>
    <row r="639" spans="1:20">
      <c r="A639">
        <v>400114</v>
      </c>
      <c r="B639" t="s">
        <v>524</v>
      </c>
      <c r="C639">
        <v>41647</v>
      </c>
      <c r="D639" t="s">
        <v>225</v>
      </c>
      <c r="G639">
        <v>18</v>
      </c>
      <c r="H639" t="s">
        <v>144</v>
      </c>
      <c r="I639" t="s">
        <v>525</v>
      </c>
      <c r="N639">
        <v>160101</v>
      </c>
      <c r="O639">
        <v>15587</v>
      </c>
      <c r="P639" t="s">
        <v>147</v>
      </c>
      <c r="Q639">
        <v>3045</v>
      </c>
      <c r="R639">
        <v>198.75</v>
      </c>
      <c r="T639">
        <v>198.75</v>
      </c>
    </row>
    <row r="640" spans="1:20">
      <c r="A640">
        <v>400114</v>
      </c>
      <c r="B640" t="s">
        <v>524</v>
      </c>
      <c r="C640">
        <v>41655</v>
      </c>
      <c r="D640" t="s">
        <v>225</v>
      </c>
      <c r="G640">
        <v>18</v>
      </c>
      <c r="H640" t="s">
        <v>144</v>
      </c>
      <c r="I640" t="s">
        <v>526</v>
      </c>
      <c r="N640">
        <v>160101</v>
      </c>
      <c r="O640">
        <v>15587</v>
      </c>
      <c r="P640" t="s">
        <v>147</v>
      </c>
      <c r="Q640">
        <v>3046</v>
      </c>
      <c r="R640">
        <v>222.61</v>
      </c>
      <c r="T640">
        <v>421.36</v>
      </c>
    </row>
    <row r="641" spans="1:20">
      <c r="A641">
        <v>400116</v>
      </c>
      <c r="B641" t="s">
        <v>527</v>
      </c>
      <c r="C641">
        <v>41649</v>
      </c>
      <c r="D641" t="s">
        <v>528</v>
      </c>
      <c r="G641">
        <v>18</v>
      </c>
      <c r="H641" t="s">
        <v>144</v>
      </c>
      <c r="I641" t="s">
        <v>529</v>
      </c>
      <c r="N641">
        <v>160101</v>
      </c>
      <c r="O641">
        <v>15586</v>
      </c>
      <c r="P641" t="s">
        <v>147</v>
      </c>
      <c r="Q641">
        <v>1720</v>
      </c>
      <c r="R641">
        <v>4410</v>
      </c>
      <c r="T641">
        <v>4410</v>
      </c>
    </row>
    <row r="642" spans="1:20">
      <c r="A642">
        <v>400117</v>
      </c>
      <c r="B642" t="s">
        <v>530</v>
      </c>
      <c r="C642">
        <v>41649</v>
      </c>
      <c r="D642" t="s">
        <v>531</v>
      </c>
      <c r="G642">
        <v>18</v>
      </c>
      <c r="H642" t="s">
        <v>144</v>
      </c>
      <c r="I642" t="s">
        <v>532</v>
      </c>
      <c r="N642">
        <v>170101</v>
      </c>
      <c r="O642">
        <v>15586</v>
      </c>
      <c r="P642" t="s">
        <v>147</v>
      </c>
      <c r="Q642">
        <v>1723</v>
      </c>
      <c r="R642">
        <v>792</v>
      </c>
      <c r="T642">
        <v>792</v>
      </c>
    </row>
    <row r="643" spans="1:20">
      <c r="A643">
        <v>400118</v>
      </c>
      <c r="B643" t="s">
        <v>533</v>
      </c>
      <c r="C643">
        <v>41641</v>
      </c>
      <c r="D643" t="s">
        <v>253</v>
      </c>
      <c r="G643">
        <v>18</v>
      </c>
      <c r="H643" t="s">
        <v>144</v>
      </c>
      <c r="I643" t="s">
        <v>534</v>
      </c>
      <c r="M643" t="s">
        <v>190</v>
      </c>
      <c r="N643">
        <v>160401</v>
      </c>
      <c r="O643">
        <v>15681</v>
      </c>
      <c r="P643" t="s">
        <v>147</v>
      </c>
      <c r="Q643">
        <v>58</v>
      </c>
      <c r="S643">
        <v>125</v>
      </c>
      <c r="T643">
        <v>-125</v>
      </c>
    </row>
    <row r="644" spans="1:20">
      <c r="A644">
        <v>400118</v>
      </c>
      <c r="B644" t="s">
        <v>533</v>
      </c>
      <c r="C644">
        <v>41641</v>
      </c>
      <c r="D644" t="s">
        <v>253</v>
      </c>
      <c r="G644">
        <v>18</v>
      </c>
      <c r="H644" t="s">
        <v>144</v>
      </c>
      <c r="I644" t="s">
        <v>534</v>
      </c>
      <c r="M644" t="s">
        <v>190</v>
      </c>
      <c r="N644">
        <v>170401</v>
      </c>
      <c r="O644">
        <v>15681</v>
      </c>
      <c r="P644" t="s">
        <v>147</v>
      </c>
      <c r="Q644">
        <v>59</v>
      </c>
      <c r="S644">
        <v>125</v>
      </c>
      <c r="T644">
        <v>-250</v>
      </c>
    </row>
    <row r="645" spans="1:20">
      <c r="A645">
        <v>400118</v>
      </c>
      <c r="B645" t="s">
        <v>533</v>
      </c>
      <c r="C645">
        <v>41648</v>
      </c>
      <c r="D645" t="s">
        <v>535</v>
      </c>
      <c r="G645">
        <v>18</v>
      </c>
      <c r="H645" t="s">
        <v>144</v>
      </c>
      <c r="I645" t="s">
        <v>536</v>
      </c>
      <c r="M645" t="s">
        <v>174</v>
      </c>
      <c r="N645">
        <v>160401</v>
      </c>
      <c r="O645">
        <v>15794</v>
      </c>
      <c r="P645" t="s">
        <v>147</v>
      </c>
      <c r="Q645">
        <v>1</v>
      </c>
      <c r="R645">
        <v>125</v>
      </c>
      <c r="T645">
        <v>-125</v>
      </c>
    </row>
    <row r="646" spans="1:20">
      <c r="A646">
        <v>400118</v>
      </c>
      <c r="B646" t="s">
        <v>533</v>
      </c>
      <c r="C646">
        <v>41648</v>
      </c>
      <c r="D646" t="s">
        <v>535</v>
      </c>
      <c r="G646">
        <v>18</v>
      </c>
      <c r="H646" t="s">
        <v>144</v>
      </c>
      <c r="I646" t="s">
        <v>536</v>
      </c>
      <c r="M646" t="s">
        <v>174</v>
      </c>
      <c r="N646">
        <v>170401</v>
      </c>
      <c r="O646">
        <v>15794</v>
      </c>
      <c r="P646" t="s">
        <v>147</v>
      </c>
      <c r="Q646">
        <v>2</v>
      </c>
      <c r="R646">
        <v>125</v>
      </c>
      <c r="T646">
        <v>0</v>
      </c>
    </row>
    <row r="647" spans="1:20">
      <c r="A647">
        <v>400118</v>
      </c>
      <c r="B647" t="s">
        <v>533</v>
      </c>
      <c r="C647">
        <v>41670</v>
      </c>
      <c r="D647" t="s">
        <v>188</v>
      </c>
      <c r="G647">
        <v>18</v>
      </c>
      <c r="H647" t="s">
        <v>144</v>
      </c>
      <c r="I647" t="s">
        <v>537</v>
      </c>
      <c r="M647" t="s">
        <v>190</v>
      </c>
      <c r="N647">
        <v>160401</v>
      </c>
      <c r="O647">
        <v>16312</v>
      </c>
      <c r="P647" t="s">
        <v>147</v>
      </c>
      <c r="Q647">
        <v>76</v>
      </c>
      <c r="R647">
        <v>125</v>
      </c>
      <c r="T647">
        <v>125</v>
      </c>
    </row>
    <row r="648" spans="1:20">
      <c r="A648">
        <v>400118</v>
      </c>
      <c r="B648" t="s">
        <v>533</v>
      </c>
      <c r="C648">
        <v>41670</v>
      </c>
      <c r="D648" t="s">
        <v>188</v>
      </c>
      <c r="G648">
        <v>18</v>
      </c>
      <c r="H648" t="s">
        <v>144</v>
      </c>
      <c r="I648" t="s">
        <v>537</v>
      </c>
      <c r="M648" t="s">
        <v>190</v>
      </c>
      <c r="N648">
        <v>170401</v>
      </c>
      <c r="O648">
        <v>16312</v>
      </c>
      <c r="P648" t="s">
        <v>147</v>
      </c>
      <c r="Q648">
        <v>77</v>
      </c>
      <c r="R648">
        <v>125</v>
      </c>
      <c r="T648">
        <v>250</v>
      </c>
    </row>
    <row r="649" spans="1:20">
      <c r="A649">
        <v>400133</v>
      </c>
      <c r="B649" t="s">
        <v>538</v>
      </c>
      <c r="C649">
        <v>41670</v>
      </c>
      <c r="D649" t="s">
        <v>539</v>
      </c>
      <c r="G649">
        <v>18</v>
      </c>
      <c r="H649" t="s">
        <v>144</v>
      </c>
      <c r="I649" t="s">
        <v>540</v>
      </c>
      <c r="N649">
        <v>160405</v>
      </c>
      <c r="O649">
        <v>16255</v>
      </c>
      <c r="P649" t="s">
        <v>147</v>
      </c>
      <c r="Q649">
        <v>10</v>
      </c>
      <c r="R649">
        <v>133.94</v>
      </c>
      <c r="T649">
        <v>133.94</v>
      </c>
    </row>
    <row r="650" spans="1:20">
      <c r="A650">
        <v>400133</v>
      </c>
      <c r="B650" t="s">
        <v>538</v>
      </c>
      <c r="C650">
        <v>41670</v>
      </c>
      <c r="D650" t="s">
        <v>541</v>
      </c>
      <c r="G650">
        <v>18</v>
      </c>
      <c r="H650" t="s">
        <v>144</v>
      </c>
      <c r="I650" t="s">
        <v>542</v>
      </c>
      <c r="N650">
        <v>170104</v>
      </c>
      <c r="O650">
        <v>16255</v>
      </c>
      <c r="P650" t="s">
        <v>147</v>
      </c>
      <c r="Q650">
        <v>41</v>
      </c>
      <c r="R650">
        <v>2.02</v>
      </c>
      <c r="T650">
        <v>135.96</v>
      </c>
    </row>
    <row r="651" spans="1:20">
      <c r="A651">
        <v>400133</v>
      </c>
      <c r="B651" t="s">
        <v>538</v>
      </c>
      <c r="C651">
        <v>41670</v>
      </c>
      <c r="D651" t="s">
        <v>543</v>
      </c>
      <c r="G651">
        <v>18</v>
      </c>
      <c r="H651" t="s">
        <v>144</v>
      </c>
      <c r="I651" t="s">
        <v>544</v>
      </c>
      <c r="N651">
        <v>170405</v>
      </c>
      <c r="O651">
        <v>16255</v>
      </c>
      <c r="P651" t="s">
        <v>147</v>
      </c>
      <c r="Q651">
        <v>5</v>
      </c>
      <c r="R651">
        <v>38.799999999999997</v>
      </c>
      <c r="T651">
        <v>174.76</v>
      </c>
    </row>
    <row r="652" spans="1:20">
      <c r="A652">
        <v>400133</v>
      </c>
      <c r="B652" t="s">
        <v>538</v>
      </c>
      <c r="C652">
        <v>41670</v>
      </c>
      <c r="D652" t="s">
        <v>545</v>
      </c>
      <c r="G652">
        <v>18</v>
      </c>
      <c r="H652" t="s">
        <v>144</v>
      </c>
      <c r="I652" t="s">
        <v>546</v>
      </c>
      <c r="N652">
        <v>160101</v>
      </c>
      <c r="O652">
        <v>16255</v>
      </c>
      <c r="P652" t="s">
        <v>147</v>
      </c>
      <c r="Q652">
        <v>44</v>
      </c>
      <c r="R652">
        <v>38.4</v>
      </c>
      <c r="T652">
        <v>213.16</v>
      </c>
    </row>
    <row r="653" spans="1:20">
      <c r="A653">
        <v>400133</v>
      </c>
      <c r="B653" t="s">
        <v>538</v>
      </c>
      <c r="C653">
        <v>41670</v>
      </c>
      <c r="D653" t="s">
        <v>547</v>
      </c>
      <c r="G653">
        <v>18</v>
      </c>
      <c r="H653" t="s">
        <v>144</v>
      </c>
      <c r="I653" t="s">
        <v>548</v>
      </c>
      <c r="N653">
        <v>170103</v>
      </c>
      <c r="O653">
        <v>16255</v>
      </c>
      <c r="P653" t="s">
        <v>147</v>
      </c>
      <c r="Q653">
        <v>34</v>
      </c>
      <c r="R653">
        <v>6.82</v>
      </c>
      <c r="T653">
        <v>219.98</v>
      </c>
    </row>
    <row r="654" spans="1:20">
      <c r="A654">
        <v>400133</v>
      </c>
      <c r="B654" t="s">
        <v>538</v>
      </c>
      <c r="C654">
        <v>41670</v>
      </c>
      <c r="D654" t="s">
        <v>549</v>
      </c>
      <c r="G654">
        <v>18</v>
      </c>
      <c r="H654" t="s">
        <v>144</v>
      </c>
      <c r="I654" t="s">
        <v>550</v>
      </c>
      <c r="N654">
        <v>170103</v>
      </c>
      <c r="O654">
        <v>16255</v>
      </c>
      <c r="P654" t="s">
        <v>147</v>
      </c>
      <c r="Q654">
        <v>23</v>
      </c>
      <c r="R654">
        <v>14.5</v>
      </c>
      <c r="T654">
        <v>234.48</v>
      </c>
    </row>
    <row r="655" spans="1:20">
      <c r="A655">
        <v>400133</v>
      </c>
      <c r="B655" t="s">
        <v>538</v>
      </c>
      <c r="C655">
        <v>41670</v>
      </c>
      <c r="D655" t="s">
        <v>551</v>
      </c>
      <c r="G655">
        <v>18</v>
      </c>
      <c r="H655" t="s">
        <v>144</v>
      </c>
      <c r="I655" t="s">
        <v>552</v>
      </c>
      <c r="N655">
        <v>160402</v>
      </c>
      <c r="O655">
        <v>16255</v>
      </c>
      <c r="P655" t="s">
        <v>147</v>
      </c>
      <c r="Q655">
        <v>42</v>
      </c>
      <c r="R655">
        <v>3.16</v>
      </c>
      <c r="T655">
        <v>237.64</v>
      </c>
    </row>
    <row r="656" spans="1:20">
      <c r="A656">
        <v>400133</v>
      </c>
      <c r="B656" t="s">
        <v>538</v>
      </c>
      <c r="C656">
        <v>41670</v>
      </c>
      <c r="D656" t="s">
        <v>553</v>
      </c>
      <c r="G656">
        <v>18</v>
      </c>
      <c r="H656" t="s">
        <v>144</v>
      </c>
      <c r="I656" t="s">
        <v>554</v>
      </c>
      <c r="N656">
        <v>160402</v>
      </c>
      <c r="O656">
        <v>16255</v>
      </c>
      <c r="P656" t="s">
        <v>147</v>
      </c>
      <c r="Q656">
        <v>24</v>
      </c>
      <c r="R656">
        <v>42.72</v>
      </c>
      <c r="T656">
        <v>280.36</v>
      </c>
    </row>
    <row r="657" spans="1:20">
      <c r="A657">
        <v>400133</v>
      </c>
      <c r="B657" t="s">
        <v>538</v>
      </c>
      <c r="C657">
        <v>41670</v>
      </c>
      <c r="D657" t="s">
        <v>555</v>
      </c>
      <c r="G657">
        <v>18</v>
      </c>
      <c r="H657" t="s">
        <v>144</v>
      </c>
      <c r="I657" t="s">
        <v>556</v>
      </c>
      <c r="N657">
        <v>160104</v>
      </c>
      <c r="O657">
        <v>16255</v>
      </c>
      <c r="P657" t="s">
        <v>147</v>
      </c>
      <c r="Q657">
        <v>29</v>
      </c>
      <c r="R657">
        <v>6.66</v>
      </c>
      <c r="T657">
        <v>287.02</v>
      </c>
    </row>
    <row r="658" spans="1:20">
      <c r="A658">
        <v>400133</v>
      </c>
      <c r="B658" t="s">
        <v>538</v>
      </c>
      <c r="C658">
        <v>41670</v>
      </c>
      <c r="D658" t="s">
        <v>557</v>
      </c>
      <c r="G658">
        <v>18</v>
      </c>
      <c r="H658" t="s">
        <v>144</v>
      </c>
      <c r="I658" t="s">
        <v>558</v>
      </c>
      <c r="N658">
        <v>160101</v>
      </c>
      <c r="O658">
        <v>16255</v>
      </c>
      <c r="P658" t="s">
        <v>147</v>
      </c>
      <c r="Q658">
        <v>25</v>
      </c>
      <c r="R658">
        <v>3.85</v>
      </c>
      <c r="T658">
        <v>290.87</v>
      </c>
    </row>
    <row r="659" spans="1:20">
      <c r="A659">
        <v>400133</v>
      </c>
      <c r="B659" t="s">
        <v>538</v>
      </c>
      <c r="C659">
        <v>41670</v>
      </c>
      <c r="D659" t="s">
        <v>559</v>
      </c>
      <c r="G659">
        <v>18</v>
      </c>
      <c r="H659" t="s">
        <v>144</v>
      </c>
      <c r="I659" t="s">
        <v>560</v>
      </c>
      <c r="N659">
        <v>170405</v>
      </c>
      <c r="O659">
        <v>16255</v>
      </c>
      <c r="P659" t="s">
        <v>147</v>
      </c>
      <c r="Q659">
        <v>39</v>
      </c>
      <c r="R659">
        <v>5.42</v>
      </c>
      <c r="T659">
        <v>296.29000000000002</v>
      </c>
    </row>
    <row r="660" spans="1:20">
      <c r="A660">
        <v>400133</v>
      </c>
      <c r="B660" t="s">
        <v>538</v>
      </c>
      <c r="C660">
        <v>41670</v>
      </c>
      <c r="D660" t="s">
        <v>561</v>
      </c>
      <c r="G660">
        <v>18</v>
      </c>
      <c r="H660" t="s">
        <v>144</v>
      </c>
      <c r="I660" t="s">
        <v>562</v>
      </c>
      <c r="N660">
        <v>150105</v>
      </c>
      <c r="O660">
        <v>16255</v>
      </c>
      <c r="P660" t="s">
        <v>147</v>
      </c>
      <c r="Q660">
        <v>30</v>
      </c>
      <c r="R660">
        <v>3.33</v>
      </c>
      <c r="T660">
        <v>299.62</v>
      </c>
    </row>
    <row r="661" spans="1:20">
      <c r="A661">
        <v>400133</v>
      </c>
      <c r="B661" t="s">
        <v>538</v>
      </c>
      <c r="C661">
        <v>41670</v>
      </c>
      <c r="D661" t="s">
        <v>563</v>
      </c>
      <c r="G661">
        <v>18</v>
      </c>
      <c r="H661" t="s">
        <v>144</v>
      </c>
      <c r="I661" t="s">
        <v>564</v>
      </c>
      <c r="N661">
        <v>150101</v>
      </c>
      <c r="O661">
        <v>16255</v>
      </c>
      <c r="P661" t="s">
        <v>147</v>
      </c>
      <c r="Q661">
        <v>18</v>
      </c>
      <c r="R661">
        <v>7.4</v>
      </c>
      <c r="T661">
        <v>307.02</v>
      </c>
    </row>
    <row r="662" spans="1:20">
      <c r="A662">
        <v>400134</v>
      </c>
      <c r="B662" t="s">
        <v>565</v>
      </c>
      <c r="C662">
        <v>41670</v>
      </c>
      <c r="D662" t="s">
        <v>566</v>
      </c>
      <c r="G662">
        <v>18</v>
      </c>
      <c r="H662" t="s">
        <v>144</v>
      </c>
      <c r="I662" t="s">
        <v>567</v>
      </c>
      <c r="N662">
        <v>170405</v>
      </c>
      <c r="O662">
        <v>16255</v>
      </c>
      <c r="P662" t="s">
        <v>147</v>
      </c>
      <c r="Q662">
        <v>48</v>
      </c>
      <c r="R662">
        <v>13.55</v>
      </c>
      <c r="T662">
        <v>13.55</v>
      </c>
    </row>
    <row r="663" spans="1:20">
      <c r="A663">
        <v>400134</v>
      </c>
      <c r="B663" t="s">
        <v>565</v>
      </c>
      <c r="C663">
        <v>41670</v>
      </c>
      <c r="D663" t="s">
        <v>568</v>
      </c>
      <c r="G663">
        <v>18</v>
      </c>
      <c r="H663" t="s">
        <v>144</v>
      </c>
      <c r="I663" t="s">
        <v>569</v>
      </c>
      <c r="N663">
        <v>160405</v>
      </c>
      <c r="O663">
        <v>16255</v>
      </c>
      <c r="P663" t="s">
        <v>147</v>
      </c>
      <c r="Q663">
        <v>33</v>
      </c>
      <c r="R663">
        <v>197.86</v>
      </c>
      <c r="T663">
        <v>211.41</v>
      </c>
    </row>
    <row r="664" spans="1:20">
      <c r="A664">
        <v>400135</v>
      </c>
      <c r="B664" t="s">
        <v>570</v>
      </c>
      <c r="C664">
        <v>41670</v>
      </c>
      <c r="D664" t="s">
        <v>571</v>
      </c>
      <c r="G664">
        <v>18</v>
      </c>
      <c r="H664" t="s">
        <v>144</v>
      </c>
      <c r="I664" t="s">
        <v>572</v>
      </c>
      <c r="N664">
        <v>170405</v>
      </c>
      <c r="O664">
        <v>16255</v>
      </c>
      <c r="P664" t="s">
        <v>147</v>
      </c>
      <c r="Q664">
        <v>31</v>
      </c>
      <c r="R664">
        <v>39.58</v>
      </c>
      <c r="T664">
        <v>39.58</v>
      </c>
    </row>
    <row r="665" spans="1:20">
      <c r="A665">
        <v>400135</v>
      </c>
      <c r="B665" t="s">
        <v>570</v>
      </c>
      <c r="C665">
        <v>41670</v>
      </c>
      <c r="D665" t="s">
        <v>573</v>
      </c>
      <c r="G665">
        <v>18</v>
      </c>
      <c r="H665" t="s">
        <v>144</v>
      </c>
      <c r="I665" t="s">
        <v>574</v>
      </c>
      <c r="N665">
        <v>150208</v>
      </c>
      <c r="O665">
        <v>16255</v>
      </c>
      <c r="P665" t="s">
        <v>147</v>
      </c>
      <c r="Q665">
        <v>45</v>
      </c>
      <c r="R665">
        <v>4.28</v>
      </c>
      <c r="T665">
        <v>43.86</v>
      </c>
    </row>
    <row r="666" spans="1:20">
      <c r="A666">
        <v>400218</v>
      </c>
      <c r="B666" t="s">
        <v>575</v>
      </c>
      <c r="C666">
        <v>41670</v>
      </c>
      <c r="D666" t="s">
        <v>576</v>
      </c>
      <c r="G666">
        <v>18</v>
      </c>
      <c r="H666" t="s">
        <v>144</v>
      </c>
      <c r="I666" t="s">
        <v>577</v>
      </c>
      <c r="N666">
        <v>150105</v>
      </c>
      <c r="O666">
        <v>16255</v>
      </c>
      <c r="P666" t="s">
        <v>147</v>
      </c>
      <c r="Q666">
        <v>40</v>
      </c>
      <c r="R666">
        <v>60.22</v>
      </c>
      <c r="T666">
        <v>60.22</v>
      </c>
    </row>
    <row r="667" spans="1:20">
      <c r="A667">
        <v>400218</v>
      </c>
      <c r="B667" t="s">
        <v>575</v>
      </c>
      <c r="C667">
        <v>41670</v>
      </c>
      <c r="D667" t="s">
        <v>578</v>
      </c>
      <c r="G667">
        <v>18</v>
      </c>
      <c r="H667" t="s">
        <v>144</v>
      </c>
      <c r="I667" t="s">
        <v>579</v>
      </c>
      <c r="N667">
        <v>160101</v>
      </c>
      <c r="O667">
        <v>16255</v>
      </c>
      <c r="P667" t="s">
        <v>147</v>
      </c>
      <c r="Q667">
        <v>50</v>
      </c>
      <c r="R667">
        <v>31.83</v>
      </c>
      <c r="T667">
        <v>92.05</v>
      </c>
    </row>
    <row r="668" spans="1:20">
      <c r="A668">
        <v>400218</v>
      </c>
      <c r="B668" t="s">
        <v>575</v>
      </c>
      <c r="C668">
        <v>41670</v>
      </c>
      <c r="D668" t="s">
        <v>580</v>
      </c>
      <c r="G668">
        <v>18</v>
      </c>
      <c r="H668" t="s">
        <v>144</v>
      </c>
      <c r="I668" t="s">
        <v>579</v>
      </c>
      <c r="N668">
        <v>160101</v>
      </c>
      <c r="O668">
        <v>16255</v>
      </c>
      <c r="P668" t="s">
        <v>147</v>
      </c>
      <c r="Q668">
        <v>51</v>
      </c>
      <c r="R668">
        <v>31.83</v>
      </c>
      <c r="T668">
        <v>123.88</v>
      </c>
    </row>
    <row r="669" spans="1:20">
      <c r="A669">
        <v>400218</v>
      </c>
      <c r="B669" t="s">
        <v>575</v>
      </c>
      <c r="C669">
        <v>41670</v>
      </c>
      <c r="D669" t="s">
        <v>581</v>
      </c>
      <c r="G669">
        <v>18</v>
      </c>
      <c r="H669" t="s">
        <v>144</v>
      </c>
      <c r="I669" t="s">
        <v>582</v>
      </c>
      <c r="N669">
        <v>150207</v>
      </c>
      <c r="O669">
        <v>16255</v>
      </c>
      <c r="P669" t="s">
        <v>147</v>
      </c>
      <c r="Q669">
        <v>11</v>
      </c>
      <c r="R669">
        <v>22.78</v>
      </c>
      <c r="T669">
        <v>146.66</v>
      </c>
    </row>
    <row r="670" spans="1:20">
      <c r="A670">
        <v>400218</v>
      </c>
      <c r="B670" t="s">
        <v>575</v>
      </c>
      <c r="C670">
        <v>41670</v>
      </c>
      <c r="D670" t="s">
        <v>583</v>
      </c>
      <c r="G670">
        <v>18</v>
      </c>
      <c r="H670" t="s">
        <v>144</v>
      </c>
      <c r="I670" t="s">
        <v>584</v>
      </c>
      <c r="N670">
        <v>170405</v>
      </c>
      <c r="O670">
        <v>16255</v>
      </c>
      <c r="P670" t="s">
        <v>147</v>
      </c>
      <c r="Q670">
        <v>6</v>
      </c>
      <c r="R670">
        <v>11.67</v>
      </c>
      <c r="T670">
        <v>158.33000000000001</v>
      </c>
    </row>
    <row r="671" spans="1:20">
      <c r="A671">
        <v>400218</v>
      </c>
      <c r="B671" t="s">
        <v>575</v>
      </c>
      <c r="C671">
        <v>41670</v>
      </c>
      <c r="D671" t="s">
        <v>585</v>
      </c>
      <c r="G671">
        <v>18</v>
      </c>
      <c r="H671" t="s">
        <v>144</v>
      </c>
      <c r="I671" t="s">
        <v>586</v>
      </c>
      <c r="N671">
        <v>170405</v>
      </c>
      <c r="O671">
        <v>16255</v>
      </c>
      <c r="P671" t="s">
        <v>147</v>
      </c>
      <c r="Q671">
        <v>7</v>
      </c>
      <c r="R671">
        <v>24.17</v>
      </c>
      <c r="T671">
        <v>182.5</v>
      </c>
    </row>
    <row r="672" spans="1:20">
      <c r="A672">
        <v>400218</v>
      </c>
      <c r="B672" t="s">
        <v>575</v>
      </c>
      <c r="C672">
        <v>41670</v>
      </c>
      <c r="D672" t="s">
        <v>587</v>
      </c>
      <c r="G672">
        <v>18</v>
      </c>
      <c r="H672" t="s">
        <v>144</v>
      </c>
      <c r="I672" t="s">
        <v>588</v>
      </c>
      <c r="N672">
        <v>150205</v>
      </c>
      <c r="O672">
        <v>16255</v>
      </c>
      <c r="P672" t="s">
        <v>147</v>
      </c>
      <c r="Q672">
        <v>12</v>
      </c>
      <c r="R672">
        <v>31.63</v>
      </c>
      <c r="T672">
        <v>214.13</v>
      </c>
    </row>
    <row r="673" spans="1:20">
      <c r="A673">
        <v>400218</v>
      </c>
      <c r="B673" t="s">
        <v>575</v>
      </c>
      <c r="C673">
        <v>41670</v>
      </c>
      <c r="D673" t="s">
        <v>589</v>
      </c>
      <c r="G673">
        <v>18</v>
      </c>
      <c r="H673" t="s">
        <v>144</v>
      </c>
      <c r="I673" t="s">
        <v>590</v>
      </c>
      <c r="N673">
        <v>160101</v>
      </c>
      <c r="O673">
        <v>16255</v>
      </c>
      <c r="P673" t="s">
        <v>147</v>
      </c>
      <c r="Q673">
        <v>36</v>
      </c>
      <c r="R673">
        <v>5.48</v>
      </c>
      <c r="T673">
        <v>219.61</v>
      </c>
    </row>
    <row r="674" spans="1:20">
      <c r="A674">
        <v>400218</v>
      </c>
      <c r="B674" t="s">
        <v>575</v>
      </c>
      <c r="C674">
        <v>41670</v>
      </c>
      <c r="D674" t="s">
        <v>591</v>
      </c>
      <c r="G674">
        <v>18</v>
      </c>
      <c r="H674" t="s">
        <v>144</v>
      </c>
      <c r="I674" t="s">
        <v>590</v>
      </c>
      <c r="N674">
        <v>160101</v>
      </c>
      <c r="O674">
        <v>16255</v>
      </c>
      <c r="P674" t="s">
        <v>147</v>
      </c>
      <c r="Q674">
        <v>37</v>
      </c>
      <c r="R674">
        <v>46.65</v>
      </c>
      <c r="T674">
        <v>266.26</v>
      </c>
    </row>
    <row r="675" spans="1:20">
      <c r="A675">
        <v>400218</v>
      </c>
      <c r="B675" t="s">
        <v>575</v>
      </c>
      <c r="C675">
        <v>41670</v>
      </c>
      <c r="D675" t="s">
        <v>592</v>
      </c>
      <c r="G675">
        <v>18</v>
      </c>
      <c r="H675" t="s">
        <v>144</v>
      </c>
      <c r="I675" t="s">
        <v>593</v>
      </c>
      <c r="N675">
        <v>150203</v>
      </c>
      <c r="O675">
        <v>16255</v>
      </c>
      <c r="P675" t="s">
        <v>147</v>
      </c>
      <c r="Q675">
        <v>52</v>
      </c>
      <c r="R675">
        <v>25</v>
      </c>
      <c r="T675">
        <v>291.26</v>
      </c>
    </row>
    <row r="676" spans="1:20">
      <c r="A676">
        <v>400218</v>
      </c>
      <c r="B676" t="s">
        <v>575</v>
      </c>
      <c r="C676">
        <v>41670</v>
      </c>
      <c r="D676" t="s">
        <v>594</v>
      </c>
      <c r="G676">
        <v>18</v>
      </c>
      <c r="H676" t="s">
        <v>144</v>
      </c>
      <c r="I676" t="s">
        <v>593</v>
      </c>
      <c r="N676">
        <v>150203</v>
      </c>
      <c r="O676">
        <v>16255</v>
      </c>
      <c r="P676" t="s">
        <v>147</v>
      </c>
      <c r="Q676">
        <v>53</v>
      </c>
      <c r="R676">
        <v>4.25</v>
      </c>
      <c r="T676">
        <v>295.51</v>
      </c>
    </row>
    <row r="677" spans="1:20">
      <c r="A677">
        <v>400224</v>
      </c>
      <c r="B677" t="s">
        <v>595</v>
      </c>
      <c r="C677">
        <v>41670</v>
      </c>
      <c r="D677" t="s">
        <v>596</v>
      </c>
      <c r="G677">
        <v>18</v>
      </c>
      <c r="H677" t="s">
        <v>144</v>
      </c>
      <c r="I677" t="s">
        <v>597</v>
      </c>
      <c r="N677">
        <v>170405</v>
      </c>
      <c r="O677">
        <v>16255</v>
      </c>
      <c r="P677" t="s">
        <v>147</v>
      </c>
      <c r="Q677">
        <v>46</v>
      </c>
      <c r="R677">
        <v>3.62</v>
      </c>
      <c r="T677">
        <v>3.62</v>
      </c>
    </row>
    <row r="678" spans="1:20">
      <c r="A678">
        <v>400224</v>
      </c>
      <c r="B678" t="s">
        <v>595</v>
      </c>
      <c r="C678">
        <v>41670</v>
      </c>
      <c r="D678" t="s">
        <v>598</v>
      </c>
      <c r="G678">
        <v>18</v>
      </c>
      <c r="H678" t="s">
        <v>144</v>
      </c>
      <c r="I678" t="s">
        <v>599</v>
      </c>
      <c r="N678">
        <v>170405</v>
      </c>
      <c r="O678">
        <v>16255</v>
      </c>
      <c r="P678" t="s">
        <v>147</v>
      </c>
      <c r="Q678">
        <v>47</v>
      </c>
      <c r="R678">
        <v>1.25</v>
      </c>
      <c r="T678">
        <v>4.87</v>
      </c>
    </row>
    <row r="679" spans="1:20">
      <c r="A679">
        <v>400224</v>
      </c>
      <c r="B679" t="s">
        <v>595</v>
      </c>
      <c r="C679">
        <v>41670</v>
      </c>
      <c r="D679" t="s">
        <v>600</v>
      </c>
      <c r="G679">
        <v>18</v>
      </c>
      <c r="H679" t="s">
        <v>144</v>
      </c>
      <c r="I679" t="s">
        <v>601</v>
      </c>
      <c r="N679">
        <v>150105</v>
      </c>
      <c r="O679">
        <v>16255</v>
      </c>
      <c r="P679" t="s">
        <v>147</v>
      </c>
      <c r="Q679">
        <v>49</v>
      </c>
      <c r="R679">
        <v>8</v>
      </c>
      <c r="T679">
        <v>12.87</v>
      </c>
    </row>
    <row r="680" spans="1:20">
      <c r="A680">
        <v>400225</v>
      </c>
      <c r="B680" t="s">
        <v>602</v>
      </c>
      <c r="C680">
        <v>41670</v>
      </c>
      <c r="D680" t="s">
        <v>603</v>
      </c>
      <c r="G680">
        <v>18</v>
      </c>
      <c r="H680" t="s">
        <v>144</v>
      </c>
      <c r="I680" t="s">
        <v>604</v>
      </c>
      <c r="N680">
        <v>170402</v>
      </c>
      <c r="O680">
        <v>16255</v>
      </c>
      <c r="P680" t="s">
        <v>147</v>
      </c>
      <c r="Q680">
        <v>2</v>
      </c>
      <c r="R680">
        <v>33.42</v>
      </c>
      <c r="T680">
        <v>33.42</v>
      </c>
    </row>
    <row r="681" spans="1:20">
      <c r="A681">
        <v>400225</v>
      </c>
      <c r="B681" t="s">
        <v>602</v>
      </c>
      <c r="C681">
        <v>41670</v>
      </c>
      <c r="D681" t="s">
        <v>605</v>
      </c>
      <c r="G681">
        <v>18</v>
      </c>
      <c r="H681" t="s">
        <v>144</v>
      </c>
      <c r="I681" t="s">
        <v>606</v>
      </c>
      <c r="N681">
        <v>160101</v>
      </c>
      <c r="O681">
        <v>16255</v>
      </c>
      <c r="P681" t="s">
        <v>147</v>
      </c>
      <c r="Q681">
        <v>43</v>
      </c>
      <c r="R681">
        <v>79.83</v>
      </c>
      <c r="T681">
        <v>113.25</v>
      </c>
    </row>
    <row r="682" spans="1:20">
      <c r="A682">
        <v>400225</v>
      </c>
      <c r="B682" t="s">
        <v>602</v>
      </c>
      <c r="C682">
        <v>41670</v>
      </c>
      <c r="D682" t="s">
        <v>607</v>
      </c>
      <c r="G682">
        <v>18</v>
      </c>
      <c r="H682" t="s">
        <v>144</v>
      </c>
      <c r="I682" t="s">
        <v>608</v>
      </c>
      <c r="N682">
        <v>160402</v>
      </c>
      <c r="O682">
        <v>16255</v>
      </c>
      <c r="P682" t="s">
        <v>147</v>
      </c>
      <c r="Q682">
        <v>19</v>
      </c>
      <c r="R682">
        <v>4.17</v>
      </c>
      <c r="T682">
        <v>117.42</v>
      </c>
    </row>
    <row r="683" spans="1:20">
      <c r="A683">
        <v>400226</v>
      </c>
      <c r="B683" t="s">
        <v>609</v>
      </c>
      <c r="C683">
        <v>41670</v>
      </c>
      <c r="D683" t="s">
        <v>610</v>
      </c>
      <c r="G683">
        <v>18</v>
      </c>
      <c r="H683" t="s">
        <v>144</v>
      </c>
      <c r="I683" t="s">
        <v>611</v>
      </c>
      <c r="N683">
        <v>150207</v>
      </c>
      <c r="O683">
        <v>16255</v>
      </c>
      <c r="P683" t="s">
        <v>147</v>
      </c>
      <c r="Q683">
        <v>13</v>
      </c>
      <c r="R683">
        <v>4.04</v>
      </c>
      <c r="T683">
        <v>4.04</v>
      </c>
    </row>
    <row r="684" spans="1:20">
      <c r="A684">
        <v>400226</v>
      </c>
      <c r="B684" t="s">
        <v>609</v>
      </c>
      <c r="C684">
        <v>41670</v>
      </c>
      <c r="D684" t="s">
        <v>612</v>
      </c>
      <c r="G684">
        <v>18</v>
      </c>
      <c r="H684" t="s">
        <v>144</v>
      </c>
      <c r="I684" t="s">
        <v>613</v>
      </c>
      <c r="N684">
        <v>170104</v>
      </c>
      <c r="O684">
        <v>16255</v>
      </c>
      <c r="P684" t="s">
        <v>147</v>
      </c>
      <c r="Q684">
        <v>28</v>
      </c>
      <c r="R684">
        <v>15.17</v>
      </c>
      <c r="T684">
        <v>19.21</v>
      </c>
    </row>
    <row r="685" spans="1:20">
      <c r="A685">
        <v>400226</v>
      </c>
      <c r="B685" t="s">
        <v>609</v>
      </c>
      <c r="C685">
        <v>41670</v>
      </c>
      <c r="D685" t="s">
        <v>614</v>
      </c>
      <c r="G685">
        <v>18</v>
      </c>
      <c r="H685" t="s">
        <v>144</v>
      </c>
      <c r="I685" t="s">
        <v>615</v>
      </c>
      <c r="N685">
        <v>150101</v>
      </c>
      <c r="O685">
        <v>16255</v>
      </c>
      <c r="P685" t="s">
        <v>147</v>
      </c>
      <c r="Q685">
        <v>8</v>
      </c>
      <c r="R685">
        <v>3.98</v>
      </c>
      <c r="T685">
        <v>23.19</v>
      </c>
    </row>
    <row r="686" spans="1:20">
      <c r="A686">
        <v>400226</v>
      </c>
      <c r="B686" t="s">
        <v>609</v>
      </c>
      <c r="C686">
        <v>41670</v>
      </c>
      <c r="D686" t="s">
        <v>616</v>
      </c>
      <c r="G686">
        <v>18</v>
      </c>
      <c r="H686" t="s">
        <v>144</v>
      </c>
      <c r="I686" t="s">
        <v>617</v>
      </c>
      <c r="N686">
        <v>160105</v>
      </c>
      <c r="O686">
        <v>16255</v>
      </c>
      <c r="P686" t="s">
        <v>147</v>
      </c>
      <c r="Q686">
        <v>35</v>
      </c>
      <c r="R686">
        <v>17.149999999999999</v>
      </c>
      <c r="T686">
        <v>40.340000000000003</v>
      </c>
    </row>
    <row r="687" spans="1:20">
      <c r="A687">
        <v>400226</v>
      </c>
      <c r="B687" t="s">
        <v>609</v>
      </c>
      <c r="C687">
        <v>41670</v>
      </c>
      <c r="D687" t="s">
        <v>618</v>
      </c>
      <c r="G687">
        <v>18</v>
      </c>
      <c r="H687" t="s">
        <v>144</v>
      </c>
      <c r="I687" t="s">
        <v>619</v>
      </c>
      <c r="N687">
        <v>150105</v>
      </c>
      <c r="O687">
        <v>16255</v>
      </c>
      <c r="P687" t="s">
        <v>147</v>
      </c>
      <c r="Q687">
        <v>32</v>
      </c>
      <c r="R687">
        <v>14.33</v>
      </c>
      <c r="T687">
        <v>54.67</v>
      </c>
    </row>
    <row r="688" spans="1:20">
      <c r="A688">
        <v>400226</v>
      </c>
      <c r="B688" t="s">
        <v>609</v>
      </c>
      <c r="C688">
        <v>41670</v>
      </c>
      <c r="D688" t="s">
        <v>620</v>
      </c>
      <c r="G688">
        <v>18</v>
      </c>
      <c r="H688" t="s">
        <v>144</v>
      </c>
      <c r="I688" t="s">
        <v>621</v>
      </c>
      <c r="N688">
        <v>160204</v>
      </c>
      <c r="O688">
        <v>16255</v>
      </c>
      <c r="P688" t="s">
        <v>147</v>
      </c>
      <c r="Q688">
        <v>9</v>
      </c>
      <c r="R688">
        <v>7.9</v>
      </c>
      <c r="T688">
        <v>62.57</v>
      </c>
    </row>
    <row r="689" spans="1:20">
      <c r="A689">
        <v>400226</v>
      </c>
      <c r="B689" t="s">
        <v>609</v>
      </c>
      <c r="C689">
        <v>41670</v>
      </c>
      <c r="D689" t="s">
        <v>622</v>
      </c>
      <c r="G689">
        <v>18</v>
      </c>
      <c r="H689" t="s">
        <v>144</v>
      </c>
      <c r="I689" t="s">
        <v>623</v>
      </c>
      <c r="N689">
        <v>160105</v>
      </c>
      <c r="O689">
        <v>16255</v>
      </c>
      <c r="P689" t="s">
        <v>147</v>
      </c>
      <c r="Q689">
        <v>27</v>
      </c>
      <c r="R689">
        <v>70.010000000000005</v>
      </c>
      <c r="T689">
        <v>132.58000000000001</v>
      </c>
    </row>
    <row r="690" spans="1:20">
      <c r="A690">
        <v>400227</v>
      </c>
      <c r="B690" t="s">
        <v>624</v>
      </c>
      <c r="C690">
        <v>41670</v>
      </c>
      <c r="D690" t="s">
        <v>625</v>
      </c>
      <c r="G690">
        <v>18</v>
      </c>
      <c r="H690" t="s">
        <v>144</v>
      </c>
      <c r="I690" t="s">
        <v>626</v>
      </c>
      <c r="N690">
        <v>160405</v>
      </c>
      <c r="O690">
        <v>16255</v>
      </c>
      <c r="P690" t="s">
        <v>147</v>
      </c>
      <c r="Q690">
        <v>38</v>
      </c>
      <c r="R690">
        <v>8.17</v>
      </c>
      <c r="T690">
        <v>8.17</v>
      </c>
    </row>
    <row r="691" spans="1:20">
      <c r="A691">
        <v>400227</v>
      </c>
      <c r="B691" t="s">
        <v>624</v>
      </c>
      <c r="C691">
        <v>41670</v>
      </c>
      <c r="D691" t="s">
        <v>627</v>
      </c>
      <c r="G691">
        <v>18</v>
      </c>
      <c r="H691" t="s">
        <v>144</v>
      </c>
      <c r="I691" t="s">
        <v>628</v>
      </c>
      <c r="N691">
        <v>170405</v>
      </c>
      <c r="O691">
        <v>16255</v>
      </c>
      <c r="P691" t="s">
        <v>147</v>
      </c>
      <c r="Q691">
        <v>21</v>
      </c>
      <c r="R691">
        <v>12.5</v>
      </c>
      <c r="T691">
        <v>20.67</v>
      </c>
    </row>
    <row r="692" spans="1:20">
      <c r="A692">
        <v>400227</v>
      </c>
      <c r="B692" t="s">
        <v>624</v>
      </c>
      <c r="C692">
        <v>41670</v>
      </c>
      <c r="D692" t="s">
        <v>629</v>
      </c>
      <c r="G692">
        <v>18</v>
      </c>
      <c r="H692" t="s">
        <v>144</v>
      </c>
      <c r="I692" t="s">
        <v>630</v>
      </c>
      <c r="N692">
        <v>160402</v>
      </c>
      <c r="O692">
        <v>16255</v>
      </c>
      <c r="P692" t="s">
        <v>147</v>
      </c>
      <c r="Q692">
        <v>26</v>
      </c>
      <c r="R692">
        <v>3.5</v>
      </c>
      <c r="T692">
        <v>24.17</v>
      </c>
    </row>
    <row r="693" spans="1:20">
      <c r="A693">
        <v>400227</v>
      </c>
      <c r="B693" t="s">
        <v>624</v>
      </c>
      <c r="C693">
        <v>41670</v>
      </c>
      <c r="D693" t="s">
        <v>631</v>
      </c>
      <c r="G693">
        <v>18</v>
      </c>
      <c r="H693" t="s">
        <v>144</v>
      </c>
      <c r="I693" t="s">
        <v>632</v>
      </c>
      <c r="N693">
        <v>150204</v>
      </c>
      <c r="O693">
        <v>16255</v>
      </c>
      <c r="P693" t="s">
        <v>147</v>
      </c>
      <c r="Q693">
        <v>3</v>
      </c>
      <c r="R693">
        <v>26.5</v>
      </c>
      <c r="T693">
        <v>50.67</v>
      </c>
    </row>
    <row r="694" spans="1:20">
      <c r="A694">
        <v>400227</v>
      </c>
      <c r="B694" t="s">
        <v>624</v>
      </c>
      <c r="C694">
        <v>41670</v>
      </c>
      <c r="D694" t="s">
        <v>633</v>
      </c>
      <c r="G694">
        <v>18</v>
      </c>
      <c r="H694" t="s">
        <v>144</v>
      </c>
      <c r="I694" t="s">
        <v>634</v>
      </c>
      <c r="N694">
        <v>150204</v>
      </c>
      <c r="O694">
        <v>16255</v>
      </c>
      <c r="P694" t="s">
        <v>147</v>
      </c>
      <c r="Q694">
        <v>4</v>
      </c>
      <c r="R694">
        <v>4.42</v>
      </c>
      <c r="T694">
        <v>55.09</v>
      </c>
    </row>
    <row r="695" spans="1:20">
      <c r="A695">
        <v>400227</v>
      </c>
      <c r="B695" t="s">
        <v>624</v>
      </c>
      <c r="C695">
        <v>41670</v>
      </c>
      <c r="D695" t="s">
        <v>635</v>
      </c>
      <c r="G695">
        <v>18</v>
      </c>
      <c r="H695" t="s">
        <v>144</v>
      </c>
      <c r="I695" t="s">
        <v>636</v>
      </c>
      <c r="N695">
        <v>160105</v>
      </c>
      <c r="O695">
        <v>16255</v>
      </c>
      <c r="P695" t="s">
        <v>147</v>
      </c>
      <c r="Q695">
        <v>14</v>
      </c>
      <c r="R695">
        <v>11.92</v>
      </c>
      <c r="T695">
        <v>67.010000000000005</v>
      </c>
    </row>
    <row r="696" spans="1:20">
      <c r="A696">
        <v>400227</v>
      </c>
      <c r="B696" t="s">
        <v>624</v>
      </c>
      <c r="C696">
        <v>41670</v>
      </c>
      <c r="D696" t="s">
        <v>637</v>
      </c>
      <c r="G696">
        <v>18</v>
      </c>
      <c r="H696" t="s">
        <v>144</v>
      </c>
      <c r="I696" t="s">
        <v>638</v>
      </c>
      <c r="N696">
        <v>150105</v>
      </c>
      <c r="O696">
        <v>16255</v>
      </c>
      <c r="P696" t="s">
        <v>147</v>
      </c>
      <c r="Q696">
        <v>15</v>
      </c>
      <c r="R696">
        <v>4.5</v>
      </c>
      <c r="T696">
        <v>71.510000000000005</v>
      </c>
    </row>
    <row r="697" spans="1:20">
      <c r="A697">
        <v>400227</v>
      </c>
      <c r="B697" t="s">
        <v>624</v>
      </c>
      <c r="C697">
        <v>41670</v>
      </c>
      <c r="D697" t="s">
        <v>639</v>
      </c>
      <c r="G697">
        <v>18</v>
      </c>
      <c r="H697" t="s">
        <v>144</v>
      </c>
      <c r="I697" t="s">
        <v>640</v>
      </c>
      <c r="N697">
        <v>150206</v>
      </c>
      <c r="O697">
        <v>16255</v>
      </c>
      <c r="P697" t="s">
        <v>147</v>
      </c>
      <c r="Q697">
        <v>55</v>
      </c>
      <c r="R697">
        <v>39.9</v>
      </c>
      <c r="T697">
        <v>111.41</v>
      </c>
    </row>
    <row r="698" spans="1:20">
      <c r="A698">
        <v>400227</v>
      </c>
      <c r="B698" t="s">
        <v>624</v>
      </c>
      <c r="C698">
        <v>41670</v>
      </c>
      <c r="D698" t="s">
        <v>641</v>
      </c>
      <c r="G698">
        <v>18</v>
      </c>
      <c r="H698" t="s">
        <v>144</v>
      </c>
      <c r="I698" t="s">
        <v>642</v>
      </c>
      <c r="N698">
        <v>160402</v>
      </c>
      <c r="O698">
        <v>16255</v>
      </c>
      <c r="P698" t="s">
        <v>147</v>
      </c>
      <c r="Q698">
        <v>54</v>
      </c>
      <c r="R698">
        <v>51.16</v>
      </c>
      <c r="T698">
        <v>162.57</v>
      </c>
    </row>
    <row r="699" spans="1:20">
      <c r="A699">
        <v>400227</v>
      </c>
      <c r="B699" t="s">
        <v>624</v>
      </c>
      <c r="C699">
        <v>41670</v>
      </c>
      <c r="D699" t="s">
        <v>643</v>
      </c>
      <c r="G699">
        <v>18</v>
      </c>
      <c r="H699" t="s">
        <v>144</v>
      </c>
      <c r="I699" t="s">
        <v>644</v>
      </c>
      <c r="N699">
        <v>160402</v>
      </c>
      <c r="O699">
        <v>16255</v>
      </c>
      <c r="P699" t="s">
        <v>147</v>
      </c>
      <c r="Q699">
        <v>56</v>
      </c>
      <c r="R699">
        <v>66.319999999999993</v>
      </c>
      <c r="T699">
        <v>228.89</v>
      </c>
    </row>
    <row r="700" spans="1:20">
      <c r="A700">
        <v>400227</v>
      </c>
      <c r="B700" t="s">
        <v>624</v>
      </c>
      <c r="C700">
        <v>41670</v>
      </c>
      <c r="D700" t="s">
        <v>645</v>
      </c>
      <c r="G700">
        <v>18</v>
      </c>
      <c r="H700" t="s">
        <v>144</v>
      </c>
      <c r="I700" t="s">
        <v>646</v>
      </c>
      <c r="N700">
        <v>160402</v>
      </c>
      <c r="O700">
        <v>16255</v>
      </c>
      <c r="P700" t="s">
        <v>147</v>
      </c>
      <c r="Q700">
        <v>16</v>
      </c>
      <c r="R700">
        <v>37.53</v>
      </c>
      <c r="T700">
        <v>266.42</v>
      </c>
    </row>
    <row r="701" spans="1:20">
      <c r="A701">
        <v>400227</v>
      </c>
      <c r="B701" t="s">
        <v>624</v>
      </c>
      <c r="C701">
        <v>41670</v>
      </c>
      <c r="D701" t="s">
        <v>647</v>
      </c>
      <c r="G701">
        <v>18</v>
      </c>
      <c r="H701" t="s">
        <v>144</v>
      </c>
      <c r="I701" t="s">
        <v>648</v>
      </c>
      <c r="N701">
        <v>160402</v>
      </c>
      <c r="O701">
        <v>16255</v>
      </c>
      <c r="P701" t="s">
        <v>147</v>
      </c>
      <c r="Q701">
        <v>22</v>
      </c>
      <c r="R701">
        <v>16.920000000000002</v>
      </c>
      <c r="T701">
        <v>283.33999999999997</v>
      </c>
    </row>
    <row r="702" spans="1:20">
      <c r="A702">
        <v>400227</v>
      </c>
      <c r="B702" t="s">
        <v>624</v>
      </c>
      <c r="C702">
        <v>41670</v>
      </c>
      <c r="D702" t="s">
        <v>649</v>
      </c>
      <c r="G702">
        <v>18</v>
      </c>
      <c r="H702" t="s">
        <v>144</v>
      </c>
      <c r="I702" t="s">
        <v>650</v>
      </c>
      <c r="N702">
        <v>150105</v>
      </c>
      <c r="O702">
        <v>16255</v>
      </c>
      <c r="P702" t="s">
        <v>147</v>
      </c>
      <c r="Q702">
        <v>57</v>
      </c>
      <c r="R702">
        <v>78.319999999999993</v>
      </c>
      <c r="T702">
        <v>361.66</v>
      </c>
    </row>
    <row r="703" spans="1:20">
      <c r="A703">
        <v>400136</v>
      </c>
      <c r="B703" t="s">
        <v>651</v>
      </c>
      <c r="C703">
        <v>41670</v>
      </c>
      <c r="D703" t="s">
        <v>652</v>
      </c>
      <c r="G703">
        <v>18</v>
      </c>
      <c r="H703" t="s">
        <v>144</v>
      </c>
      <c r="I703" t="s">
        <v>653</v>
      </c>
      <c r="N703">
        <v>150206</v>
      </c>
      <c r="O703">
        <v>16255</v>
      </c>
      <c r="P703" t="s">
        <v>147</v>
      </c>
      <c r="Q703">
        <v>20</v>
      </c>
      <c r="R703">
        <v>55.33</v>
      </c>
      <c r="T703">
        <v>55.33</v>
      </c>
    </row>
    <row r="704" spans="1:20">
      <c r="A704">
        <v>400138</v>
      </c>
      <c r="B704" t="s">
        <v>654</v>
      </c>
      <c r="C704">
        <v>41641</v>
      </c>
      <c r="D704" t="s">
        <v>655</v>
      </c>
      <c r="G704">
        <v>18</v>
      </c>
      <c r="H704" t="s">
        <v>144</v>
      </c>
      <c r="I704" t="s">
        <v>656</v>
      </c>
      <c r="N704">
        <v>150202</v>
      </c>
      <c r="O704">
        <v>15743</v>
      </c>
      <c r="P704" t="s">
        <v>147</v>
      </c>
      <c r="Q704">
        <v>483</v>
      </c>
      <c r="R704">
        <v>8.1999999999999993</v>
      </c>
      <c r="T704">
        <v>8.1999999999999993</v>
      </c>
    </row>
    <row r="705" spans="1:20">
      <c r="A705">
        <v>400138</v>
      </c>
      <c r="B705" t="s">
        <v>654</v>
      </c>
      <c r="C705">
        <v>41646</v>
      </c>
      <c r="D705" t="s">
        <v>655</v>
      </c>
      <c r="G705">
        <v>18</v>
      </c>
      <c r="H705" t="s">
        <v>144</v>
      </c>
      <c r="I705" t="s">
        <v>656</v>
      </c>
      <c r="N705">
        <v>150202</v>
      </c>
      <c r="O705">
        <v>15743</v>
      </c>
      <c r="P705" t="s">
        <v>147</v>
      </c>
      <c r="Q705">
        <v>484</v>
      </c>
      <c r="R705">
        <v>8.1999999999999993</v>
      </c>
      <c r="T705">
        <v>16.399999999999999</v>
      </c>
    </row>
    <row r="706" spans="1:20">
      <c r="A706">
        <v>400138</v>
      </c>
      <c r="B706" t="s">
        <v>654</v>
      </c>
      <c r="C706">
        <v>41647</v>
      </c>
      <c r="D706" t="s">
        <v>655</v>
      </c>
      <c r="G706">
        <v>18</v>
      </c>
      <c r="H706" t="s">
        <v>144</v>
      </c>
      <c r="I706" t="s">
        <v>656</v>
      </c>
      <c r="N706">
        <v>150202</v>
      </c>
      <c r="O706">
        <v>15743</v>
      </c>
      <c r="P706" t="s">
        <v>147</v>
      </c>
      <c r="Q706">
        <v>485</v>
      </c>
      <c r="R706">
        <v>36.200000000000003</v>
      </c>
      <c r="T706">
        <v>52.6</v>
      </c>
    </row>
    <row r="707" spans="1:20">
      <c r="A707">
        <v>400138</v>
      </c>
      <c r="B707" t="s">
        <v>654</v>
      </c>
      <c r="C707">
        <v>41648</v>
      </c>
      <c r="D707" t="s">
        <v>655</v>
      </c>
      <c r="G707">
        <v>18</v>
      </c>
      <c r="H707" t="s">
        <v>144</v>
      </c>
      <c r="I707" t="s">
        <v>656</v>
      </c>
      <c r="N707">
        <v>150202</v>
      </c>
      <c r="O707">
        <v>15743</v>
      </c>
      <c r="P707" t="s">
        <v>147</v>
      </c>
      <c r="Q707">
        <v>486</v>
      </c>
      <c r="R707">
        <v>15.6</v>
      </c>
      <c r="T707">
        <v>68.2</v>
      </c>
    </row>
    <row r="708" spans="1:20">
      <c r="A708">
        <v>400138</v>
      </c>
      <c r="B708" t="s">
        <v>654</v>
      </c>
      <c r="C708">
        <v>41652</v>
      </c>
      <c r="D708" t="s">
        <v>655</v>
      </c>
      <c r="G708">
        <v>18</v>
      </c>
      <c r="H708" t="s">
        <v>144</v>
      </c>
      <c r="I708" t="s">
        <v>656</v>
      </c>
      <c r="N708">
        <v>150202</v>
      </c>
      <c r="O708">
        <v>15743</v>
      </c>
      <c r="P708" t="s">
        <v>147</v>
      </c>
      <c r="Q708">
        <v>487</v>
      </c>
      <c r="R708">
        <v>111.8</v>
      </c>
      <c r="T708">
        <v>180</v>
      </c>
    </row>
    <row r="709" spans="1:20">
      <c r="A709">
        <v>400138</v>
      </c>
      <c r="B709" t="s">
        <v>654</v>
      </c>
      <c r="C709">
        <v>41653</v>
      </c>
      <c r="D709" t="s">
        <v>655</v>
      </c>
      <c r="G709">
        <v>18</v>
      </c>
      <c r="H709" t="s">
        <v>144</v>
      </c>
      <c r="I709" t="s">
        <v>656</v>
      </c>
      <c r="N709">
        <v>150202</v>
      </c>
      <c r="O709">
        <v>15743</v>
      </c>
      <c r="P709" t="s">
        <v>147</v>
      </c>
      <c r="Q709">
        <v>488</v>
      </c>
      <c r="R709">
        <v>55.8</v>
      </c>
      <c r="T709">
        <v>235.8</v>
      </c>
    </row>
    <row r="710" spans="1:20">
      <c r="A710">
        <v>400138</v>
      </c>
      <c r="B710" t="s">
        <v>654</v>
      </c>
      <c r="C710">
        <v>41654</v>
      </c>
      <c r="D710" t="s">
        <v>655</v>
      </c>
      <c r="G710">
        <v>18</v>
      </c>
      <c r="H710" t="s">
        <v>144</v>
      </c>
      <c r="I710" t="s">
        <v>656</v>
      </c>
      <c r="N710">
        <v>150202</v>
      </c>
      <c r="O710">
        <v>15743</v>
      </c>
      <c r="P710" t="s">
        <v>147</v>
      </c>
      <c r="Q710">
        <v>489</v>
      </c>
      <c r="R710">
        <v>40.200000000000003</v>
      </c>
      <c r="T710">
        <v>276</v>
      </c>
    </row>
    <row r="711" spans="1:20">
      <c r="A711">
        <v>400138</v>
      </c>
      <c r="B711" t="s">
        <v>654</v>
      </c>
      <c r="C711">
        <v>41656</v>
      </c>
      <c r="D711" t="s">
        <v>655</v>
      </c>
      <c r="G711">
        <v>18</v>
      </c>
      <c r="H711" t="s">
        <v>144</v>
      </c>
      <c r="I711" t="s">
        <v>656</v>
      </c>
      <c r="N711">
        <v>150202</v>
      </c>
      <c r="O711">
        <v>15743</v>
      </c>
      <c r="P711" t="s">
        <v>147</v>
      </c>
      <c r="Q711">
        <v>490</v>
      </c>
      <c r="R711">
        <v>3.4</v>
      </c>
      <c r="T711">
        <v>279.39999999999998</v>
      </c>
    </row>
    <row r="712" spans="1:20">
      <c r="A712">
        <v>400138</v>
      </c>
      <c r="B712" t="s">
        <v>654</v>
      </c>
      <c r="C712">
        <v>41659</v>
      </c>
      <c r="D712" t="s">
        <v>655</v>
      </c>
      <c r="G712">
        <v>18</v>
      </c>
      <c r="H712" t="s">
        <v>144</v>
      </c>
      <c r="I712" t="s">
        <v>656</v>
      </c>
      <c r="N712">
        <v>150202</v>
      </c>
      <c r="O712">
        <v>15743</v>
      </c>
      <c r="P712" t="s">
        <v>147</v>
      </c>
      <c r="Q712">
        <v>491</v>
      </c>
      <c r="R712">
        <v>4.5</v>
      </c>
      <c r="T712">
        <v>283.89999999999998</v>
      </c>
    </row>
    <row r="713" spans="1:20">
      <c r="A713">
        <v>400138</v>
      </c>
      <c r="B713" t="s">
        <v>654</v>
      </c>
      <c r="C713">
        <v>41661</v>
      </c>
      <c r="D713" t="s">
        <v>655</v>
      </c>
      <c r="G713">
        <v>18</v>
      </c>
      <c r="H713" t="s">
        <v>144</v>
      </c>
      <c r="I713" t="s">
        <v>656</v>
      </c>
      <c r="N713">
        <v>150202</v>
      </c>
      <c r="O713">
        <v>15743</v>
      </c>
      <c r="P713" t="s">
        <v>147</v>
      </c>
      <c r="Q713">
        <v>492</v>
      </c>
      <c r="R713">
        <v>3.4</v>
      </c>
      <c r="T713">
        <v>287.3</v>
      </c>
    </row>
    <row r="714" spans="1:20">
      <c r="A714">
        <v>400138</v>
      </c>
      <c r="B714" t="s">
        <v>654</v>
      </c>
      <c r="C714">
        <v>41666</v>
      </c>
      <c r="D714" t="s">
        <v>655</v>
      </c>
      <c r="G714">
        <v>18</v>
      </c>
      <c r="H714" t="s">
        <v>144</v>
      </c>
      <c r="I714" t="s">
        <v>656</v>
      </c>
      <c r="N714">
        <v>150202</v>
      </c>
      <c r="O714">
        <v>15743</v>
      </c>
      <c r="P714" t="s">
        <v>147</v>
      </c>
      <c r="Q714">
        <v>493</v>
      </c>
      <c r="R714">
        <v>14.8</v>
      </c>
      <c r="T714">
        <v>302.10000000000002</v>
      </c>
    </row>
    <row r="715" spans="1:20">
      <c r="A715">
        <v>400138</v>
      </c>
      <c r="B715" t="s">
        <v>654</v>
      </c>
      <c r="C715">
        <v>41667</v>
      </c>
      <c r="D715" t="s">
        <v>655</v>
      </c>
      <c r="G715">
        <v>18</v>
      </c>
      <c r="H715" t="s">
        <v>144</v>
      </c>
      <c r="I715" t="s">
        <v>656</v>
      </c>
      <c r="N715">
        <v>150202</v>
      </c>
      <c r="O715">
        <v>15743</v>
      </c>
      <c r="P715" t="s">
        <v>147</v>
      </c>
      <c r="Q715">
        <v>494</v>
      </c>
      <c r="R715">
        <v>8.1999999999999993</v>
      </c>
      <c r="T715">
        <v>310.3</v>
      </c>
    </row>
    <row r="716" spans="1:20">
      <c r="A716">
        <v>400138</v>
      </c>
      <c r="B716" t="s">
        <v>654</v>
      </c>
      <c r="C716">
        <v>41669</v>
      </c>
      <c r="D716" t="s">
        <v>655</v>
      </c>
      <c r="G716">
        <v>18</v>
      </c>
      <c r="H716" t="s">
        <v>144</v>
      </c>
      <c r="I716" t="s">
        <v>656</v>
      </c>
      <c r="N716">
        <v>150202</v>
      </c>
      <c r="O716">
        <v>15743</v>
      </c>
      <c r="P716" t="s">
        <v>147</v>
      </c>
      <c r="Q716">
        <v>495</v>
      </c>
      <c r="R716">
        <v>40.200000000000003</v>
      </c>
      <c r="T716">
        <v>350.5</v>
      </c>
    </row>
    <row r="717" spans="1:20">
      <c r="A717">
        <v>400138</v>
      </c>
      <c r="B717" t="s">
        <v>654</v>
      </c>
      <c r="C717">
        <v>41670</v>
      </c>
      <c r="D717" t="s">
        <v>657</v>
      </c>
      <c r="G717">
        <v>18</v>
      </c>
      <c r="H717" t="s">
        <v>144</v>
      </c>
      <c r="I717" t="s">
        <v>658</v>
      </c>
      <c r="M717" t="s">
        <v>659</v>
      </c>
      <c r="N717">
        <v>900011</v>
      </c>
      <c r="O717">
        <v>16312</v>
      </c>
      <c r="P717" t="s">
        <v>147</v>
      </c>
      <c r="Q717">
        <v>81</v>
      </c>
      <c r="R717">
        <v>54.05</v>
      </c>
      <c r="T717">
        <v>404.55</v>
      </c>
    </row>
    <row r="718" spans="1:20">
      <c r="A718">
        <v>400138</v>
      </c>
      <c r="B718" t="s">
        <v>654</v>
      </c>
      <c r="C718">
        <v>41670</v>
      </c>
      <c r="D718" t="s">
        <v>655</v>
      </c>
      <c r="G718">
        <v>18</v>
      </c>
      <c r="H718" t="s">
        <v>144</v>
      </c>
      <c r="I718" t="s">
        <v>656</v>
      </c>
      <c r="N718">
        <v>150202</v>
      </c>
      <c r="O718">
        <v>15743</v>
      </c>
      <c r="P718" t="s">
        <v>147</v>
      </c>
      <c r="Q718">
        <v>496</v>
      </c>
      <c r="R718">
        <v>34</v>
      </c>
      <c r="T718">
        <v>438.55</v>
      </c>
    </row>
    <row r="719" spans="1:20">
      <c r="A719">
        <v>400141</v>
      </c>
      <c r="B719" t="s">
        <v>660</v>
      </c>
      <c r="C719">
        <v>41649</v>
      </c>
      <c r="D719" t="s">
        <v>661</v>
      </c>
      <c r="G719">
        <v>18</v>
      </c>
      <c r="H719" t="s">
        <v>144</v>
      </c>
      <c r="I719" t="s">
        <v>662</v>
      </c>
      <c r="N719">
        <v>160402</v>
      </c>
      <c r="O719">
        <v>15587</v>
      </c>
      <c r="P719" t="s">
        <v>147</v>
      </c>
      <c r="Q719">
        <v>3052</v>
      </c>
      <c r="R719">
        <v>0.38</v>
      </c>
      <c r="T719">
        <v>0.38</v>
      </c>
    </row>
    <row r="720" spans="1:20">
      <c r="A720">
        <v>400141</v>
      </c>
      <c r="B720" t="s">
        <v>660</v>
      </c>
      <c r="C720">
        <v>41649</v>
      </c>
      <c r="D720" t="s">
        <v>661</v>
      </c>
      <c r="G720">
        <v>18</v>
      </c>
      <c r="H720" t="s">
        <v>144</v>
      </c>
      <c r="I720" t="s">
        <v>662</v>
      </c>
      <c r="N720">
        <v>160402</v>
      </c>
      <c r="O720">
        <v>15587</v>
      </c>
      <c r="P720" t="s">
        <v>147</v>
      </c>
      <c r="Q720">
        <v>3053</v>
      </c>
      <c r="R720">
        <v>0.1</v>
      </c>
      <c r="T720">
        <v>0.48</v>
      </c>
    </row>
    <row r="721" spans="1:20">
      <c r="A721">
        <v>400141</v>
      </c>
      <c r="B721" t="s">
        <v>660</v>
      </c>
      <c r="C721">
        <v>41652</v>
      </c>
      <c r="D721" t="s">
        <v>663</v>
      </c>
      <c r="G721">
        <v>18</v>
      </c>
      <c r="H721" t="s">
        <v>144</v>
      </c>
      <c r="I721" t="s">
        <v>664</v>
      </c>
      <c r="N721">
        <v>900009</v>
      </c>
      <c r="O721">
        <v>15587</v>
      </c>
      <c r="P721" t="s">
        <v>147</v>
      </c>
      <c r="Q721">
        <v>3054</v>
      </c>
      <c r="R721">
        <v>0.02</v>
      </c>
      <c r="T721">
        <v>0.5</v>
      </c>
    </row>
    <row r="722" spans="1:20">
      <c r="A722">
        <v>400142</v>
      </c>
      <c r="B722" t="s">
        <v>665</v>
      </c>
      <c r="C722">
        <v>41649</v>
      </c>
      <c r="D722" t="s">
        <v>661</v>
      </c>
      <c r="G722">
        <v>18</v>
      </c>
      <c r="H722" t="s">
        <v>144</v>
      </c>
      <c r="I722" t="s">
        <v>662</v>
      </c>
      <c r="N722">
        <v>160402</v>
      </c>
      <c r="O722">
        <v>15587</v>
      </c>
      <c r="P722" t="s">
        <v>147</v>
      </c>
      <c r="Q722">
        <v>3056</v>
      </c>
      <c r="R722">
        <v>3.16</v>
      </c>
      <c r="T722">
        <v>3.16</v>
      </c>
    </row>
    <row r="723" spans="1:20">
      <c r="A723">
        <v>400155</v>
      </c>
      <c r="B723" t="s">
        <v>666</v>
      </c>
      <c r="C723">
        <v>41670</v>
      </c>
      <c r="D723" t="s">
        <v>667</v>
      </c>
      <c r="G723">
        <v>18</v>
      </c>
      <c r="H723" t="s">
        <v>144</v>
      </c>
      <c r="I723" t="s">
        <v>668</v>
      </c>
      <c r="M723" t="s">
        <v>669</v>
      </c>
      <c r="N723">
        <v>900011</v>
      </c>
      <c r="O723">
        <v>16183</v>
      </c>
      <c r="P723" t="s">
        <v>147</v>
      </c>
      <c r="Q723">
        <v>80</v>
      </c>
      <c r="R723">
        <v>448.77</v>
      </c>
      <c r="T723">
        <v>448.77</v>
      </c>
    </row>
    <row r="724" spans="1:20">
      <c r="A724">
        <v>400155</v>
      </c>
      <c r="B724" t="s">
        <v>666</v>
      </c>
      <c r="C724">
        <v>41670</v>
      </c>
      <c r="D724" t="s">
        <v>667</v>
      </c>
      <c r="G724">
        <v>18</v>
      </c>
      <c r="H724" t="s">
        <v>144</v>
      </c>
      <c r="I724" t="s">
        <v>670</v>
      </c>
      <c r="M724" t="s">
        <v>669</v>
      </c>
      <c r="N724">
        <v>900011</v>
      </c>
      <c r="O724">
        <v>16183</v>
      </c>
      <c r="P724" t="s">
        <v>147</v>
      </c>
      <c r="Q724">
        <v>90</v>
      </c>
      <c r="R724">
        <v>304.92</v>
      </c>
      <c r="T724">
        <v>753.69</v>
      </c>
    </row>
    <row r="725" spans="1:20">
      <c r="A725">
        <v>400217</v>
      </c>
      <c r="B725" t="s">
        <v>671</v>
      </c>
      <c r="C725">
        <v>41670</v>
      </c>
      <c r="D725" t="s">
        <v>672</v>
      </c>
      <c r="G725">
        <v>18</v>
      </c>
      <c r="H725" t="s">
        <v>144</v>
      </c>
      <c r="I725" t="s">
        <v>673</v>
      </c>
      <c r="N725">
        <v>150202</v>
      </c>
      <c r="O725">
        <v>15743</v>
      </c>
      <c r="P725" t="s">
        <v>147</v>
      </c>
      <c r="Q725">
        <v>521</v>
      </c>
      <c r="R725">
        <v>1540.15</v>
      </c>
      <c r="T725">
        <v>1540.15</v>
      </c>
    </row>
    <row r="726" spans="1:20">
      <c r="A726">
        <v>400143</v>
      </c>
      <c r="B726" t="s">
        <v>674</v>
      </c>
      <c r="C726">
        <v>41641</v>
      </c>
      <c r="D726" t="s">
        <v>675</v>
      </c>
      <c r="G726">
        <v>18</v>
      </c>
      <c r="H726" t="s">
        <v>144</v>
      </c>
      <c r="I726" t="s">
        <v>676</v>
      </c>
      <c r="N726">
        <v>900009</v>
      </c>
      <c r="O726">
        <v>15587</v>
      </c>
      <c r="P726" t="s">
        <v>147</v>
      </c>
      <c r="Q726">
        <v>1520</v>
      </c>
      <c r="S726">
        <v>0.01</v>
      </c>
      <c r="T726">
        <v>-0.01</v>
      </c>
    </row>
    <row r="727" spans="1:20">
      <c r="A727">
        <v>400143</v>
      </c>
      <c r="B727" t="s">
        <v>674</v>
      </c>
      <c r="C727">
        <v>41649</v>
      </c>
      <c r="D727" t="s">
        <v>677</v>
      </c>
      <c r="G727">
        <v>18</v>
      </c>
      <c r="H727" t="s">
        <v>144</v>
      </c>
      <c r="I727" t="s">
        <v>662</v>
      </c>
      <c r="N727">
        <v>160101</v>
      </c>
      <c r="O727">
        <v>15587</v>
      </c>
      <c r="P727" t="s">
        <v>147</v>
      </c>
      <c r="Q727">
        <v>1517</v>
      </c>
      <c r="S727">
        <v>0.03</v>
      </c>
      <c r="T727">
        <v>-0.04</v>
      </c>
    </row>
    <row r="728" spans="1:20">
      <c r="A728">
        <v>400143</v>
      </c>
      <c r="B728" t="s">
        <v>674</v>
      </c>
      <c r="C728">
        <v>41652</v>
      </c>
      <c r="D728" t="s">
        <v>678</v>
      </c>
      <c r="G728">
        <v>18</v>
      </c>
      <c r="H728" t="s">
        <v>144</v>
      </c>
      <c r="I728" t="s">
        <v>679</v>
      </c>
      <c r="N728">
        <v>170402</v>
      </c>
      <c r="O728">
        <v>15587</v>
      </c>
      <c r="P728" t="s">
        <v>147</v>
      </c>
      <c r="Q728">
        <v>1518</v>
      </c>
      <c r="S728">
        <v>204.47</v>
      </c>
      <c r="T728">
        <v>-204.51</v>
      </c>
    </row>
    <row r="729" spans="1:20">
      <c r="A729">
        <v>400143</v>
      </c>
      <c r="B729" t="s">
        <v>674</v>
      </c>
      <c r="C729">
        <v>41652</v>
      </c>
      <c r="D729" t="s">
        <v>680</v>
      </c>
      <c r="G729">
        <v>18</v>
      </c>
      <c r="H729" t="s">
        <v>144</v>
      </c>
      <c r="I729" t="s">
        <v>679</v>
      </c>
      <c r="N729">
        <v>170402</v>
      </c>
      <c r="O729">
        <v>15587</v>
      </c>
      <c r="P729" t="s">
        <v>147</v>
      </c>
      <c r="Q729">
        <v>1519</v>
      </c>
      <c r="S729">
        <v>204.47</v>
      </c>
      <c r="T729">
        <v>-408.98</v>
      </c>
    </row>
    <row r="730" spans="1:20">
      <c r="A730">
        <v>400145</v>
      </c>
      <c r="B730" t="s">
        <v>681</v>
      </c>
      <c r="C730">
        <v>41670</v>
      </c>
      <c r="D730" t="s">
        <v>682</v>
      </c>
      <c r="G730">
        <v>18</v>
      </c>
      <c r="H730" t="s">
        <v>144</v>
      </c>
      <c r="I730" t="s">
        <v>683</v>
      </c>
      <c r="N730">
        <v>150202</v>
      </c>
      <c r="O730">
        <v>15743</v>
      </c>
      <c r="P730" t="s">
        <v>147</v>
      </c>
      <c r="Q730">
        <v>71</v>
      </c>
      <c r="S730">
        <v>1059.3</v>
      </c>
      <c r="T730">
        <v>-1059.3</v>
      </c>
    </row>
    <row r="731" spans="1:20">
      <c r="A731">
        <v>400145</v>
      </c>
      <c r="B731" t="s">
        <v>681</v>
      </c>
      <c r="C731">
        <v>41670</v>
      </c>
      <c r="D731" t="s">
        <v>682</v>
      </c>
      <c r="G731">
        <v>18</v>
      </c>
      <c r="H731" t="s">
        <v>144</v>
      </c>
      <c r="I731" t="s">
        <v>683</v>
      </c>
      <c r="N731">
        <v>150202</v>
      </c>
      <c r="O731">
        <v>15743</v>
      </c>
      <c r="P731" t="s">
        <v>147</v>
      </c>
      <c r="Q731">
        <v>72</v>
      </c>
      <c r="S731">
        <v>3042.11</v>
      </c>
      <c r="T731">
        <v>-4101.41</v>
      </c>
    </row>
    <row r="732" spans="1:20">
      <c r="A732">
        <v>400145</v>
      </c>
      <c r="B732" t="s">
        <v>681</v>
      </c>
      <c r="C732">
        <v>41670</v>
      </c>
      <c r="D732" t="s">
        <v>682</v>
      </c>
      <c r="G732">
        <v>18</v>
      </c>
      <c r="H732" t="s">
        <v>144</v>
      </c>
      <c r="I732" t="s">
        <v>683</v>
      </c>
      <c r="N732">
        <v>150202</v>
      </c>
      <c r="O732">
        <v>15743</v>
      </c>
      <c r="P732" t="s">
        <v>147</v>
      </c>
      <c r="Q732">
        <v>73</v>
      </c>
      <c r="S732">
        <v>246.6</v>
      </c>
      <c r="T732">
        <v>-4348.01</v>
      </c>
    </row>
    <row r="733" spans="1:20">
      <c r="A733">
        <v>400145</v>
      </c>
      <c r="B733" t="s">
        <v>681</v>
      </c>
      <c r="C733">
        <v>41670</v>
      </c>
      <c r="D733" t="s">
        <v>682</v>
      </c>
      <c r="G733">
        <v>18</v>
      </c>
      <c r="H733" t="s">
        <v>144</v>
      </c>
      <c r="I733" t="s">
        <v>684</v>
      </c>
      <c r="N733">
        <v>150202</v>
      </c>
      <c r="O733">
        <v>15743</v>
      </c>
      <c r="P733" t="s">
        <v>147</v>
      </c>
      <c r="Q733">
        <v>74</v>
      </c>
      <c r="S733">
        <v>10611.06</v>
      </c>
      <c r="T733">
        <v>-14959.07</v>
      </c>
    </row>
    <row r="734" spans="1:20">
      <c r="A734">
        <v>400149</v>
      </c>
      <c r="B734" t="s">
        <v>685</v>
      </c>
      <c r="C734">
        <v>41647</v>
      </c>
      <c r="D734" t="s">
        <v>225</v>
      </c>
      <c r="G734">
        <v>18</v>
      </c>
      <c r="H734" t="s">
        <v>144</v>
      </c>
      <c r="I734" t="s">
        <v>686</v>
      </c>
      <c r="N734">
        <v>160402</v>
      </c>
      <c r="O734">
        <v>15587</v>
      </c>
      <c r="P734" t="s">
        <v>147</v>
      </c>
      <c r="Q734">
        <v>3057</v>
      </c>
      <c r="R734">
        <v>84</v>
      </c>
      <c r="T734">
        <v>84</v>
      </c>
    </row>
    <row r="735" spans="1:20">
      <c r="A735">
        <v>400149</v>
      </c>
      <c r="B735" t="s">
        <v>685</v>
      </c>
      <c r="C735">
        <v>41655</v>
      </c>
      <c r="D735" t="s">
        <v>225</v>
      </c>
      <c r="G735">
        <v>18</v>
      </c>
      <c r="H735" t="s">
        <v>144</v>
      </c>
      <c r="I735" t="s">
        <v>687</v>
      </c>
      <c r="N735">
        <v>160402</v>
      </c>
      <c r="O735">
        <v>15587</v>
      </c>
      <c r="P735" t="s">
        <v>147</v>
      </c>
      <c r="Q735">
        <v>3058</v>
      </c>
      <c r="R735">
        <v>84</v>
      </c>
      <c r="T735">
        <v>168</v>
      </c>
    </row>
    <row r="736" spans="1:20">
      <c r="A736">
        <v>400149</v>
      </c>
      <c r="B736" t="s">
        <v>685</v>
      </c>
      <c r="C736">
        <v>41655</v>
      </c>
      <c r="D736" t="s">
        <v>225</v>
      </c>
      <c r="G736">
        <v>18</v>
      </c>
      <c r="H736" t="s">
        <v>144</v>
      </c>
      <c r="I736" t="s">
        <v>688</v>
      </c>
      <c r="N736">
        <v>170402</v>
      </c>
      <c r="O736">
        <v>15587</v>
      </c>
      <c r="P736" t="s">
        <v>147</v>
      </c>
      <c r="Q736">
        <v>3059</v>
      </c>
      <c r="R736">
        <v>84</v>
      </c>
      <c r="T736">
        <v>252</v>
      </c>
    </row>
    <row r="737" spans="1:20">
      <c r="A737">
        <v>400153</v>
      </c>
      <c r="B737" t="s">
        <v>689</v>
      </c>
      <c r="C737">
        <v>41641</v>
      </c>
      <c r="D737" t="s">
        <v>690</v>
      </c>
      <c r="G737">
        <v>18</v>
      </c>
      <c r="H737" t="s">
        <v>144</v>
      </c>
      <c r="I737" t="s">
        <v>691</v>
      </c>
      <c r="N737">
        <v>999999</v>
      </c>
      <c r="O737">
        <v>15587</v>
      </c>
      <c r="P737" t="s">
        <v>147</v>
      </c>
      <c r="Q737">
        <v>3189</v>
      </c>
      <c r="R737">
        <v>3215.1</v>
      </c>
      <c r="T737">
        <v>3215.1</v>
      </c>
    </row>
    <row r="738" spans="1:20">
      <c r="A738">
        <v>400153</v>
      </c>
      <c r="B738" t="s">
        <v>689</v>
      </c>
      <c r="C738">
        <v>41641</v>
      </c>
      <c r="D738" t="s">
        <v>690</v>
      </c>
      <c r="G738">
        <v>18</v>
      </c>
      <c r="H738" t="s">
        <v>144</v>
      </c>
      <c r="I738" t="s">
        <v>692</v>
      </c>
      <c r="N738">
        <v>999999</v>
      </c>
      <c r="O738">
        <v>15586</v>
      </c>
      <c r="P738" t="s">
        <v>147</v>
      </c>
      <c r="Q738">
        <v>1830</v>
      </c>
      <c r="S738">
        <v>3215.1</v>
      </c>
      <c r="T738">
        <v>0</v>
      </c>
    </row>
    <row r="739" spans="1:20">
      <c r="A739">
        <v>400153</v>
      </c>
      <c r="B739" t="s">
        <v>689</v>
      </c>
      <c r="C739">
        <v>41642</v>
      </c>
      <c r="D739" t="s">
        <v>690</v>
      </c>
      <c r="G739">
        <v>18</v>
      </c>
      <c r="H739" t="s">
        <v>144</v>
      </c>
      <c r="I739" t="s">
        <v>691</v>
      </c>
      <c r="N739">
        <v>999999</v>
      </c>
      <c r="O739">
        <v>15587</v>
      </c>
      <c r="P739" t="s">
        <v>147</v>
      </c>
      <c r="Q739">
        <v>3120</v>
      </c>
      <c r="R739">
        <v>87.35</v>
      </c>
      <c r="T739">
        <v>87.35</v>
      </c>
    </row>
    <row r="740" spans="1:20">
      <c r="A740">
        <v>400153</v>
      </c>
      <c r="B740" t="s">
        <v>689</v>
      </c>
      <c r="C740">
        <v>41642</v>
      </c>
      <c r="D740" t="s">
        <v>690</v>
      </c>
      <c r="G740">
        <v>18</v>
      </c>
      <c r="H740" t="s">
        <v>144</v>
      </c>
      <c r="I740" t="s">
        <v>692</v>
      </c>
      <c r="N740">
        <v>999999</v>
      </c>
      <c r="O740">
        <v>15586</v>
      </c>
      <c r="P740" t="s">
        <v>147</v>
      </c>
      <c r="Q740">
        <v>1787</v>
      </c>
      <c r="S740">
        <v>87.35</v>
      </c>
      <c r="T740">
        <v>0</v>
      </c>
    </row>
    <row r="741" spans="1:20">
      <c r="A741">
        <v>400153</v>
      </c>
      <c r="B741" t="s">
        <v>689</v>
      </c>
      <c r="C741">
        <v>41645</v>
      </c>
      <c r="D741" t="s">
        <v>690</v>
      </c>
      <c r="G741">
        <v>18</v>
      </c>
      <c r="H741" t="s">
        <v>144</v>
      </c>
      <c r="I741" t="s">
        <v>691</v>
      </c>
      <c r="N741">
        <v>999999</v>
      </c>
      <c r="O741">
        <v>15587</v>
      </c>
      <c r="P741" t="s">
        <v>147</v>
      </c>
      <c r="Q741">
        <v>3136</v>
      </c>
      <c r="R741">
        <v>2279.25</v>
      </c>
      <c r="T741">
        <v>2279.25</v>
      </c>
    </row>
    <row r="742" spans="1:20">
      <c r="A742">
        <v>400153</v>
      </c>
      <c r="B742" t="s">
        <v>689</v>
      </c>
      <c r="C742">
        <v>41645</v>
      </c>
      <c r="D742" t="s">
        <v>690</v>
      </c>
      <c r="G742">
        <v>18</v>
      </c>
      <c r="H742" t="s">
        <v>144</v>
      </c>
      <c r="I742" t="s">
        <v>692</v>
      </c>
      <c r="N742">
        <v>999999</v>
      </c>
      <c r="O742">
        <v>15586</v>
      </c>
      <c r="P742" t="s">
        <v>147</v>
      </c>
      <c r="Q742">
        <v>1796</v>
      </c>
      <c r="S742">
        <v>2279.25</v>
      </c>
      <c r="T742">
        <v>0</v>
      </c>
    </row>
    <row r="743" spans="1:20">
      <c r="A743">
        <v>400153</v>
      </c>
      <c r="B743" t="s">
        <v>689</v>
      </c>
      <c r="C743">
        <v>41646</v>
      </c>
      <c r="D743" t="s">
        <v>690</v>
      </c>
      <c r="G743">
        <v>18</v>
      </c>
      <c r="H743" t="s">
        <v>144</v>
      </c>
      <c r="I743" t="s">
        <v>691</v>
      </c>
      <c r="N743">
        <v>999999</v>
      </c>
      <c r="O743">
        <v>15587</v>
      </c>
      <c r="P743" t="s">
        <v>147</v>
      </c>
      <c r="Q743">
        <v>3149</v>
      </c>
      <c r="R743">
        <v>41534.559999999998</v>
      </c>
      <c r="T743">
        <v>41534.559999999998</v>
      </c>
    </row>
    <row r="744" spans="1:20">
      <c r="A744">
        <v>400153</v>
      </c>
      <c r="B744" t="s">
        <v>689</v>
      </c>
      <c r="C744">
        <v>41646</v>
      </c>
      <c r="D744" t="s">
        <v>690</v>
      </c>
      <c r="G744">
        <v>18</v>
      </c>
      <c r="H744" t="s">
        <v>144</v>
      </c>
      <c r="I744" t="s">
        <v>692</v>
      </c>
      <c r="N744">
        <v>999999</v>
      </c>
      <c r="O744">
        <v>15586</v>
      </c>
      <c r="P744" t="s">
        <v>147</v>
      </c>
      <c r="Q744">
        <v>1804</v>
      </c>
      <c r="S744">
        <v>41534.559999999998</v>
      </c>
      <c r="T744">
        <v>0</v>
      </c>
    </row>
    <row r="745" spans="1:20">
      <c r="A745">
        <v>400153</v>
      </c>
      <c r="B745" t="s">
        <v>689</v>
      </c>
      <c r="C745">
        <v>41647</v>
      </c>
      <c r="D745" t="s">
        <v>690</v>
      </c>
      <c r="G745">
        <v>18</v>
      </c>
      <c r="H745" t="s">
        <v>144</v>
      </c>
      <c r="I745" t="s">
        <v>691</v>
      </c>
      <c r="N745">
        <v>999999</v>
      </c>
      <c r="O745">
        <v>15587</v>
      </c>
      <c r="P745" t="s">
        <v>147</v>
      </c>
      <c r="Q745">
        <v>3224</v>
      </c>
      <c r="R745">
        <v>6119.99</v>
      </c>
      <c r="T745">
        <v>6119.99</v>
      </c>
    </row>
    <row r="746" spans="1:20">
      <c r="A746">
        <v>400153</v>
      </c>
      <c r="B746" t="s">
        <v>689</v>
      </c>
      <c r="C746">
        <v>41647</v>
      </c>
      <c r="D746" t="s">
        <v>690</v>
      </c>
      <c r="G746">
        <v>18</v>
      </c>
      <c r="H746" t="s">
        <v>144</v>
      </c>
      <c r="I746" t="s">
        <v>692</v>
      </c>
      <c r="N746">
        <v>999999</v>
      </c>
      <c r="O746">
        <v>15586</v>
      </c>
      <c r="P746" t="s">
        <v>147</v>
      </c>
      <c r="Q746">
        <v>1852</v>
      </c>
      <c r="S746">
        <v>6120</v>
      </c>
      <c r="T746">
        <v>-0.01</v>
      </c>
    </row>
    <row r="747" spans="1:20">
      <c r="A747">
        <v>400153</v>
      </c>
      <c r="B747" t="s">
        <v>689</v>
      </c>
      <c r="C747">
        <v>41648</v>
      </c>
      <c r="D747" t="s">
        <v>690</v>
      </c>
      <c r="G747">
        <v>18</v>
      </c>
      <c r="H747" t="s">
        <v>144</v>
      </c>
      <c r="I747" t="s">
        <v>691</v>
      </c>
      <c r="N747">
        <v>999999</v>
      </c>
      <c r="O747">
        <v>15587</v>
      </c>
      <c r="P747" t="s">
        <v>147</v>
      </c>
      <c r="Q747">
        <v>3122</v>
      </c>
      <c r="R747">
        <v>18549.240000000002</v>
      </c>
      <c r="T747">
        <v>18549.23</v>
      </c>
    </row>
    <row r="748" spans="1:20">
      <c r="A748">
        <v>400153</v>
      </c>
      <c r="B748" t="s">
        <v>689</v>
      </c>
      <c r="C748">
        <v>41648</v>
      </c>
      <c r="D748" t="s">
        <v>690</v>
      </c>
      <c r="G748">
        <v>18</v>
      </c>
      <c r="H748" t="s">
        <v>144</v>
      </c>
      <c r="I748" t="s">
        <v>692</v>
      </c>
      <c r="N748">
        <v>999999</v>
      </c>
      <c r="O748">
        <v>15586</v>
      </c>
      <c r="P748" t="s">
        <v>147</v>
      </c>
      <c r="Q748">
        <v>1788</v>
      </c>
      <c r="S748">
        <v>18549.240000000002</v>
      </c>
      <c r="T748">
        <v>-0.01</v>
      </c>
    </row>
    <row r="749" spans="1:20">
      <c r="A749">
        <v>400153</v>
      </c>
      <c r="B749" t="s">
        <v>689</v>
      </c>
      <c r="C749">
        <v>41649</v>
      </c>
      <c r="D749" t="s">
        <v>690</v>
      </c>
      <c r="G749">
        <v>18</v>
      </c>
      <c r="H749" t="s">
        <v>144</v>
      </c>
      <c r="I749" t="s">
        <v>691</v>
      </c>
      <c r="N749">
        <v>999999</v>
      </c>
      <c r="O749">
        <v>15587</v>
      </c>
      <c r="P749" t="s">
        <v>147</v>
      </c>
      <c r="Q749">
        <v>3195</v>
      </c>
      <c r="R749">
        <v>15435.79</v>
      </c>
      <c r="T749">
        <v>15435.78</v>
      </c>
    </row>
    <row r="750" spans="1:20">
      <c r="A750">
        <v>400153</v>
      </c>
      <c r="B750" t="s">
        <v>689</v>
      </c>
      <c r="C750">
        <v>41649</v>
      </c>
      <c r="D750" t="s">
        <v>690</v>
      </c>
      <c r="G750">
        <v>18</v>
      </c>
      <c r="H750" t="s">
        <v>144</v>
      </c>
      <c r="I750" t="s">
        <v>692</v>
      </c>
      <c r="N750">
        <v>999999</v>
      </c>
      <c r="O750">
        <v>15586</v>
      </c>
      <c r="P750" t="s">
        <v>147</v>
      </c>
      <c r="Q750">
        <v>1834</v>
      </c>
      <c r="S750">
        <v>15435.79</v>
      </c>
      <c r="T750">
        <v>-0.01</v>
      </c>
    </row>
    <row r="751" spans="1:20">
      <c r="A751">
        <v>400153</v>
      </c>
      <c r="B751" t="s">
        <v>689</v>
      </c>
      <c r="C751">
        <v>41652</v>
      </c>
      <c r="D751" t="s">
        <v>690</v>
      </c>
      <c r="G751">
        <v>18</v>
      </c>
      <c r="H751" t="s">
        <v>144</v>
      </c>
      <c r="I751" t="s">
        <v>691</v>
      </c>
      <c r="N751">
        <v>999999</v>
      </c>
      <c r="O751">
        <v>15587</v>
      </c>
      <c r="P751" t="s">
        <v>147</v>
      </c>
      <c r="Q751">
        <v>3190</v>
      </c>
      <c r="R751">
        <v>19691.759999999998</v>
      </c>
      <c r="T751">
        <v>19691.749999999996</v>
      </c>
    </row>
    <row r="752" spans="1:20">
      <c r="A752">
        <v>400153</v>
      </c>
      <c r="B752" t="s">
        <v>689</v>
      </c>
      <c r="C752">
        <v>41652</v>
      </c>
      <c r="D752" t="s">
        <v>690</v>
      </c>
      <c r="G752">
        <v>18</v>
      </c>
      <c r="H752" t="s">
        <v>144</v>
      </c>
      <c r="I752" t="s">
        <v>692</v>
      </c>
      <c r="N752">
        <v>999999</v>
      </c>
      <c r="O752">
        <v>15586</v>
      </c>
      <c r="P752" t="s">
        <v>147</v>
      </c>
      <c r="Q752">
        <v>1831</v>
      </c>
      <c r="S752">
        <v>19691.759999999998</v>
      </c>
      <c r="T752">
        <v>-0.01</v>
      </c>
    </row>
    <row r="753" spans="1:20">
      <c r="A753">
        <v>400153</v>
      </c>
      <c r="B753" t="s">
        <v>689</v>
      </c>
      <c r="C753">
        <v>41653</v>
      </c>
      <c r="D753" t="s">
        <v>690</v>
      </c>
      <c r="G753">
        <v>18</v>
      </c>
      <c r="H753" t="s">
        <v>144</v>
      </c>
      <c r="I753" t="s">
        <v>691</v>
      </c>
      <c r="N753">
        <v>999999</v>
      </c>
      <c r="O753">
        <v>15587</v>
      </c>
      <c r="P753" t="s">
        <v>147</v>
      </c>
      <c r="Q753">
        <v>3207</v>
      </c>
      <c r="R753">
        <v>8438.65</v>
      </c>
      <c r="T753">
        <v>8438.64</v>
      </c>
    </row>
    <row r="754" spans="1:20">
      <c r="A754">
        <v>400153</v>
      </c>
      <c r="B754" t="s">
        <v>689</v>
      </c>
      <c r="C754">
        <v>41653</v>
      </c>
      <c r="D754" t="s">
        <v>690</v>
      </c>
      <c r="G754">
        <v>18</v>
      </c>
      <c r="H754" t="s">
        <v>144</v>
      </c>
      <c r="I754" t="s">
        <v>692</v>
      </c>
      <c r="N754">
        <v>999999</v>
      </c>
      <c r="O754">
        <v>15586</v>
      </c>
      <c r="P754" t="s">
        <v>147</v>
      </c>
      <c r="Q754">
        <v>1842</v>
      </c>
      <c r="S754">
        <v>8438.65</v>
      </c>
      <c r="T754">
        <v>-0.01</v>
      </c>
    </row>
    <row r="755" spans="1:20">
      <c r="A755">
        <v>400153</v>
      </c>
      <c r="B755" t="s">
        <v>689</v>
      </c>
      <c r="C755">
        <v>41656</v>
      </c>
      <c r="D755" t="s">
        <v>690</v>
      </c>
      <c r="G755">
        <v>18</v>
      </c>
      <c r="H755" t="s">
        <v>144</v>
      </c>
      <c r="I755" t="s">
        <v>691</v>
      </c>
      <c r="N755">
        <v>999999</v>
      </c>
      <c r="O755">
        <v>15587</v>
      </c>
      <c r="P755" t="s">
        <v>147</v>
      </c>
      <c r="Q755">
        <v>3222</v>
      </c>
      <c r="R755">
        <v>7922.84</v>
      </c>
      <c r="T755">
        <v>7922.83</v>
      </c>
    </row>
    <row r="756" spans="1:20">
      <c r="A756">
        <v>400153</v>
      </c>
      <c r="B756" t="s">
        <v>689</v>
      </c>
      <c r="C756">
        <v>41656</v>
      </c>
      <c r="D756" t="s">
        <v>690</v>
      </c>
      <c r="G756">
        <v>18</v>
      </c>
      <c r="H756" t="s">
        <v>144</v>
      </c>
      <c r="I756" t="s">
        <v>692</v>
      </c>
      <c r="N756">
        <v>999999</v>
      </c>
      <c r="O756">
        <v>15586</v>
      </c>
      <c r="P756" t="s">
        <v>147</v>
      </c>
      <c r="Q756">
        <v>1850</v>
      </c>
      <c r="S756">
        <v>7922.84</v>
      </c>
      <c r="T756">
        <v>-0.01</v>
      </c>
    </row>
    <row r="757" spans="1:20">
      <c r="A757">
        <v>400153</v>
      </c>
      <c r="B757" t="s">
        <v>689</v>
      </c>
      <c r="C757">
        <v>41659</v>
      </c>
      <c r="D757" t="s">
        <v>690</v>
      </c>
      <c r="G757">
        <v>18</v>
      </c>
      <c r="H757" t="s">
        <v>144</v>
      </c>
      <c r="I757" t="s">
        <v>691</v>
      </c>
      <c r="N757">
        <v>999999</v>
      </c>
      <c r="O757">
        <v>15587</v>
      </c>
      <c r="P757" t="s">
        <v>147</v>
      </c>
      <c r="Q757">
        <v>3115</v>
      </c>
      <c r="R757">
        <v>439.14</v>
      </c>
      <c r="T757">
        <v>439.13</v>
      </c>
    </row>
    <row r="758" spans="1:20">
      <c r="A758">
        <v>400153</v>
      </c>
      <c r="B758" t="s">
        <v>689</v>
      </c>
      <c r="C758">
        <v>41659</v>
      </c>
      <c r="D758" t="s">
        <v>690</v>
      </c>
      <c r="G758">
        <v>18</v>
      </c>
      <c r="H758" t="s">
        <v>144</v>
      </c>
      <c r="I758" t="s">
        <v>692</v>
      </c>
      <c r="N758">
        <v>999999</v>
      </c>
      <c r="O758">
        <v>15586</v>
      </c>
      <c r="P758" t="s">
        <v>147</v>
      </c>
      <c r="Q758">
        <v>1781</v>
      </c>
      <c r="S758">
        <v>439.14</v>
      </c>
      <c r="T758">
        <v>-0.01</v>
      </c>
    </row>
    <row r="759" spans="1:20">
      <c r="A759">
        <v>400153</v>
      </c>
      <c r="B759" t="s">
        <v>689</v>
      </c>
      <c r="C759">
        <v>41660</v>
      </c>
      <c r="D759" t="s">
        <v>690</v>
      </c>
      <c r="G759">
        <v>18</v>
      </c>
      <c r="H759" t="s">
        <v>144</v>
      </c>
      <c r="I759" t="s">
        <v>691</v>
      </c>
      <c r="N759">
        <v>999999</v>
      </c>
      <c r="O759">
        <v>15587</v>
      </c>
      <c r="P759" t="s">
        <v>147</v>
      </c>
      <c r="Q759">
        <v>3156</v>
      </c>
      <c r="R759">
        <v>4431.78</v>
      </c>
      <c r="T759">
        <v>4431.7700000000004</v>
      </c>
    </row>
    <row r="760" spans="1:20">
      <c r="A760">
        <v>400153</v>
      </c>
      <c r="B760" t="s">
        <v>689</v>
      </c>
      <c r="C760">
        <v>41660</v>
      </c>
      <c r="D760" t="s">
        <v>690</v>
      </c>
      <c r="G760">
        <v>18</v>
      </c>
      <c r="H760" t="s">
        <v>144</v>
      </c>
      <c r="I760" t="s">
        <v>692</v>
      </c>
      <c r="N760">
        <v>999999</v>
      </c>
      <c r="O760">
        <v>15586</v>
      </c>
      <c r="P760" t="s">
        <v>147</v>
      </c>
      <c r="Q760">
        <v>1809</v>
      </c>
      <c r="S760">
        <v>4431.78</v>
      </c>
      <c r="T760">
        <v>-0.01</v>
      </c>
    </row>
    <row r="761" spans="1:20">
      <c r="A761">
        <v>400153</v>
      </c>
      <c r="B761" t="s">
        <v>689</v>
      </c>
      <c r="C761">
        <v>41661</v>
      </c>
      <c r="D761" t="s">
        <v>690</v>
      </c>
      <c r="G761">
        <v>18</v>
      </c>
      <c r="H761" t="s">
        <v>144</v>
      </c>
      <c r="I761" t="s">
        <v>691</v>
      </c>
      <c r="N761">
        <v>999999</v>
      </c>
      <c r="O761">
        <v>15587</v>
      </c>
      <c r="P761" t="s">
        <v>147</v>
      </c>
      <c r="Q761">
        <v>3171</v>
      </c>
      <c r="R761">
        <v>399.5</v>
      </c>
      <c r="T761">
        <v>399.49</v>
      </c>
    </row>
    <row r="762" spans="1:20">
      <c r="A762">
        <v>400153</v>
      </c>
      <c r="B762" t="s">
        <v>689</v>
      </c>
      <c r="C762">
        <v>41661</v>
      </c>
      <c r="D762" t="s">
        <v>690</v>
      </c>
      <c r="G762">
        <v>18</v>
      </c>
      <c r="H762" t="s">
        <v>144</v>
      </c>
      <c r="I762" t="s">
        <v>692</v>
      </c>
      <c r="N762">
        <v>999999</v>
      </c>
      <c r="O762">
        <v>15586</v>
      </c>
      <c r="P762" t="s">
        <v>147</v>
      </c>
      <c r="Q762">
        <v>1819</v>
      </c>
      <c r="S762">
        <v>399.5</v>
      </c>
      <c r="T762">
        <v>-0.01</v>
      </c>
    </row>
    <row r="763" spans="1:20">
      <c r="A763">
        <v>400153</v>
      </c>
      <c r="B763" t="s">
        <v>689</v>
      </c>
      <c r="C763">
        <v>41663</v>
      </c>
      <c r="D763" t="s">
        <v>690</v>
      </c>
      <c r="G763">
        <v>18</v>
      </c>
      <c r="H763" t="s">
        <v>144</v>
      </c>
      <c r="I763" t="s">
        <v>691</v>
      </c>
      <c r="N763">
        <v>999999</v>
      </c>
      <c r="O763">
        <v>15587</v>
      </c>
      <c r="P763" t="s">
        <v>147</v>
      </c>
      <c r="Q763">
        <v>3167</v>
      </c>
      <c r="R763">
        <v>7415.19</v>
      </c>
      <c r="T763">
        <v>7415.18</v>
      </c>
    </row>
    <row r="764" spans="1:20">
      <c r="A764">
        <v>400153</v>
      </c>
      <c r="B764" t="s">
        <v>689</v>
      </c>
      <c r="C764">
        <v>41663</v>
      </c>
      <c r="D764" t="s">
        <v>690</v>
      </c>
      <c r="G764">
        <v>18</v>
      </c>
      <c r="H764" t="s">
        <v>144</v>
      </c>
      <c r="I764" t="s">
        <v>692</v>
      </c>
      <c r="N764">
        <v>999999</v>
      </c>
      <c r="O764">
        <v>15586</v>
      </c>
      <c r="P764" t="s">
        <v>147</v>
      </c>
      <c r="Q764">
        <v>1816</v>
      </c>
      <c r="S764">
        <v>7415.19</v>
      </c>
      <c r="T764">
        <v>-0.01</v>
      </c>
    </row>
    <row r="765" spans="1:20">
      <c r="A765">
        <v>400153</v>
      </c>
      <c r="B765" t="s">
        <v>689</v>
      </c>
      <c r="C765">
        <v>41667</v>
      </c>
      <c r="D765" t="s">
        <v>690</v>
      </c>
      <c r="G765">
        <v>18</v>
      </c>
      <c r="H765" t="s">
        <v>144</v>
      </c>
      <c r="I765" t="s">
        <v>691</v>
      </c>
      <c r="N765">
        <v>999999</v>
      </c>
      <c r="O765">
        <v>15587</v>
      </c>
      <c r="P765" t="s">
        <v>147</v>
      </c>
      <c r="Q765">
        <v>3227</v>
      </c>
      <c r="R765">
        <v>5392.42</v>
      </c>
      <c r="T765">
        <v>5392.41</v>
      </c>
    </row>
    <row r="766" spans="1:20">
      <c r="A766">
        <v>400153</v>
      </c>
      <c r="B766" t="s">
        <v>689</v>
      </c>
      <c r="C766">
        <v>41667</v>
      </c>
      <c r="D766" t="s">
        <v>690</v>
      </c>
      <c r="G766">
        <v>18</v>
      </c>
      <c r="H766" t="s">
        <v>144</v>
      </c>
      <c r="I766" t="s">
        <v>692</v>
      </c>
      <c r="N766">
        <v>999999</v>
      </c>
      <c r="O766">
        <v>15586</v>
      </c>
      <c r="P766" t="s">
        <v>147</v>
      </c>
      <c r="Q766">
        <v>1855</v>
      </c>
      <c r="S766">
        <v>5392.42</v>
      </c>
      <c r="T766">
        <v>-0.01</v>
      </c>
    </row>
    <row r="767" spans="1:20">
      <c r="A767">
        <v>400153</v>
      </c>
      <c r="B767" t="s">
        <v>689</v>
      </c>
      <c r="C767">
        <v>41668</v>
      </c>
      <c r="D767" t="s">
        <v>690</v>
      </c>
      <c r="G767">
        <v>18</v>
      </c>
      <c r="H767" t="s">
        <v>144</v>
      </c>
      <c r="I767" t="s">
        <v>691</v>
      </c>
      <c r="N767">
        <v>999999</v>
      </c>
      <c r="O767">
        <v>15587</v>
      </c>
      <c r="P767" t="s">
        <v>147</v>
      </c>
      <c r="Q767">
        <v>3126</v>
      </c>
      <c r="R767">
        <v>111.09</v>
      </c>
      <c r="T767">
        <v>111.08</v>
      </c>
    </row>
    <row r="768" spans="1:20">
      <c r="A768">
        <v>400153</v>
      </c>
      <c r="B768" t="s">
        <v>689</v>
      </c>
      <c r="C768">
        <v>41668</v>
      </c>
      <c r="D768" t="s">
        <v>690</v>
      </c>
      <c r="G768">
        <v>18</v>
      </c>
      <c r="H768" t="s">
        <v>144</v>
      </c>
      <c r="I768" t="s">
        <v>692</v>
      </c>
      <c r="N768">
        <v>999999</v>
      </c>
      <c r="O768">
        <v>15586</v>
      </c>
      <c r="P768" t="s">
        <v>147</v>
      </c>
      <c r="Q768">
        <v>1792</v>
      </c>
      <c r="S768">
        <v>111.09</v>
      </c>
      <c r="T768">
        <v>-0.01</v>
      </c>
    </row>
    <row r="769" spans="1:20">
      <c r="A769">
        <v>400153</v>
      </c>
      <c r="B769" t="s">
        <v>689</v>
      </c>
      <c r="C769">
        <v>41669</v>
      </c>
      <c r="D769" t="s">
        <v>690</v>
      </c>
      <c r="G769">
        <v>18</v>
      </c>
      <c r="H769" t="s">
        <v>144</v>
      </c>
      <c r="I769" t="s">
        <v>691</v>
      </c>
      <c r="N769">
        <v>999999</v>
      </c>
      <c r="O769">
        <v>15587</v>
      </c>
      <c r="P769" t="s">
        <v>147</v>
      </c>
      <c r="Q769">
        <v>3201</v>
      </c>
      <c r="R769">
        <v>4529.42</v>
      </c>
      <c r="T769">
        <v>4529.41</v>
      </c>
    </row>
    <row r="770" spans="1:20">
      <c r="A770">
        <v>400153</v>
      </c>
      <c r="B770" t="s">
        <v>689</v>
      </c>
      <c r="C770">
        <v>41669</v>
      </c>
      <c r="D770" t="s">
        <v>690</v>
      </c>
      <c r="G770">
        <v>18</v>
      </c>
      <c r="H770" t="s">
        <v>144</v>
      </c>
      <c r="I770" t="s">
        <v>692</v>
      </c>
      <c r="N770">
        <v>999999</v>
      </c>
      <c r="O770">
        <v>15586</v>
      </c>
      <c r="P770" t="s">
        <v>147</v>
      </c>
      <c r="Q770">
        <v>1837</v>
      </c>
      <c r="S770">
        <v>4529.42</v>
      </c>
      <c r="T770">
        <v>-0.01</v>
      </c>
    </row>
    <row r="771" spans="1:20">
      <c r="A771">
        <v>400153</v>
      </c>
      <c r="B771" t="s">
        <v>689</v>
      </c>
      <c r="C771">
        <v>41670</v>
      </c>
      <c r="D771" t="s">
        <v>690</v>
      </c>
      <c r="G771">
        <v>18</v>
      </c>
      <c r="H771" t="s">
        <v>144</v>
      </c>
      <c r="I771" t="s">
        <v>691</v>
      </c>
      <c r="N771">
        <v>999999</v>
      </c>
      <c r="O771">
        <v>15587</v>
      </c>
      <c r="P771" t="s">
        <v>147</v>
      </c>
      <c r="Q771">
        <v>3217</v>
      </c>
      <c r="R771">
        <v>58423.92</v>
      </c>
      <c r="T771">
        <v>58423.91</v>
      </c>
    </row>
    <row r="772" spans="1:20">
      <c r="A772">
        <v>400153</v>
      </c>
      <c r="B772" t="s">
        <v>689</v>
      </c>
      <c r="C772">
        <v>41670</v>
      </c>
      <c r="D772" t="s">
        <v>690</v>
      </c>
      <c r="G772">
        <v>18</v>
      </c>
      <c r="H772" t="s">
        <v>144</v>
      </c>
      <c r="I772" t="s">
        <v>692</v>
      </c>
      <c r="N772">
        <v>999999</v>
      </c>
      <c r="O772">
        <v>15586</v>
      </c>
      <c r="P772" t="s">
        <v>147</v>
      </c>
      <c r="Q772">
        <v>1847</v>
      </c>
      <c r="S772">
        <v>58423.93</v>
      </c>
      <c r="T772">
        <v>-0.02</v>
      </c>
    </row>
    <row r="773" spans="1:20">
      <c r="A773">
        <v>400153</v>
      </c>
      <c r="B773" t="s">
        <v>689</v>
      </c>
      <c r="C773">
        <v>41670</v>
      </c>
      <c r="D773" t="s">
        <v>693</v>
      </c>
      <c r="G773">
        <v>18</v>
      </c>
      <c r="H773" t="s">
        <v>144</v>
      </c>
      <c r="I773" t="s">
        <v>694</v>
      </c>
      <c r="M773" t="s">
        <v>146</v>
      </c>
      <c r="N773">
        <v>900009</v>
      </c>
      <c r="O773">
        <v>16183</v>
      </c>
      <c r="P773" t="s">
        <v>147</v>
      </c>
      <c r="Q773">
        <v>22</v>
      </c>
      <c r="R773">
        <v>0.02</v>
      </c>
      <c r="T773">
        <v>0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87" workbookViewId="0">
      <selection activeCell="F88" sqref="F88"/>
    </sheetView>
  </sheetViews>
  <sheetFormatPr defaultColWidth="11.42578125" defaultRowHeight="12.75"/>
  <cols>
    <col min="1" max="1" width="11.42578125" style="462" customWidth="1"/>
    <col min="2" max="2" width="11.42578125" style="462"/>
    <col min="3" max="3" width="31.42578125" style="462" customWidth="1"/>
    <col min="4" max="16384" width="11.42578125" style="462"/>
  </cols>
  <sheetData>
    <row r="1" spans="1:9" ht="14.25">
      <c r="C1" s="463" t="s">
        <v>1654</v>
      </c>
    </row>
    <row r="3" spans="1:9">
      <c r="A3" s="464" t="s">
        <v>1655</v>
      </c>
    </row>
    <row r="5" spans="1:9">
      <c r="A5" s="464" t="s">
        <v>1656</v>
      </c>
      <c r="I5" s="464" t="s">
        <v>1657</v>
      </c>
    </row>
    <row r="7" spans="1:9">
      <c r="C7" s="465" t="s">
        <v>1658</v>
      </c>
    </row>
    <row r="11" spans="1:9">
      <c r="A11" s="466" t="s">
        <v>1659</v>
      </c>
      <c r="H11" s="467" t="s">
        <v>1151</v>
      </c>
      <c r="I11" s="468">
        <v>421732.09</v>
      </c>
    </row>
    <row r="14" spans="1:9">
      <c r="A14" s="469" t="s">
        <v>907</v>
      </c>
      <c r="B14" s="469" t="s">
        <v>908</v>
      </c>
      <c r="C14" s="470" t="s">
        <v>909</v>
      </c>
      <c r="D14" s="469" t="s">
        <v>1660</v>
      </c>
      <c r="E14" s="469" t="s">
        <v>1661</v>
      </c>
      <c r="F14" s="469" t="s">
        <v>1662</v>
      </c>
      <c r="G14" s="469" t="s">
        <v>910</v>
      </c>
      <c r="H14" s="469" t="s">
        <v>911</v>
      </c>
      <c r="I14" s="469" t="s">
        <v>1663</v>
      </c>
    </row>
    <row r="16" spans="1:9">
      <c r="A16" s="471">
        <v>44227</v>
      </c>
      <c r="B16" s="472" t="s">
        <v>682</v>
      </c>
      <c r="C16" s="472" t="s">
        <v>1664</v>
      </c>
      <c r="E16" s="473">
        <v>999999</v>
      </c>
      <c r="F16" s="474" t="s">
        <v>1665</v>
      </c>
      <c r="G16" s="475">
        <v>459.99</v>
      </c>
      <c r="I16" s="475">
        <v>422192.08</v>
      </c>
    </row>
    <row r="18" spans="1:9">
      <c r="A18" s="471">
        <v>44255</v>
      </c>
      <c r="B18" s="472" t="s">
        <v>682</v>
      </c>
      <c r="C18" s="472" t="s">
        <v>1664</v>
      </c>
      <c r="E18" s="473">
        <v>999999</v>
      </c>
      <c r="F18" s="474" t="s">
        <v>1666</v>
      </c>
      <c r="G18" s="475">
        <v>414.67</v>
      </c>
      <c r="I18" s="475">
        <v>422606.75</v>
      </c>
    </row>
    <row r="20" spans="1:9">
      <c r="A20" s="471">
        <v>44286</v>
      </c>
      <c r="B20" s="472" t="s">
        <v>682</v>
      </c>
      <c r="C20" s="472" t="s">
        <v>1664</v>
      </c>
      <c r="E20" s="473">
        <v>999999</v>
      </c>
      <c r="F20" s="474" t="s">
        <v>1667</v>
      </c>
      <c r="G20" s="475">
        <v>645.29</v>
      </c>
      <c r="I20" s="475">
        <v>423252.04</v>
      </c>
    </row>
    <row r="22" spans="1:9">
      <c r="A22" s="471">
        <v>44316</v>
      </c>
      <c r="B22" s="472" t="s">
        <v>682</v>
      </c>
      <c r="C22" s="472" t="s">
        <v>1664</v>
      </c>
      <c r="E22" s="473">
        <v>999999</v>
      </c>
      <c r="F22" s="474" t="s">
        <v>1668</v>
      </c>
      <c r="G22" s="475">
        <v>705.5</v>
      </c>
      <c r="I22" s="475">
        <v>423957.54</v>
      </c>
    </row>
    <row r="24" spans="1:9">
      <c r="A24" s="471">
        <v>44347</v>
      </c>
      <c r="B24" s="472" t="s">
        <v>682</v>
      </c>
      <c r="C24" s="472" t="s">
        <v>1664</v>
      </c>
      <c r="E24" s="473">
        <v>999999</v>
      </c>
      <c r="F24" s="474" t="s">
        <v>1669</v>
      </c>
      <c r="G24" s="475">
        <v>950.64</v>
      </c>
      <c r="I24" s="475">
        <v>424908.18</v>
      </c>
    </row>
    <row r="26" spans="1:9">
      <c r="A26" s="471">
        <v>44377</v>
      </c>
      <c r="B26" s="472" t="s">
        <v>682</v>
      </c>
      <c r="C26" s="472" t="s">
        <v>1664</v>
      </c>
      <c r="E26" s="473">
        <v>999999</v>
      </c>
      <c r="F26" s="474" t="s">
        <v>1670</v>
      </c>
      <c r="G26" s="475">
        <v>1112.23</v>
      </c>
      <c r="I26" s="475">
        <v>426020.41</v>
      </c>
    </row>
    <row r="29" spans="1:9">
      <c r="F29" s="467" t="s">
        <v>1671</v>
      </c>
      <c r="G29" s="476">
        <v>4288.32</v>
      </c>
      <c r="H29" s="476">
        <v>0</v>
      </c>
      <c r="I29" s="476">
        <v>426020.41</v>
      </c>
    </row>
    <row r="31" spans="1:9">
      <c r="A31" s="477" t="s">
        <v>1672</v>
      </c>
      <c r="C31" s="478" t="s">
        <v>1673</v>
      </c>
      <c r="D31" s="479" t="s">
        <v>1674</v>
      </c>
      <c r="I31" s="468">
        <v>0</v>
      </c>
    </row>
    <row r="35" spans="1:10" ht="15">
      <c r="A35" s="484"/>
      <c r="B35" s="484"/>
      <c r="C35" s="485" t="s">
        <v>1654</v>
      </c>
      <c r="D35" s="484"/>
      <c r="E35" s="484"/>
      <c r="F35" s="484"/>
      <c r="G35" s="484"/>
      <c r="H35" s="484"/>
      <c r="I35" s="484"/>
      <c r="J35" s="484"/>
    </row>
    <row r="36" spans="1:10" ht="15">
      <c r="A36" s="484"/>
      <c r="B36" s="484"/>
      <c r="C36" s="484"/>
      <c r="D36" s="484"/>
      <c r="E36" s="484"/>
      <c r="F36" s="484"/>
      <c r="G36" s="484"/>
      <c r="H36" s="484"/>
      <c r="I36" s="484"/>
      <c r="J36" s="484"/>
    </row>
    <row r="37" spans="1:10" ht="15">
      <c r="A37" s="486" t="s">
        <v>1655</v>
      </c>
      <c r="B37" s="484"/>
      <c r="C37" s="484"/>
      <c r="D37" s="484"/>
      <c r="E37" s="484"/>
      <c r="F37" s="484"/>
      <c r="G37" s="484"/>
      <c r="H37" s="484"/>
      <c r="I37" s="484"/>
      <c r="J37" s="484"/>
    </row>
    <row r="38" spans="1:10" ht="15">
      <c r="A38" s="484"/>
      <c r="B38" s="484"/>
      <c r="C38" s="484"/>
      <c r="D38" s="484"/>
      <c r="E38" s="484"/>
      <c r="F38" s="484"/>
      <c r="G38" s="484"/>
      <c r="H38" s="484"/>
      <c r="I38" s="484"/>
      <c r="J38" s="484"/>
    </row>
    <row r="39" spans="1:10" ht="15">
      <c r="A39" s="486" t="s">
        <v>1705</v>
      </c>
      <c r="B39" s="484"/>
      <c r="C39" s="484"/>
      <c r="D39" s="484"/>
      <c r="E39" s="484"/>
      <c r="F39" s="484"/>
      <c r="G39" s="484"/>
      <c r="H39" s="484"/>
      <c r="I39" s="484"/>
      <c r="J39" s="484"/>
    </row>
    <row r="40" spans="1:10" ht="15">
      <c r="A40" s="484"/>
      <c r="B40" s="484"/>
      <c r="C40" s="484"/>
      <c r="D40" s="484"/>
      <c r="E40" s="484"/>
      <c r="F40" s="484"/>
      <c r="G40" s="484"/>
      <c r="H40" s="484"/>
      <c r="I40" s="484"/>
      <c r="J40" s="484"/>
    </row>
    <row r="41" spans="1:10" ht="15">
      <c r="A41" s="484"/>
      <c r="B41" s="484"/>
      <c r="C41" s="487" t="s">
        <v>1706</v>
      </c>
      <c r="D41" s="484"/>
      <c r="E41" s="484"/>
      <c r="F41" s="484"/>
      <c r="G41" s="484"/>
      <c r="H41" s="484"/>
      <c r="I41" s="484"/>
      <c r="J41" s="484"/>
    </row>
    <row r="42" spans="1:10" ht="15">
      <c r="A42" s="484"/>
      <c r="B42" s="484"/>
      <c r="C42" s="484"/>
      <c r="D42" s="484"/>
      <c r="E42" s="484"/>
      <c r="F42" s="484"/>
      <c r="G42" s="484"/>
      <c r="H42" s="484"/>
      <c r="I42" s="484"/>
      <c r="J42" s="484"/>
    </row>
    <row r="43" spans="1:10" ht="15">
      <c r="A43" s="484"/>
      <c r="B43" s="484"/>
      <c r="C43" s="484"/>
      <c r="D43" s="484"/>
      <c r="E43" s="484"/>
      <c r="F43" s="484"/>
      <c r="G43" s="484"/>
      <c r="H43" s="484"/>
      <c r="I43" s="484"/>
      <c r="J43" s="484"/>
    </row>
    <row r="44" spans="1:10" ht="15">
      <c r="A44" s="484"/>
      <c r="B44" s="484"/>
      <c r="C44" s="484"/>
      <c r="D44" s="484"/>
      <c r="E44" s="484"/>
      <c r="F44" s="484"/>
      <c r="G44" s="484"/>
      <c r="H44" s="484"/>
      <c r="I44" s="484"/>
      <c r="J44" s="484"/>
    </row>
    <row r="45" spans="1:10" ht="15">
      <c r="A45" s="488" t="s">
        <v>1710</v>
      </c>
      <c r="B45" s="484"/>
      <c r="C45" s="484"/>
      <c r="D45" s="484"/>
      <c r="E45" s="484"/>
      <c r="F45" s="484"/>
      <c r="G45" s="484"/>
      <c r="H45" s="489" t="s">
        <v>1151</v>
      </c>
      <c r="I45" s="490">
        <v>1015522.96</v>
      </c>
      <c r="J45" s="484"/>
    </row>
    <row r="46" spans="1:10" ht="15">
      <c r="A46" s="484"/>
      <c r="B46" s="484"/>
      <c r="C46" s="484"/>
      <c r="D46" s="484"/>
      <c r="E46" s="484"/>
      <c r="F46" s="484"/>
      <c r="G46" s="484"/>
      <c r="H46" s="484"/>
      <c r="I46" s="484"/>
      <c r="J46" s="484"/>
    </row>
    <row r="47" spans="1:10" ht="15">
      <c r="A47" s="484"/>
      <c r="B47" s="484"/>
      <c r="C47" s="484"/>
      <c r="D47" s="484"/>
      <c r="E47" s="484"/>
      <c r="F47" s="484"/>
      <c r="G47" s="484"/>
      <c r="H47" s="484"/>
      <c r="I47" s="484"/>
      <c r="J47" s="484"/>
    </row>
    <row r="48" spans="1:10" ht="15">
      <c r="A48" s="491" t="s">
        <v>907</v>
      </c>
      <c r="B48" s="491" t="s">
        <v>908</v>
      </c>
      <c r="C48" s="492" t="s">
        <v>909</v>
      </c>
      <c r="D48" s="491" t="s">
        <v>1660</v>
      </c>
      <c r="E48" s="491" t="s">
        <v>1661</v>
      </c>
      <c r="F48" s="491" t="s">
        <v>1662</v>
      </c>
      <c r="G48" s="491" t="s">
        <v>910</v>
      </c>
      <c r="H48" s="491" t="s">
        <v>911</v>
      </c>
      <c r="I48" s="491" t="s">
        <v>1663</v>
      </c>
      <c r="J48" s="484"/>
    </row>
    <row r="49" spans="1:10" ht="15">
      <c r="A49" s="484"/>
      <c r="B49" s="484"/>
      <c r="C49" s="484"/>
      <c r="D49" s="484"/>
      <c r="E49" s="484"/>
      <c r="F49" s="484"/>
      <c r="G49" s="484"/>
      <c r="H49" s="484"/>
      <c r="I49" s="484"/>
      <c r="J49" s="484"/>
    </row>
    <row r="50" spans="1:10" ht="15">
      <c r="A50" s="493">
        <v>44404</v>
      </c>
      <c r="B50" s="494" t="s">
        <v>1679</v>
      </c>
      <c r="C50" s="495" t="s">
        <v>1683</v>
      </c>
      <c r="D50" s="484"/>
      <c r="E50" s="496">
        <v>900021</v>
      </c>
      <c r="F50" s="497" t="s">
        <v>1711</v>
      </c>
      <c r="G50" s="498">
        <v>8160.8</v>
      </c>
      <c r="H50" s="484"/>
      <c r="I50" s="498">
        <v>1023683.76</v>
      </c>
      <c r="J50" s="484"/>
    </row>
    <row r="51" spans="1:10" ht="15">
      <c r="A51" s="484"/>
      <c r="B51" s="484"/>
      <c r="C51" s="484"/>
      <c r="D51" s="484"/>
      <c r="E51" s="484"/>
      <c r="F51" s="484"/>
      <c r="G51" s="484"/>
      <c r="H51" s="484"/>
      <c r="I51" s="484"/>
      <c r="J51" s="484"/>
    </row>
    <row r="52" spans="1:10" ht="15">
      <c r="A52" s="493">
        <v>44408</v>
      </c>
      <c r="B52" s="494" t="s">
        <v>682</v>
      </c>
      <c r="C52" s="495" t="s">
        <v>1712</v>
      </c>
      <c r="D52" s="484"/>
      <c r="E52" s="496">
        <v>999999</v>
      </c>
      <c r="F52" s="497" t="s">
        <v>1713</v>
      </c>
      <c r="G52" s="498">
        <v>3095.91</v>
      </c>
      <c r="H52" s="484"/>
      <c r="I52" s="498">
        <v>1026779.67</v>
      </c>
      <c r="J52" s="484"/>
    </row>
    <row r="53" spans="1:10" ht="15">
      <c r="A53" s="484"/>
      <c r="B53" s="484"/>
      <c r="C53" s="484"/>
      <c r="D53" s="484"/>
      <c r="E53" s="484"/>
      <c r="F53" s="484"/>
      <c r="G53" s="484"/>
      <c r="H53" s="484"/>
      <c r="I53" s="484"/>
      <c r="J53" s="484"/>
    </row>
    <row r="54" spans="1:10" ht="15">
      <c r="A54" s="484"/>
      <c r="B54" s="484"/>
      <c r="C54" s="484"/>
      <c r="D54" s="484"/>
      <c r="E54" s="484"/>
      <c r="F54" s="484"/>
      <c r="G54" s="484"/>
      <c r="H54" s="484"/>
      <c r="I54" s="484"/>
      <c r="J54" s="484"/>
    </row>
    <row r="55" spans="1:10" ht="15">
      <c r="A55" s="484"/>
      <c r="B55" s="484"/>
      <c r="C55" s="484"/>
      <c r="D55" s="484"/>
      <c r="E55" s="484"/>
      <c r="F55" s="489" t="s">
        <v>1671</v>
      </c>
      <c r="G55" s="499">
        <v>11256.71</v>
      </c>
      <c r="H55" s="499">
        <v>0</v>
      </c>
      <c r="I55" s="499">
        <v>1026779.67</v>
      </c>
      <c r="J55" s="484"/>
    </row>
    <row r="56" spans="1:10" ht="15">
      <c r="A56" s="484"/>
      <c r="B56" s="484"/>
      <c r="C56" s="484"/>
      <c r="D56" s="484"/>
      <c r="E56" s="484"/>
      <c r="F56" s="484"/>
      <c r="G56" s="484"/>
      <c r="H56" s="484"/>
      <c r="I56" s="484"/>
      <c r="J56" s="484"/>
    </row>
    <row r="57" spans="1:10" ht="15">
      <c r="A57" s="500" t="s">
        <v>1714</v>
      </c>
      <c r="B57" s="484"/>
      <c r="C57" s="501" t="s">
        <v>1673</v>
      </c>
      <c r="D57" s="502" t="s">
        <v>1674</v>
      </c>
      <c r="E57" s="484"/>
      <c r="F57" s="484"/>
      <c r="G57" s="484"/>
      <c r="H57" s="484"/>
      <c r="I57" s="490">
        <v>0</v>
      </c>
      <c r="J57" s="484"/>
    </row>
    <row r="58" spans="1:10" ht="15">
      <c r="A58" s="484"/>
      <c r="B58" s="484"/>
      <c r="C58" s="484"/>
      <c r="D58" s="484"/>
      <c r="E58" s="484"/>
      <c r="F58" s="484"/>
      <c r="G58" s="484"/>
      <c r="H58" s="484"/>
      <c r="I58" s="484"/>
      <c r="J58" s="484"/>
    </row>
    <row r="59" spans="1:10" ht="15">
      <c r="A59" s="484"/>
      <c r="B59" s="484"/>
      <c r="C59" s="484"/>
      <c r="D59" s="484"/>
      <c r="E59" s="484"/>
      <c r="F59" s="484"/>
      <c r="G59" s="484"/>
      <c r="H59" s="484"/>
      <c r="I59" s="484"/>
      <c r="J59" s="484"/>
    </row>
    <row r="60" spans="1:10" ht="15">
      <c r="A60" s="484"/>
      <c r="B60" s="484"/>
      <c r="C60" s="485" t="s">
        <v>1654</v>
      </c>
      <c r="D60" s="484"/>
      <c r="E60" s="484"/>
      <c r="F60" s="484"/>
      <c r="G60" s="484"/>
      <c r="H60" s="484"/>
      <c r="I60" s="484"/>
      <c r="J60" s="484"/>
    </row>
    <row r="61" spans="1:10" ht="15">
      <c r="A61" s="484"/>
      <c r="B61" s="484"/>
      <c r="C61" s="484"/>
      <c r="D61" s="484"/>
      <c r="E61" s="484"/>
      <c r="F61" s="484"/>
      <c r="G61" s="484"/>
      <c r="H61" s="484"/>
      <c r="I61" s="484"/>
    </row>
    <row r="62" spans="1:10" ht="15">
      <c r="A62" s="486" t="s">
        <v>1655</v>
      </c>
      <c r="B62" s="484"/>
      <c r="C62" s="484"/>
      <c r="D62" s="484"/>
      <c r="E62" s="484"/>
      <c r="F62" s="484"/>
      <c r="G62" s="484"/>
      <c r="H62" s="484"/>
      <c r="I62" s="484"/>
    </row>
    <row r="63" spans="1:10" ht="15">
      <c r="A63" s="484"/>
      <c r="B63" s="484"/>
      <c r="C63" s="484"/>
      <c r="D63" s="484"/>
      <c r="E63" s="484"/>
      <c r="F63" s="484"/>
      <c r="G63" s="484"/>
      <c r="H63" s="484"/>
      <c r="I63" s="484"/>
    </row>
    <row r="64" spans="1:10" ht="15">
      <c r="A64" s="486" t="s">
        <v>1705</v>
      </c>
      <c r="B64" s="484"/>
      <c r="C64" s="484"/>
      <c r="D64" s="484"/>
      <c r="E64" s="484"/>
      <c r="F64" s="484"/>
      <c r="G64" s="484"/>
      <c r="H64" s="484"/>
      <c r="I64" s="484"/>
    </row>
    <row r="65" spans="1:9" ht="15">
      <c r="A65" s="484"/>
      <c r="B65" s="484"/>
      <c r="C65" s="484"/>
      <c r="D65" s="484"/>
      <c r="E65" s="484"/>
      <c r="F65" s="484"/>
      <c r="G65" s="484"/>
      <c r="H65" s="484"/>
      <c r="I65" s="484"/>
    </row>
    <row r="66" spans="1:9" ht="15">
      <c r="A66" s="484"/>
      <c r="B66" s="484"/>
      <c r="C66" s="487" t="s">
        <v>1706</v>
      </c>
      <c r="D66" s="484"/>
      <c r="E66" s="484"/>
      <c r="F66" s="484"/>
      <c r="G66" s="484"/>
      <c r="H66" s="484"/>
      <c r="I66" s="484"/>
    </row>
    <row r="67" spans="1:9" ht="15">
      <c r="A67" s="484"/>
      <c r="B67" s="484"/>
      <c r="C67" s="484"/>
      <c r="D67" s="484"/>
      <c r="E67" s="484"/>
      <c r="F67" s="484"/>
      <c r="G67" s="484"/>
      <c r="H67" s="484"/>
      <c r="I67" s="484"/>
    </row>
    <row r="68" spans="1:9" ht="15">
      <c r="A68" s="484"/>
      <c r="B68" s="484"/>
      <c r="C68" s="484"/>
      <c r="D68" s="484"/>
      <c r="E68" s="484"/>
      <c r="F68" s="484"/>
      <c r="G68" s="484"/>
      <c r="H68" s="484"/>
      <c r="I68" s="484"/>
    </row>
    <row r="69" spans="1:9" ht="15">
      <c r="A69" s="484"/>
      <c r="B69" s="484"/>
      <c r="C69" s="484"/>
      <c r="D69" s="484"/>
      <c r="E69" s="484"/>
      <c r="F69" s="484"/>
      <c r="G69" s="484"/>
      <c r="H69" s="484"/>
      <c r="I69" s="484"/>
    </row>
    <row r="70" spans="1:9" ht="15">
      <c r="A70" s="488" t="s">
        <v>1659</v>
      </c>
      <c r="B70" s="484"/>
      <c r="C70" s="484"/>
      <c r="D70" s="484"/>
      <c r="E70" s="484"/>
      <c r="F70" s="484"/>
      <c r="G70" s="484"/>
      <c r="H70" s="489" t="s">
        <v>1151</v>
      </c>
      <c r="I70" s="490">
        <v>426020.41</v>
      </c>
    </row>
    <row r="71" spans="1:9" ht="15">
      <c r="A71" s="484"/>
      <c r="B71" s="484"/>
      <c r="C71" s="484"/>
      <c r="D71" s="484"/>
      <c r="E71" s="484"/>
      <c r="F71" s="484"/>
      <c r="G71" s="484"/>
      <c r="H71" s="484"/>
      <c r="I71" s="484"/>
    </row>
    <row r="72" spans="1:9" ht="15">
      <c r="A72" s="484"/>
      <c r="B72" s="484"/>
      <c r="C72" s="484"/>
      <c r="D72" s="484"/>
      <c r="E72" s="484"/>
      <c r="F72" s="484"/>
      <c r="G72" s="484"/>
      <c r="H72" s="484"/>
      <c r="I72" s="484"/>
    </row>
    <row r="73" spans="1:9">
      <c r="A73" s="491" t="s">
        <v>907</v>
      </c>
      <c r="B73" s="491" t="s">
        <v>908</v>
      </c>
      <c r="C73" s="492" t="s">
        <v>909</v>
      </c>
      <c r="D73" s="491" t="s">
        <v>1660</v>
      </c>
      <c r="E73" s="491" t="s">
        <v>1661</v>
      </c>
      <c r="F73" s="491" t="s">
        <v>1662</v>
      </c>
      <c r="G73" s="491" t="s">
        <v>910</v>
      </c>
      <c r="H73" s="491" t="s">
        <v>911</v>
      </c>
      <c r="I73" s="491" t="s">
        <v>1663</v>
      </c>
    </row>
    <row r="74" spans="1:9" ht="15">
      <c r="A74" s="484"/>
      <c r="B74" s="484"/>
      <c r="C74" s="484"/>
      <c r="D74" s="484"/>
      <c r="E74" s="484"/>
      <c r="F74" s="484"/>
      <c r="G74" s="484"/>
      <c r="H74" s="484"/>
      <c r="I74" s="484"/>
    </row>
    <row r="75" spans="1:9" ht="15">
      <c r="A75" s="493">
        <v>44408</v>
      </c>
      <c r="B75" s="494" t="s">
        <v>682</v>
      </c>
      <c r="C75" s="495" t="s">
        <v>1664</v>
      </c>
      <c r="D75" s="484"/>
      <c r="E75" s="496">
        <v>999999</v>
      </c>
      <c r="F75" s="497" t="s">
        <v>1715</v>
      </c>
      <c r="G75" s="498">
        <v>1297.3399999999999</v>
      </c>
      <c r="H75" s="484"/>
      <c r="I75" s="498">
        <v>427317.75</v>
      </c>
    </row>
    <row r="76" spans="1:9" ht="15">
      <c r="A76" s="484"/>
      <c r="B76" s="484"/>
      <c r="C76" s="484"/>
      <c r="D76" s="484"/>
      <c r="E76" s="484"/>
      <c r="F76" s="484"/>
      <c r="G76" s="484"/>
      <c r="H76" s="484"/>
      <c r="I76" s="484"/>
    </row>
    <row r="77" spans="1:9" ht="15">
      <c r="A77" s="484"/>
      <c r="B77" s="484"/>
      <c r="C77" s="484"/>
      <c r="D77" s="484"/>
      <c r="E77" s="484"/>
      <c r="F77" s="484"/>
      <c r="G77" s="484"/>
      <c r="H77" s="484"/>
      <c r="I77" s="484"/>
    </row>
    <row r="78" spans="1:9" ht="15">
      <c r="A78" s="484"/>
      <c r="B78" s="484"/>
      <c r="C78" s="484"/>
      <c r="D78" s="484"/>
      <c r="E78" s="484"/>
      <c r="F78" s="489" t="s">
        <v>1671</v>
      </c>
      <c r="G78" s="499">
        <v>1297.3399999999999</v>
      </c>
      <c r="H78" s="499">
        <v>0</v>
      </c>
      <c r="I78" s="499">
        <v>427317.75</v>
      </c>
    </row>
    <row r="79" spans="1:9" ht="15">
      <c r="A79" s="484"/>
      <c r="B79" s="484"/>
      <c r="C79" s="484"/>
      <c r="D79" s="484"/>
      <c r="E79" s="484"/>
      <c r="F79" s="484"/>
      <c r="G79" s="484"/>
      <c r="H79" s="484"/>
      <c r="I79" s="484"/>
    </row>
    <row r="80" spans="1:9" ht="15">
      <c r="A80" s="500" t="s">
        <v>1716</v>
      </c>
      <c r="B80" s="484"/>
      <c r="C80" s="501" t="s">
        <v>1673</v>
      </c>
      <c r="D80" s="502" t="s">
        <v>1674</v>
      </c>
      <c r="E80" s="484"/>
      <c r="F80" s="484"/>
      <c r="G80" s="484"/>
      <c r="H80" s="484"/>
      <c r="I80" s="490">
        <v>0</v>
      </c>
    </row>
    <row r="81" spans="1:9" ht="15">
      <c r="A81" s="484"/>
      <c r="B81" s="484"/>
      <c r="C81" s="484"/>
      <c r="D81" s="484"/>
      <c r="E81" s="484"/>
      <c r="F81" s="484"/>
      <c r="G81" s="484"/>
      <c r="H81" s="484"/>
      <c r="I81" s="484"/>
    </row>
    <row r="82" spans="1:9" ht="15">
      <c r="A82" s="484"/>
      <c r="B82" s="484"/>
      <c r="C82" s="484"/>
      <c r="D82" s="484"/>
      <c r="E82" s="484"/>
      <c r="F82" s="484"/>
      <c r="G82" s="484"/>
      <c r="H82" s="484"/>
      <c r="I82" s="484"/>
    </row>
    <row r="83" spans="1:9" ht="15">
      <c r="A83" s="484"/>
      <c r="B83" s="484"/>
      <c r="C83" s="485" t="s">
        <v>1654</v>
      </c>
      <c r="D83" s="484"/>
      <c r="E83" s="484"/>
      <c r="F83" s="484"/>
      <c r="G83" s="484"/>
      <c r="H83" s="484"/>
      <c r="I83" s="484"/>
    </row>
    <row r="84" spans="1:9" ht="15">
      <c r="A84" s="484"/>
      <c r="B84" s="484"/>
      <c r="C84" s="484"/>
      <c r="D84" s="484"/>
      <c r="E84" s="484"/>
      <c r="F84" s="484"/>
      <c r="G84" s="484"/>
      <c r="H84" s="484"/>
      <c r="I84" s="484"/>
    </row>
    <row r="85" spans="1:9" ht="15">
      <c r="A85" s="486" t="s">
        <v>1655</v>
      </c>
      <c r="B85" s="484"/>
      <c r="C85" s="484"/>
      <c r="D85" s="484"/>
      <c r="E85" s="484"/>
      <c r="F85" s="484"/>
      <c r="G85" s="484"/>
      <c r="H85" s="484"/>
      <c r="I85" s="484"/>
    </row>
    <row r="86" spans="1:9" ht="15">
      <c r="A86" s="484"/>
      <c r="B86" s="484"/>
      <c r="C86" s="484"/>
      <c r="D86" s="484"/>
      <c r="E86" s="484"/>
      <c r="F86" s="484"/>
      <c r="G86" s="484"/>
      <c r="H86" s="484"/>
      <c r="I86" s="484"/>
    </row>
    <row r="87" spans="1:9" ht="15">
      <c r="A87" s="486" t="s">
        <v>1705</v>
      </c>
      <c r="B87" s="484"/>
      <c r="C87" s="484"/>
      <c r="D87" s="484"/>
      <c r="E87" s="484"/>
      <c r="F87" s="484"/>
      <c r="G87" s="484"/>
      <c r="H87" s="484"/>
      <c r="I87" s="486" t="s">
        <v>1657</v>
      </c>
    </row>
    <row r="88" spans="1:9" ht="15">
      <c r="A88" s="484"/>
      <c r="B88" s="484"/>
      <c r="C88" s="484"/>
      <c r="D88" s="484"/>
      <c r="E88" s="484"/>
      <c r="F88" s="484"/>
      <c r="G88" s="484"/>
      <c r="H88" s="484"/>
      <c r="I88" s="484"/>
    </row>
    <row r="89" spans="1:9" ht="15">
      <c r="A89" s="484"/>
      <c r="B89" s="484"/>
      <c r="C89" s="487" t="s">
        <v>1721</v>
      </c>
      <c r="D89" s="484"/>
      <c r="E89" s="484"/>
      <c r="F89" s="484"/>
      <c r="G89" s="484"/>
      <c r="H89" s="484"/>
      <c r="I89" s="484"/>
    </row>
    <row r="90" spans="1:9" ht="15">
      <c r="A90" s="484"/>
      <c r="B90" s="484"/>
      <c r="C90" s="484"/>
      <c r="D90" s="484"/>
      <c r="E90" s="484"/>
      <c r="F90" s="484"/>
      <c r="G90" s="484"/>
      <c r="H90" s="484"/>
      <c r="I90" s="484"/>
    </row>
    <row r="91" spans="1:9" ht="15">
      <c r="A91" s="484"/>
      <c r="B91" s="484"/>
      <c r="C91" s="484"/>
      <c r="D91" s="484"/>
      <c r="E91" s="484"/>
      <c r="F91" s="484"/>
      <c r="G91" s="484"/>
      <c r="H91" s="484"/>
      <c r="I91" s="484"/>
    </row>
    <row r="92" spans="1:9" ht="15">
      <c r="A92" s="484"/>
      <c r="B92" s="484"/>
      <c r="C92" s="484"/>
      <c r="D92" s="484"/>
      <c r="E92" s="484"/>
      <c r="F92" s="484"/>
      <c r="G92" s="484"/>
      <c r="H92" s="484"/>
      <c r="I92" s="484"/>
    </row>
    <row r="93" spans="1:9" ht="15">
      <c r="A93" s="488" t="s">
        <v>1659</v>
      </c>
      <c r="B93" s="484"/>
      <c r="C93" s="484"/>
      <c r="D93" s="484"/>
      <c r="E93" s="484"/>
      <c r="F93" s="484"/>
      <c r="G93" s="484"/>
      <c r="H93" s="489" t="s">
        <v>1151</v>
      </c>
      <c r="I93" s="490">
        <v>427317.75</v>
      </c>
    </row>
    <row r="94" spans="1:9" ht="15">
      <c r="A94" s="484"/>
      <c r="B94" s="484"/>
      <c r="C94" s="484"/>
      <c r="D94" s="484"/>
      <c r="E94" s="484"/>
      <c r="F94" s="484"/>
      <c r="G94" s="484"/>
      <c r="H94" s="484"/>
      <c r="I94" s="484"/>
    </row>
    <row r="95" spans="1:9" ht="15">
      <c r="A95" s="484"/>
      <c r="B95" s="484"/>
      <c r="C95" s="484"/>
      <c r="D95" s="484"/>
      <c r="E95" s="484"/>
      <c r="F95" s="484"/>
      <c r="G95" s="484"/>
      <c r="H95" s="484"/>
      <c r="I95" s="484"/>
    </row>
    <row r="96" spans="1:9">
      <c r="A96" s="491" t="s">
        <v>907</v>
      </c>
      <c r="B96" s="491" t="s">
        <v>908</v>
      </c>
      <c r="C96" s="492" t="s">
        <v>909</v>
      </c>
      <c r="D96" s="491" t="s">
        <v>1660</v>
      </c>
      <c r="E96" s="491" t="s">
        <v>1661</v>
      </c>
      <c r="F96" s="491" t="s">
        <v>1662</v>
      </c>
      <c r="G96" s="491" t="s">
        <v>910</v>
      </c>
      <c r="H96" s="491" t="s">
        <v>911</v>
      </c>
      <c r="I96" s="491" t="s">
        <v>1663</v>
      </c>
    </row>
    <row r="97" spans="1:9" ht="15">
      <c r="A97" s="484"/>
      <c r="B97" s="484"/>
      <c r="C97" s="484"/>
      <c r="D97" s="484"/>
      <c r="E97" s="484"/>
      <c r="F97" s="484"/>
      <c r="G97" s="484"/>
      <c r="H97" s="484"/>
      <c r="I97" s="484"/>
    </row>
    <row r="98" spans="1:9" ht="15">
      <c r="A98" s="493">
        <v>44439</v>
      </c>
      <c r="B98" s="494" t="s">
        <v>682</v>
      </c>
      <c r="C98" s="495" t="s">
        <v>1664</v>
      </c>
      <c r="D98" s="484"/>
      <c r="E98" s="496">
        <v>999999</v>
      </c>
      <c r="F98" s="497" t="s">
        <v>1728</v>
      </c>
      <c r="G98" s="498">
        <v>1574.9</v>
      </c>
      <c r="H98" s="484"/>
      <c r="I98" s="498">
        <v>428892.65</v>
      </c>
    </row>
    <row r="99" spans="1:9" ht="15">
      <c r="A99" s="484"/>
      <c r="B99" s="484"/>
      <c r="C99" s="484"/>
      <c r="D99" s="484"/>
      <c r="E99" s="484"/>
      <c r="F99" s="484"/>
      <c r="G99" s="484"/>
      <c r="H99" s="484"/>
      <c r="I99" s="484"/>
    </row>
    <row r="100" spans="1:9" ht="15">
      <c r="A100" s="484"/>
      <c r="B100" s="484"/>
      <c r="C100" s="484"/>
      <c r="D100" s="484"/>
      <c r="E100" s="484"/>
      <c r="F100" s="484"/>
      <c r="G100" s="484"/>
      <c r="H100" s="484"/>
      <c r="I100" s="484"/>
    </row>
    <row r="101" spans="1:9" ht="15">
      <c r="A101" s="484"/>
      <c r="B101" s="484"/>
      <c r="C101" s="484"/>
      <c r="D101" s="484"/>
      <c r="E101" s="484"/>
      <c r="F101" s="489" t="s">
        <v>1671</v>
      </c>
      <c r="G101" s="499">
        <v>1574.9</v>
      </c>
      <c r="H101" s="499">
        <v>0</v>
      </c>
      <c r="I101" s="499">
        <v>428892.65</v>
      </c>
    </row>
    <row r="102" spans="1:9" ht="15">
      <c r="A102" s="484"/>
      <c r="B102" s="484"/>
      <c r="C102" s="484"/>
      <c r="D102" s="484"/>
      <c r="E102" s="484"/>
      <c r="F102" s="484"/>
      <c r="G102" s="484"/>
      <c r="H102" s="484"/>
      <c r="I102" s="484"/>
    </row>
    <row r="103" spans="1:9" ht="15">
      <c r="A103" s="500" t="s">
        <v>1729</v>
      </c>
      <c r="B103" s="484"/>
      <c r="C103" s="501" t="s">
        <v>1673</v>
      </c>
      <c r="D103" s="502" t="s">
        <v>1674</v>
      </c>
      <c r="E103" s="484"/>
      <c r="F103" s="484"/>
      <c r="G103" s="484"/>
      <c r="H103" s="484"/>
      <c r="I103" s="490">
        <v>0</v>
      </c>
    </row>
    <row r="104" spans="1:9" ht="15">
      <c r="A104" s="484"/>
      <c r="B104" s="484"/>
      <c r="C104" s="484"/>
      <c r="D104" s="484"/>
      <c r="E104" s="484"/>
      <c r="F104" s="484"/>
      <c r="G104" s="484"/>
      <c r="H104" s="484"/>
      <c r="I104" s="484"/>
    </row>
    <row r="105" spans="1:9" ht="15">
      <c r="A105" s="484"/>
      <c r="B105" s="484"/>
      <c r="C105" s="484"/>
      <c r="D105" s="484"/>
      <c r="E105" s="484"/>
      <c r="F105" s="484"/>
      <c r="G105" s="484"/>
      <c r="H105" s="484"/>
      <c r="I105" s="484"/>
    </row>
    <row r="106" spans="1:9" ht="15">
      <c r="A106" s="484"/>
      <c r="B106" s="484"/>
      <c r="C106" s="484"/>
      <c r="D106" s="484"/>
      <c r="E106" s="484"/>
      <c r="F106" s="484"/>
      <c r="G106" s="484"/>
      <c r="H106" s="484"/>
      <c r="I106" s="484"/>
    </row>
    <row r="107" spans="1:9" ht="15">
      <c r="A107" s="484"/>
      <c r="B107" s="484"/>
      <c r="C107" s="484"/>
      <c r="D107" s="484"/>
      <c r="E107" s="484"/>
      <c r="F107" s="484"/>
      <c r="G107" s="484"/>
      <c r="H107" s="484"/>
      <c r="I107" s="484"/>
    </row>
    <row r="108" spans="1:9" ht="15">
      <c r="A108" s="484"/>
      <c r="B108" s="484"/>
      <c r="C108" s="484"/>
      <c r="D108" s="484"/>
      <c r="E108" s="484"/>
      <c r="F108" s="484"/>
      <c r="G108" s="484"/>
      <c r="H108" s="484"/>
      <c r="I108" s="484"/>
    </row>
    <row r="109" spans="1:9" ht="15">
      <c r="A109" s="484"/>
      <c r="B109" s="484"/>
      <c r="C109" s="484"/>
      <c r="D109" s="484"/>
      <c r="E109" s="484"/>
      <c r="F109" s="484"/>
      <c r="G109" s="484"/>
      <c r="H109" s="484"/>
      <c r="I109" s="484"/>
    </row>
    <row r="110" spans="1:9" ht="15">
      <c r="A110" s="484"/>
      <c r="B110" s="484"/>
      <c r="C110" s="484"/>
      <c r="D110" s="484"/>
      <c r="E110" s="484"/>
      <c r="F110" s="484"/>
      <c r="G110" s="484"/>
      <c r="H110" s="484"/>
      <c r="I110" s="484"/>
    </row>
    <row r="111" spans="1:9" ht="15">
      <c r="A111" s="484"/>
      <c r="B111" s="484"/>
      <c r="C111" s="484"/>
      <c r="D111" s="484"/>
      <c r="E111" s="484"/>
      <c r="F111" s="484"/>
      <c r="G111" s="484"/>
      <c r="H111" s="484"/>
      <c r="I111" s="484"/>
    </row>
    <row r="112" spans="1:9" ht="15">
      <c r="A112" s="484"/>
      <c r="B112" s="484"/>
      <c r="C112" s="484"/>
      <c r="D112" s="484"/>
      <c r="E112" s="484"/>
      <c r="F112" s="484"/>
      <c r="G112" s="484"/>
      <c r="H112" s="484"/>
      <c r="I112" s="484"/>
    </row>
  </sheetData>
  <pageMargins left="0.15761918649057755" right="0.15761918649057755" top="0.37425877320890444" bottom="0.37425877320890444" header="0" footer="0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opLeftCell="A122" workbookViewId="0">
      <selection activeCell="G140" sqref="G140"/>
    </sheetView>
  </sheetViews>
  <sheetFormatPr defaultRowHeight="15"/>
  <cols>
    <col min="1" max="1" width="19.85546875" style="480" customWidth="1"/>
    <col min="2" max="2" width="53.140625" style="480" customWidth="1"/>
    <col min="3" max="7" width="18.28515625" style="480" customWidth="1"/>
    <col min="8" max="256" width="9.140625" style="480"/>
    <col min="257" max="257" width="19.85546875" style="480" customWidth="1"/>
    <col min="258" max="258" width="53.140625" style="480" customWidth="1"/>
    <col min="259" max="263" width="18.28515625" style="480" customWidth="1"/>
    <col min="264" max="512" width="9.140625" style="480"/>
    <col min="513" max="513" width="19.85546875" style="480" customWidth="1"/>
    <col min="514" max="514" width="53.140625" style="480" customWidth="1"/>
    <col min="515" max="519" width="18.28515625" style="480" customWidth="1"/>
    <col min="520" max="768" width="9.140625" style="480"/>
    <col min="769" max="769" width="19.85546875" style="480" customWidth="1"/>
    <col min="770" max="770" width="53.140625" style="480" customWidth="1"/>
    <col min="771" max="775" width="18.28515625" style="480" customWidth="1"/>
    <col min="776" max="1024" width="9.140625" style="480"/>
    <col min="1025" max="1025" width="19.85546875" style="480" customWidth="1"/>
    <col min="1026" max="1026" width="53.140625" style="480" customWidth="1"/>
    <col min="1027" max="1031" width="18.28515625" style="480" customWidth="1"/>
    <col min="1032" max="1280" width="9.140625" style="480"/>
    <col min="1281" max="1281" width="19.85546875" style="480" customWidth="1"/>
    <col min="1282" max="1282" width="53.140625" style="480" customWidth="1"/>
    <col min="1283" max="1287" width="18.28515625" style="480" customWidth="1"/>
    <col min="1288" max="1536" width="9.140625" style="480"/>
    <col min="1537" max="1537" width="19.85546875" style="480" customWidth="1"/>
    <col min="1538" max="1538" width="53.140625" style="480" customWidth="1"/>
    <col min="1539" max="1543" width="18.28515625" style="480" customWidth="1"/>
    <col min="1544" max="1792" width="9.140625" style="480"/>
    <col min="1793" max="1793" width="19.85546875" style="480" customWidth="1"/>
    <col min="1794" max="1794" width="53.140625" style="480" customWidth="1"/>
    <col min="1795" max="1799" width="18.28515625" style="480" customWidth="1"/>
    <col min="1800" max="2048" width="9.140625" style="480"/>
    <col min="2049" max="2049" width="19.85546875" style="480" customWidth="1"/>
    <col min="2050" max="2050" width="53.140625" style="480" customWidth="1"/>
    <col min="2051" max="2055" width="18.28515625" style="480" customWidth="1"/>
    <col min="2056" max="2304" width="9.140625" style="480"/>
    <col min="2305" max="2305" width="19.85546875" style="480" customWidth="1"/>
    <col min="2306" max="2306" width="53.140625" style="480" customWidth="1"/>
    <col min="2307" max="2311" width="18.28515625" style="480" customWidth="1"/>
    <col min="2312" max="2560" width="9.140625" style="480"/>
    <col min="2561" max="2561" width="19.85546875" style="480" customWidth="1"/>
    <col min="2562" max="2562" width="53.140625" style="480" customWidth="1"/>
    <col min="2563" max="2567" width="18.28515625" style="480" customWidth="1"/>
    <col min="2568" max="2816" width="9.140625" style="480"/>
    <col min="2817" max="2817" width="19.85546875" style="480" customWidth="1"/>
    <col min="2818" max="2818" width="53.140625" style="480" customWidth="1"/>
    <col min="2819" max="2823" width="18.28515625" style="480" customWidth="1"/>
    <col min="2824" max="3072" width="9.140625" style="480"/>
    <col min="3073" max="3073" width="19.85546875" style="480" customWidth="1"/>
    <col min="3074" max="3074" width="53.140625" style="480" customWidth="1"/>
    <col min="3075" max="3079" width="18.28515625" style="480" customWidth="1"/>
    <col min="3080" max="3328" width="9.140625" style="480"/>
    <col min="3329" max="3329" width="19.85546875" style="480" customWidth="1"/>
    <col min="3330" max="3330" width="53.140625" style="480" customWidth="1"/>
    <col min="3331" max="3335" width="18.28515625" style="480" customWidth="1"/>
    <col min="3336" max="3584" width="9.140625" style="480"/>
    <col min="3585" max="3585" width="19.85546875" style="480" customWidth="1"/>
    <col min="3586" max="3586" width="53.140625" style="480" customWidth="1"/>
    <col min="3587" max="3591" width="18.28515625" style="480" customWidth="1"/>
    <col min="3592" max="3840" width="9.140625" style="480"/>
    <col min="3841" max="3841" width="19.85546875" style="480" customWidth="1"/>
    <col min="3842" max="3842" width="53.140625" style="480" customWidth="1"/>
    <col min="3843" max="3847" width="18.28515625" style="480" customWidth="1"/>
    <col min="3848" max="4096" width="9.140625" style="480"/>
    <col min="4097" max="4097" width="19.85546875" style="480" customWidth="1"/>
    <col min="4098" max="4098" width="53.140625" style="480" customWidth="1"/>
    <col min="4099" max="4103" width="18.28515625" style="480" customWidth="1"/>
    <col min="4104" max="4352" width="9.140625" style="480"/>
    <col min="4353" max="4353" width="19.85546875" style="480" customWidth="1"/>
    <col min="4354" max="4354" width="53.140625" style="480" customWidth="1"/>
    <col min="4355" max="4359" width="18.28515625" style="480" customWidth="1"/>
    <col min="4360" max="4608" width="9.140625" style="480"/>
    <col min="4609" max="4609" width="19.85546875" style="480" customWidth="1"/>
    <col min="4610" max="4610" width="53.140625" style="480" customWidth="1"/>
    <col min="4611" max="4615" width="18.28515625" style="480" customWidth="1"/>
    <col min="4616" max="4864" width="9.140625" style="480"/>
    <col min="4865" max="4865" width="19.85546875" style="480" customWidth="1"/>
    <col min="4866" max="4866" width="53.140625" style="480" customWidth="1"/>
    <col min="4867" max="4871" width="18.28515625" style="480" customWidth="1"/>
    <col min="4872" max="5120" width="9.140625" style="480"/>
    <col min="5121" max="5121" width="19.85546875" style="480" customWidth="1"/>
    <col min="5122" max="5122" width="53.140625" style="480" customWidth="1"/>
    <col min="5123" max="5127" width="18.28515625" style="480" customWidth="1"/>
    <col min="5128" max="5376" width="9.140625" style="480"/>
    <col min="5377" max="5377" width="19.85546875" style="480" customWidth="1"/>
    <col min="5378" max="5378" width="53.140625" style="480" customWidth="1"/>
    <col min="5379" max="5383" width="18.28515625" style="480" customWidth="1"/>
    <col min="5384" max="5632" width="9.140625" style="480"/>
    <col min="5633" max="5633" width="19.85546875" style="480" customWidth="1"/>
    <col min="5634" max="5634" width="53.140625" style="480" customWidth="1"/>
    <col min="5635" max="5639" width="18.28515625" style="480" customWidth="1"/>
    <col min="5640" max="5888" width="9.140625" style="480"/>
    <col min="5889" max="5889" width="19.85546875" style="480" customWidth="1"/>
    <col min="5890" max="5890" width="53.140625" style="480" customWidth="1"/>
    <col min="5891" max="5895" width="18.28515625" style="480" customWidth="1"/>
    <col min="5896" max="6144" width="9.140625" style="480"/>
    <col min="6145" max="6145" width="19.85546875" style="480" customWidth="1"/>
    <col min="6146" max="6146" width="53.140625" style="480" customWidth="1"/>
    <col min="6147" max="6151" width="18.28515625" style="480" customWidth="1"/>
    <col min="6152" max="6400" width="9.140625" style="480"/>
    <col min="6401" max="6401" width="19.85546875" style="480" customWidth="1"/>
    <col min="6402" max="6402" width="53.140625" style="480" customWidth="1"/>
    <col min="6403" max="6407" width="18.28515625" style="480" customWidth="1"/>
    <col min="6408" max="6656" width="9.140625" style="480"/>
    <col min="6657" max="6657" width="19.85546875" style="480" customWidth="1"/>
    <col min="6658" max="6658" width="53.140625" style="480" customWidth="1"/>
    <col min="6659" max="6663" width="18.28515625" style="480" customWidth="1"/>
    <col min="6664" max="6912" width="9.140625" style="480"/>
    <col min="6913" max="6913" width="19.85546875" style="480" customWidth="1"/>
    <col min="6914" max="6914" width="53.140625" style="480" customWidth="1"/>
    <col min="6915" max="6919" width="18.28515625" style="480" customWidth="1"/>
    <col min="6920" max="7168" width="9.140625" style="480"/>
    <col min="7169" max="7169" width="19.85546875" style="480" customWidth="1"/>
    <col min="7170" max="7170" width="53.140625" style="480" customWidth="1"/>
    <col min="7171" max="7175" width="18.28515625" style="480" customWidth="1"/>
    <col min="7176" max="7424" width="9.140625" style="480"/>
    <col min="7425" max="7425" width="19.85546875" style="480" customWidth="1"/>
    <col min="7426" max="7426" width="53.140625" style="480" customWidth="1"/>
    <col min="7427" max="7431" width="18.28515625" style="480" customWidth="1"/>
    <col min="7432" max="7680" width="9.140625" style="480"/>
    <col min="7681" max="7681" width="19.85546875" style="480" customWidth="1"/>
    <col min="7682" max="7682" width="53.140625" style="480" customWidth="1"/>
    <col min="7683" max="7687" width="18.28515625" style="480" customWidth="1"/>
    <col min="7688" max="7936" width="9.140625" style="480"/>
    <col min="7937" max="7937" width="19.85546875" style="480" customWidth="1"/>
    <col min="7938" max="7938" width="53.140625" style="480" customWidth="1"/>
    <col min="7939" max="7943" width="18.28515625" style="480" customWidth="1"/>
    <col min="7944" max="8192" width="9.140625" style="480"/>
    <col min="8193" max="8193" width="19.85546875" style="480" customWidth="1"/>
    <col min="8194" max="8194" width="53.140625" style="480" customWidth="1"/>
    <col min="8195" max="8199" width="18.28515625" style="480" customWidth="1"/>
    <col min="8200" max="8448" width="9.140625" style="480"/>
    <col min="8449" max="8449" width="19.85546875" style="480" customWidth="1"/>
    <col min="8450" max="8450" width="53.140625" style="480" customWidth="1"/>
    <col min="8451" max="8455" width="18.28515625" style="480" customWidth="1"/>
    <col min="8456" max="8704" width="9.140625" style="480"/>
    <col min="8705" max="8705" width="19.85546875" style="480" customWidth="1"/>
    <col min="8706" max="8706" width="53.140625" style="480" customWidth="1"/>
    <col min="8707" max="8711" width="18.28515625" style="480" customWidth="1"/>
    <col min="8712" max="8960" width="9.140625" style="480"/>
    <col min="8961" max="8961" width="19.85546875" style="480" customWidth="1"/>
    <col min="8962" max="8962" width="53.140625" style="480" customWidth="1"/>
    <col min="8963" max="8967" width="18.28515625" style="480" customWidth="1"/>
    <col min="8968" max="9216" width="9.140625" style="480"/>
    <col min="9217" max="9217" width="19.85546875" style="480" customWidth="1"/>
    <col min="9218" max="9218" width="53.140625" style="480" customWidth="1"/>
    <col min="9219" max="9223" width="18.28515625" style="480" customWidth="1"/>
    <col min="9224" max="9472" width="9.140625" style="480"/>
    <col min="9473" max="9473" width="19.85546875" style="480" customWidth="1"/>
    <col min="9474" max="9474" width="53.140625" style="480" customWidth="1"/>
    <col min="9475" max="9479" width="18.28515625" style="480" customWidth="1"/>
    <col min="9480" max="9728" width="9.140625" style="480"/>
    <col min="9729" max="9729" width="19.85546875" style="480" customWidth="1"/>
    <col min="9730" max="9730" width="53.140625" style="480" customWidth="1"/>
    <col min="9731" max="9735" width="18.28515625" style="480" customWidth="1"/>
    <col min="9736" max="9984" width="9.140625" style="480"/>
    <col min="9985" max="9985" width="19.85546875" style="480" customWidth="1"/>
    <col min="9986" max="9986" width="53.140625" style="480" customWidth="1"/>
    <col min="9987" max="9991" width="18.28515625" style="480" customWidth="1"/>
    <col min="9992" max="10240" width="9.140625" style="480"/>
    <col min="10241" max="10241" width="19.85546875" style="480" customWidth="1"/>
    <col min="10242" max="10242" width="53.140625" style="480" customWidth="1"/>
    <col min="10243" max="10247" width="18.28515625" style="480" customWidth="1"/>
    <col min="10248" max="10496" width="9.140625" style="480"/>
    <col min="10497" max="10497" width="19.85546875" style="480" customWidth="1"/>
    <col min="10498" max="10498" width="53.140625" style="480" customWidth="1"/>
    <col min="10499" max="10503" width="18.28515625" style="480" customWidth="1"/>
    <col min="10504" max="10752" width="9.140625" style="480"/>
    <col min="10753" max="10753" width="19.85546875" style="480" customWidth="1"/>
    <col min="10754" max="10754" width="53.140625" style="480" customWidth="1"/>
    <col min="10755" max="10759" width="18.28515625" style="480" customWidth="1"/>
    <col min="10760" max="11008" width="9.140625" style="480"/>
    <col min="11009" max="11009" width="19.85546875" style="480" customWidth="1"/>
    <col min="11010" max="11010" width="53.140625" style="480" customWidth="1"/>
    <col min="11011" max="11015" width="18.28515625" style="480" customWidth="1"/>
    <col min="11016" max="11264" width="9.140625" style="480"/>
    <col min="11265" max="11265" width="19.85546875" style="480" customWidth="1"/>
    <col min="11266" max="11266" width="53.140625" style="480" customWidth="1"/>
    <col min="11267" max="11271" width="18.28515625" style="480" customWidth="1"/>
    <col min="11272" max="11520" width="9.140625" style="480"/>
    <col min="11521" max="11521" width="19.85546875" style="480" customWidth="1"/>
    <col min="11522" max="11522" width="53.140625" style="480" customWidth="1"/>
    <col min="11523" max="11527" width="18.28515625" style="480" customWidth="1"/>
    <col min="11528" max="11776" width="9.140625" style="480"/>
    <col min="11777" max="11777" width="19.85546875" style="480" customWidth="1"/>
    <col min="11778" max="11778" width="53.140625" style="480" customWidth="1"/>
    <col min="11779" max="11783" width="18.28515625" style="480" customWidth="1"/>
    <col min="11784" max="12032" width="9.140625" style="480"/>
    <col min="12033" max="12033" width="19.85546875" style="480" customWidth="1"/>
    <col min="12034" max="12034" width="53.140625" style="480" customWidth="1"/>
    <col min="12035" max="12039" width="18.28515625" style="480" customWidth="1"/>
    <col min="12040" max="12288" width="9.140625" style="480"/>
    <col min="12289" max="12289" width="19.85546875" style="480" customWidth="1"/>
    <col min="12290" max="12290" width="53.140625" style="480" customWidth="1"/>
    <col min="12291" max="12295" width="18.28515625" style="480" customWidth="1"/>
    <col min="12296" max="12544" width="9.140625" style="480"/>
    <col min="12545" max="12545" width="19.85546875" style="480" customWidth="1"/>
    <col min="12546" max="12546" width="53.140625" style="480" customWidth="1"/>
    <col min="12547" max="12551" width="18.28515625" style="480" customWidth="1"/>
    <col min="12552" max="12800" width="9.140625" style="480"/>
    <col min="12801" max="12801" width="19.85546875" style="480" customWidth="1"/>
    <col min="12802" max="12802" width="53.140625" style="480" customWidth="1"/>
    <col min="12803" max="12807" width="18.28515625" style="480" customWidth="1"/>
    <col min="12808" max="13056" width="9.140625" style="480"/>
    <col min="13057" max="13057" width="19.85546875" style="480" customWidth="1"/>
    <col min="13058" max="13058" width="53.140625" style="480" customWidth="1"/>
    <col min="13059" max="13063" width="18.28515625" style="480" customWidth="1"/>
    <col min="13064" max="13312" width="9.140625" style="480"/>
    <col min="13313" max="13313" width="19.85546875" style="480" customWidth="1"/>
    <col min="13314" max="13314" width="53.140625" style="480" customWidth="1"/>
    <col min="13315" max="13319" width="18.28515625" style="480" customWidth="1"/>
    <col min="13320" max="13568" width="9.140625" style="480"/>
    <col min="13569" max="13569" width="19.85546875" style="480" customWidth="1"/>
    <col min="13570" max="13570" width="53.140625" style="480" customWidth="1"/>
    <col min="13571" max="13575" width="18.28515625" style="480" customWidth="1"/>
    <col min="13576" max="13824" width="9.140625" style="480"/>
    <col min="13825" max="13825" width="19.85546875" style="480" customWidth="1"/>
    <col min="13826" max="13826" width="53.140625" style="480" customWidth="1"/>
    <col min="13827" max="13831" width="18.28515625" style="480" customWidth="1"/>
    <col min="13832" max="14080" width="9.140625" style="480"/>
    <col min="14081" max="14081" width="19.85546875" style="480" customWidth="1"/>
    <col min="14082" max="14082" width="53.140625" style="480" customWidth="1"/>
    <col min="14083" max="14087" width="18.28515625" style="480" customWidth="1"/>
    <col min="14088" max="14336" width="9.140625" style="480"/>
    <col min="14337" max="14337" width="19.85546875" style="480" customWidth="1"/>
    <col min="14338" max="14338" width="53.140625" style="480" customWidth="1"/>
    <col min="14339" max="14343" width="18.28515625" style="480" customWidth="1"/>
    <col min="14344" max="14592" width="9.140625" style="480"/>
    <col min="14593" max="14593" width="19.85546875" style="480" customWidth="1"/>
    <col min="14594" max="14594" width="53.140625" style="480" customWidth="1"/>
    <col min="14595" max="14599" width="18.28515625" style="480" customWidth="1"/>
    <col min="14600" max="14848" width="9.140625" style="480"/>
    <col min="14849" max="14849" width="19.85546875" style="480" customWidth="1"/>
    <col min="14850" max="14850" width="53.140625" style="480" customWidth="1"/>
    <col min="14851" max="14855" width="18.28515625" style="480" customWidth="1"/>
    <col min="14856" max="15104" width="9.140625" style="480"/>
    <col min="15105" max="15105" width="19.85546875" style="480" customWidth="1"/>
    <col min="15106" max="15106" width="53.140625" style="480" customWidth="1"/>
    <col min="15107" max="15111" width="18.28515625" style="480" customWidth="1"/>
    <col min="15112" max="15360" width="9.140625" style="480"/>
    <col min="15361" max="15361" width="19.85546875" style="480" customWidth="1"/>
    <col min="15362" max="15362" width="53.140625" style="480" customWidth="1"/>
    <col min="15363" max="15367" width="18.28515625" style="480" customWidth="1"/>
    <col min="15368" max="15616" width="9.140625" style="480"/>
    <col min="15617" max="15617" width="19.85546875" style="480" customWidth="1"/>
    <col min="15618" max="15618" width="53.140625" style="480" customWidth="1"/>
    <col min="15619" max="15623" width="18.28515625" style="480" customWidth="1"/>
    <col min="15624" max="15872" width="9.140625" style="480"/>
    <col min="15873" max="15873" width="19.85546875" style="480" customWidth="1"/>
    <col min="15874" max="15874" width="53.140625" style="480" customWidth="1"/>
    <col min="15875" max="15879" width="18.28515625" style="480" customWidth="1"/>
    <col min="15880" max="16128" width="9.140625" style="480"/>
    <col min="16129" max="16129" width="19.85546875" style="480" customWidth="1"/>
    <col min="16130" max="16130" width="53.140625" style="480" customWidth="1"/>
    <col min="16131" max="16135" width="18.28515625" style="480" customWidth="1"/>
    <col min="16136" max="16384" width="9.140625" style="480"/>
  </cols>
  <sheetData>
    <row r="1" spans="1:7" ht="14.1" customHeight="1">
      <c r="A1" s="509" t="s">
        <v>1758</v>
      </c>
      <c r="B1" s="510" t="s">
        <v>1759</v>
      </c>
      <c r="C1" s="508"/>
      <c r="D1" s="508"/>
      <c r="E1" s="508"/>
      <c r="F1" s="508"/>
    </row>
    <row r="2" spans="1:7" ht="14.1" customHeight="1">
      <c r="A2" s="509" t="s">
        <v>1145</v>
      </c>
      <c r="B2" s="510" t="s">
        <v>1146</v>
      </c>
      <c r="C2" s="508"/>
      <c r="D2" s="508"/>
      <c r="E2" s="508"/>
      <c r="F2" s="508"/>
    </row>
    <row r="3" spans="1:7" ht="14.1" customHeight="1">
      <c r="A3" s="508"/>
      <c r="B3" s="508"/>
      <c r="C3" s="508"/>
      <c r="D3" s="508"/>
      <c r="E3" s="508"/>
      <c r="F3" s="508"/>
    </row>
    <row r="4" spans="1:7" ht="14.1" customHeight="1">
      <c r="A4" s="618" t="s">
        <v>1147</v>
      </c>
      <c r="B4" s="618"/>
      <c r="C4" s="618"/>
      <c r="D4" s="618"/>
      <c r="E4" s="618"/>
      <c r="F4" s="618"/>
    </row>
    <row r="5" spans="1:7" ht="14.1" customHeight="1">
      <c r="A5" s="619" t="s">
        <v>1749</v>
      </c>
      <c r="B5" s="619"/>
      <c r="C5" s="619"/>
      <c r="D5" s="619"/>
      <c r="E5" s="619"/>
      <c r="F5" s="619"/>
    </row>
    <row r="6" spans="1:7" ht="14.1" customHeight="1">
      <c r="A6" s="619" t="s">
        <v>1148</v>
      </c>
      <c r="B6" s="619"/>
      <c r="C6" s="619"/>
      <c r="D6" s="619"/>
      <c r="E6" s="619"/>
      <c r="F6" s="619"/>
    </row>
    <row r="7" spans="1:7" ht="14.1" customHeight="1">
      <c r="A7" s="508"/>
      <c r="B7" s="508"/>
      <c r="C7" s="508"/>
      <c r="D7" s="508"/>
      <c r="E7" s="508"/>
      <c r="F7" s="508"/>
    </row>
    <row r="8" spans="1:7" ht="14.1" customHeight="1">
      <c r="A8" s="508"/>
      <c r="B8" s="508"/>
      <c r="C8" s="508"/>
      <c r="D8" s="508"/>
      <c r="E8" s="508"/>
      <c r="F8" s="508"/>
    </row>
    <row r="9" spans="1:7" ht="14.1" customHeight="1">
      <c r="A9" s="511" t="s">
        <v>1149</v>
      </c>
      <c r="B9" s="511" t="s">
        <v>1150</v>
      </c>
      <c r="C9" s="511" t="s">
        <v>1151</v>
      </c>
      <c r="D9" s="511" t="s">
        <v>1152</v>
      </c>
      <c r="E9" s="511" t="s">
        <v>1153</v>
      </c>
      <c r="F9" s="511" t="s">
        <v>1154</v>
      </c>
      <c r="G9" s="481"/>
    </row>
    <row r="10" spans="1:7" ht="12" customHeight="1">
      <c r="A10" s="512" t="s">
        <v>1155</v>
      </c>
      <c r="B10" s="513" t="s">
        <v>1156</v>
      </c>
      <c r="C10" s="514">
        <v>3749909.34</v>
      </c>
      <c r="D10" s="514">
        <v>16806162.379999999</v>
      </c>
      <c r="E10" s="514">
        <v>9709633.8100000005</v>
      </c>
      <c r="F10" s="514">
        <v>10846437.91</v>
      </c>
      <c r="G10" s="482"/>
    </row>
    <row r="11" spans="1:7" ht="12" customHeight="1">
      <c r="A11" s="512" t="s">
        <v>1157</v>
      </c>
      <c r="B11" s="513" t="s">
        <v>1158</v>
      </c>
      <c r="C11" s="514">
        <v>3597766.85</v>
      </c>
      <c r="D11" s="514">
        <v>16625525.869999999</v>
      </c>
      <c r="E11" s="514">
        <v>9614862.0099999998</v>
      </c>
      <c r="F11" s="514">
        <v>10608430.710000001</v>
      </c>
      <c r="G11" s="482"/>
    </row>
    <row r="12" spans="1:7" ht="12" customHeight="1">
      <c r="A12" s="512" t="s">
        <v>1159</v>
      </c>
      <c r="B12" s="513" t="s">
        <v>1160</v>
      </c>
      <c r="C12" s="514">
        <v>3415382.5</v>
      </c>
      <c r="D12" s="514">
        <v>16559788.810000001</v>
      </c>
      <c r="E12" s="514">
        <v>9433637.8499999996</v>
      </c>
      <c r="F12" s="514">
        <v>10541533.460000001</v>
      </c>
      <c r="G12" s="482"/>
    </row>
    <row r="13" spans="1:7" ht="12" customHeight="1">
      <c r="A13" s="512" t="s">
        <v>1161</v>
      </c>
      <c r="B13" s="513" t="s">
        <v>1160</v>
      </c>
      <c r="C13" s="514">
        <v>3415382.5</v>
      </c>
      <c r="D13" s="514">
        <v>16559788.810000001</v>
      </c>
      <c r="E13" s="514">
        <v>9433637.8499999996</v>
      </c>
      <c r="F13" s="514">
        <v>10541533.460000001</v>
      </c>
      <c r="G13" s="482"/>
    </row>
    <row r="14" spans="1:7" ht="12" customHeight="1">
      <c r="A14" s="512" t="s">
        <v>1162</v>
      </c>
      <c r="B14" s="513" t="s">
        <v>1144</v>
      </c>
      <c r="C14" s="514">
        <v>3000</v>
      </c>
      <c r="D14" s="514">
        <v>1557.4</v>
      </c>
      <c r="E14" s="514">
        <v>1557.4</v>
      </c>
      <c r="F14" s="514">
        <v>3000</v>
      </c>
      <c r="G14" s="482"/>
    </row>
    <row r="15" spans="1:7" ht="12" customHeight="1">
      <c r="A15" s="515" t="s">
        <v>1163</v>
      </c>
      <c r="B15" s="510" t="s">
        <v>1164</v>
      </c>
      <c r="C15" s="516">
        <v>1000</v>
      </c>
      <c r="D15" s="516">
        <v>1000</v>
      </c>
      <c r="E15" s="516">
        <v>1000</v>
      </c>
      <c r="F15" s="516">
        <v>1000</v>
      </c>
      <c r="G15" s="483"/>
    </row>
    <row r="16" spans="1:7" ht="12" customHeight="1">
      <c r="A16" s="515" t="s">
        <v>1165</v>
      </c>
      <c r="B16" s="510" t="s">
        <v>1166</v>
      </c>
      <c r="C16" s="516">
        <v>1000</v>
      </c>
      <c r="D16" s="516">
        <v>557.4</v>
      </c>
      <c r="E16" s="516">
        <v>557.4</v>
      </c>
      <c r="F16" s="516">
        <v>1000</v>
      </c>
      <c r="G16" s="483"/>
    </row>
    <row r="17" spans="1:9" ht="12" customHeight="1">
      <c r="A17" s="515" t="s">
        <v>1167</v>
      </c>
      <c r="B17" s="510" t="s">
        <v>1168</v>
      </c>
      <c r="C17" s="516">
        <v>1000</v>
      </c>
      <c r="D17" s="516">
        <v>0</v>
      </c>
      <c r="E17" s="516">
        <v>0</v>
      </c>
      <c r="F17" s="516">
        <v>1000</v>
      </c>
      <c r="G17" s="482"/>
    </row>
    <row r="18" spans="1:9" ht="12" customHeight="1">
      <c r="A18" s="512" t="s">
        <v>1169</v>
      </c>
      <c r="B18" s="513" t="s">
        <v>1170</v>
      </c>
      <c r="C18" s="514">
        <v>717.48</v>
      </c>
      <c r="D18" s="514">
        <v>8686417.7599999998</v>
      </c>
      <c r="E18" s="514">
        <v>8685318.9700000007</v>
      </c>
      <c r="F18" s="514">
        <v>1816.26999999911</v>
      </c>
      <c r="G18" s="483"/>
    </row>
    <row r="19" spans="1:9" ht="12" customHeight="1">
      <c r="A19" s="515" t="s">
        <v>1171</v>
      </c>
      <c r="B19" s="510" t="s">
        <v>1172</v>
      </c>
      <c r="C19" s="516">
        <v>717.48</v>
      </c>
      <c r="D19" s="516">
        <v>8671041.1500000004</v>
      </c>
      <c r="E19" s="516">
        <v>8669942.3599999994</v>
      </c>
      <c r="F19" s="516">
        <v>1816.27000000097</v>
      </c>
      <c r="G19" s="483"/>
    </row>
    <row r="20" spans="1:9" ht="12" customHeight="1">
      <c r="A20" s="515" t="s">
        <v>1173</v>
      </c>
      <c r="B20" s="510" t="s">
        <v>1174</v>
      </c>
      <c r="C20" s="516">
        <v>0</v>
      </c>
      <c r="D20" s="516">
        <v>5376.61</v>
      </c>
      <c r="E20" s="516">
        <v>5376.61</v>
      </c>
      <c r="F20" s="516">
        <v>0</v>
      </c>
      <c r="G20" s="483"/>
    </row>
    <row r="21" spans="1:9" ht="12" customHeight="1">
      <c r="A21" s="515" t="s">
        <v>1175</v>
      </c>
      <c r="B21" s="510" t="s">
        <v>1176</v>
      </c>
      <c r="C21" s="516">
        <v>0</v>
      </c>
      <c r="D21" s="516">
        <v>10000</v>
      </c>
      <c r="E21" s="516">
        <v>10000</v>
      </c>
      <c r="F21" s="516">
        <v>0</v>
      </c>
      <c r="G21" s="483"/>
    </row>
    <row r="22" spans="1:9" ht="12" customHeight="1">
      <c r="A22" s="512" t="s">
        <v>1177</v>
      </c>
      <c r="B22" s="513" t="s">
        <v>1178</v>
      </c>
      <c r="C22" s="514">
        <v>3411665.02</v>
      </c>
      <c r="D22" s="514">
        <v>7871813.6500000004</v>
      </c>
      <c r="E22" s="514">
        <v>746761.48</v>
      </c>
      <c r="F22" s="514">
        <v>10536717.189999999</v>
      </c>
      <c r="G22" s="482"/>
    </row>
    <row r="23" spans="1:9" ht="12" customHeight="1">
      <c r="A23" s="515" t="s">
        <v>1179</v>
      </c>
      <c r="B23" s="510" t="s">
        <v>1180</v>
      </c>
      <c r="C23" s="516">
        <v>1650560.74</v>
      </c>
      <c r="D23" s="516">
        <v>7844092.9500000002</v>
      </c>
      <c r="E23" s="516">
        <v>746761.48</v>
      </c>
      <c r="F23" s="516">
        <v>8747892.2100000009</v>
      </c>
      <c r="G23" s="483"/>
    </row>
    <row r="24" spans="1:9" ht="12" customHeight="1">
      <c r="A24" s="515" t="s">
        <v>1181</v>
      </c>
      <c r="B24" s="510" t="s">
        <v>1182</v>
      </c>
      <c r="C24" s="516">
        <v>434708.91</v>
      </c>
      <c r="D24" s="516">
        <v>3039.8</v>
      </c>
      <c r="E24" s="516">
        <v>0</v>
      </c>
      <c r="F24" s="516">
        <v>437748.71</v>
      </c>
      <c r="G24" s="483"/>
    </row>
    <row r="25" spans="1:9" ht="12" customHeight="1">
      <c r="A25" s="515" t="s">
        <v>1183</v>
      </c>
      <c r="B25" s="510" t="s">
        <v>1184</v>
      </c>
      <c r="C25" s="516">
        <v>209201.29</v>
      </c>
      <c r="D25" s="516">
        <v>6849.69</v>
      </c>
      <c r="E25" s="516">
        <v>0</v>
      </c>
      <c r="F25" s="516">
        <v>216050.98</v>
      </c>
      <c r="G25" s="483">
        <f>+D25-D20</f>
        <v>1473.08</v>
      </c>
    </row>
    <row r="26" spans="1:9" ht="12" customHeight="1">
      <c r="A26" s="515" t="s">
        <v>1185</v>
      </c>
      <c r="B26" s="510" t="s">
        <v>1186</v>
      </c>
      <c r="C26" s="516">
        <v>1117194.08</v>
      </c>
      <c r="D26" s="516">
        <v>17831.21</v>
      </c>
      <c r="E26" s="516">
        <v>0</v>
      </c>
      <c r="F26" s="516">
        <v>1135025.29</v>
      </c>
      <c r="G26" s="483">
        <f>+D24</f>
        <v>3039.8</v>
      </c>
      <c r="H26" s="507"/>
      <c r="I26" s="483"/>
    </row>
    <row r="27" spans="1:9" ht="12" customHeight="1">
      <c r="A27" s="512" t="s">
        <v>1187</v>
      </c>
      <c r="B27" s="513" t="s">
        <v>1188</v>
      </c>
      <c r="C27" s="514">
        <v>37486.67</v>
      </c>
      <c r="D27" s="514">
        <v>19499.53</v>
      </c>
      <c r="E27" s="514">
        <v>40028.949999999997</v>
      </c>
      <c r="F27" s="514">
        <v>16957.25</v>
      </c>
      <c r="G27" s="482">
        <f>SUM(G25:G26)</f>
        <v>4512.88</v>
      </c>
    </row>
    <row r="28" spans="1:9" ht="12" customHeight="1">
      <c r="A28" s="512" t="s">
        <v>1189</v>
      </c>
      <c r="B28" s="513" t="s">
        <v>1188</v>
      </c>
      <c r="C28" s="514">
        <v>37486.67</v>
      </c>
      <c r="D28" s="514">
        <v>19499.53</v>
      </c>
      <c r="E28" s="514">
        <v>40028.949999999997</v>
      </c>
      <c r="F28" s="514">
        <v>16957.25</v>
      </c>
      <c r="G28" s="482"/>
      <c r="H28" s="482"/>
    </row>
    <row r="29" spans="1:9" ht="12" customHeight="1">
      <c r="A29" s="512" t="s">
        <v>1190</v>
      </c>
      <c r="B29" s="513" t="s">
        <v>1188</v>
      </c>
      <c r="C29" s="514">
        <v>37486.67</v>
      </c>
      <c r="D29" s="514">
        <v>19499.53</v>
      </c>
      <c r="E29" s="514">
        <v>40028.949999999997</v>
      </c>
      <c r="F29" s="514">
        <v>16957.25</v>
      </c>
      <c r="G29" s="482"/>
    </row>
    <row r="30" spans="1:9" ht="12" customHeight="1">
      <c r="A30" s="515" t="s">
        <v>1191</v>
      </c>
      <c r="B30" s="510" t="s">
        <v>1192</v>
      </c>
      <c r="C30" s="516">
        <v>44876.97</v>
      </c>
      <c r="D30" s="516">
        <v>19499.53</v>
      </c>
      <c r="E30" s="516">
        <v>40028.949999999997</v>
      </c>
      <c r="F30" s="516">
        <v>24347.55</v>
      </c>
      <c r="G30" s="483"/>
    </row>
    <row r="31" spans="1:9" ht="12" customHeight="1">
      <c r="A31" s="515" t="s">
        <v>1193</v>
      </c>
      <c r="B31" s="510" t="s">
        <v>1194</v>
      </c>
      <c r="C31" s="516">
        <v>-7390.3</v>
      </c>
      <c r="D31" s="516">
        <v>0</v>
      </c>
      <c r="E31" s="516">
        <v>0</v>
      </c>
      <c r="F31" s="516">
        <v>-7390.3</v>
      </c>
      <c r="G31" s="482"/>
    </row>
    <row r="32" spans="1:9" ht="12" customHeight="1">
      <c r="A32" s="512" t="s">
        <v>1195</v>
      </c>
      <c r="B32" s="513" t="s">
        <v>1196</v>
      </c>
      <c r="C32" s="514">
        <v>142075.89000000001</v>
      </c>
      <c r="D32" s="514">
        <v>46237.53</v>
      </c>
      <c r="E32" s="514">
        <v>139216.95999999999</v>
      </c>
      <c r="F32" s="514">
        <v>49096.46</v>
      </c>
      <c r="G32" s="482"/>
    </row>
    <row r="33" spans="1:7" ht="12" customHeight="1">
      <c r="A33" s="512" t="s">
        <v>1197</v>
      </c>
      <c r="B33" s="513" t="s">
        <v>1196</v>
      </c>
      <c r="C33" s="514">
        <v>142075.89000000001</v>
      </c>
      <c r="D33" s="514">
        <v>46237.53</v>
      </c>
      <c r="E33" s="514">
        <v>139216.95999999999</v>
      </c>
      <c r="F33" s="514">
        <v>49096.46</v>
      </c>
      <c r="G33" s="482"/>
    </row>
    <row r="34" spans="1:7" ht="12" customHeight="1">
      <c r="A34" s="512" t="s">
        <v>1198</v>
      </c>
      <c r="B34" s="513" t="s">
        <v>1196</v>
      </c>
      <c r="C34" s="514">
        <v>142075.89000000001</v>
      </c>
      <c r="D34" s="514">
        <v>46237.53</v>
      </c>
      <c r="E34" s="514">
        <v>139216.95999999999</v>
      </c>
      <c r="F34" s="514">
        <v>49096.46</v>
      </c>
      <c r="G34" s="483"/>
    </row>
    <row r="35" spans="1:7" ht="12" customHeight="1">
      <c r="A35" s="515" t="s">
        <v>1199</v>
      </c>
      <c r="B35" s="510" t="s">
        <v>1200</v>
      </c>
      <c r="C35" s="516">
        <v>25782.99</v>
      </c>
      <c r="D35" s="516">
        <v>20677.88</v>
      </c>
      <c r="E35" s="516">
        <v>10950</v>
      </c>
      <c r="F35" s="516">
        <v>35510.870000000003</v>
      </c>
      <c r="G35" s="483"/>
    </row>
    <row r="36" spans="1:7" ht="12" customHeight="1">
      <c r="A36" s="515" t="s">
        <v>1201</v>
      </c>
      <c r="B36" s="510" t="s">
        <v>1202</v>
      </c>
      <c r="C36" s="516">
        <v>451.89</v>
      </c>
      <c r="D36" s="516">
        <v>0</v>
      </c>
      <c r="E36" s="516">
        <v>0</v>
      </c>
      <c r="F36" s="516">
        <v>451.89</v>
      </c>
      <c r="G36" s="483"/>
    </row>
    <row r="37" spans="1:7" ht="12" customHeight="1">
      <c r="A37" s="515" t="s">
        <v>1203</v>
      </c>
      <c r="B37" s="510" t="s">
        <v>1204</v>
      </c>
      <c r="C37" s="516">
        <v>25120.44</v>
      </c>
      <c r="D37" s="516">
        <v>25559.65</v>
      </c>
      <c r="E37" s="516">
        <v>37546.39</v>
      </c>
      <c r="F37" s="516">
        <v>13133.7</v>
      </c>
      <c r="G37" s="482"/>
    </row>
    <row r="38" spans="1:7" ht="12" customHeight="1">
      <c r="A38" s="515" t="s">
        <v>1691</v>
      </c>
      <c r="B38" s="510" t="s">
        <v>1692</v>
      </c>
      <c r="C38" s="516">
        <v>90720.57</v>
      </c>
      <c r="D38" s="516">
        <v>0</v>
      </c>
      <c r="E38" s="516">
        <v>90720.57</v>
      </c>
      <c r="F38" s="516">
        <v>0</v>
      </c>
      <c r="G38" s="482"/>
    </row>
    <row r="39" spans="1:7" ht="12" customHeight="1">
      <c r="A39" s="512" t="s">
        <v>1205</v>
      </c>
      <c r="B39" s="513" t="s">
        <v>1206</v>
      </c>
      <c r="C39" s="514">
        <v>2821.79</v>
      </c>
      <c r="D39" s="514">
        <v>0</v>
      </c>
      <c r="E39" s="514">
        <v>1978.25</v>
      </c>
      <c r="F39" s="514">
        <v>843.54</v>
      </c>
      <c r="G39" s="482"/>
    </row>
    <row r="40" spans="1:7" ht="12" customHeight="1">
      <c r="A40" s="512" t="s">
        <v>1207</v>
      </c>
      <c r="B40" s="513" t="s">
        <v>1206</v>
      </c>
      <c r="C40" s="514">
        <v>2821.79</v>
      </c>
      <c r="D40" s="514">
        <v>0</v>
      </c>
      <c r="E40" s="514">
        <v>1978.25</v>
      </c>
      <c r="F40" s="514">
        <v>843.54</v>
      </c>
      <c r="G40" s="482"/>
    </row>
    <row r="41" spans="1:7" ht="12" customHeight="1">
      <c r="A41" s="512" t="s">
        <v>1208</v>
      </c>
      <c r="B41" s="513" t="s">
        <v>1206</v>
      </c>
      <c r="C41" s="514">
        <v>2821.79</v>
      </c>
      <c r="D41" s="514">
        <v>0</v>
      </c>
      <c r="E41" s="514">
        <v>1978.25</v>
      </c>
      <c r="F41" s="514">
        <v>843.54</v>
      </c>
      <c r="G41" s="483"/>
    </row>
    <row r="42" spans="1:7" ht="12" customHeight="1">
      <c r="A42" s="515" t="s">
        <v>1209</v>
      </c>
      <c r="B42" s="510" t="s">
        <v>1210</v>
      </c>
      <c r="C42" s="516">
        <v>2821.79</v>
      </c>
      <c r="D42" s="516">
        <v>0</v>
      </c>
      <c r="E42" s="516">
        <v>1978.25</v>
      </c>
      <c r="F42" s="516">
        <v>843.54</v>
      </c>
      <c r="G42" s="482"/>
    </row>
    <row r="43" spans="1:7" ht="12" customHeight="1">
      <c r="A43" s="512" t="s">
        <v>1211</v>
      </c>
      <c r="B43" s="513" t="s">
        <v>1212</v>
      </c>
      <c r="C43" s="514">
        <v>152142.49</v>
      </c>
      <c r="D43" s="514">
        <v>180636.51</v>
      </c>
      <c r="E43" s="514">
        <v>94771.8</v>
      </c>
      <c r="F43" s="514">
        <v>238007.2</v>
      </c>
      <c r="G43" s="482"/>
    </row>
    <row r="44" spans="1:7" ht="12" customHeight="1">
      <c r="A44" s="512" t="s">
        <v>1213</v>
      </c>
      <c r="B44" s="513" t="s">
        <v>1214</v>
      </c>
      <c r="C44" s="514">
        <v>-366.97</v>
      </c>
      <c r="D44" s="514">
        <v>366.97</v>
      </c>
      <c r="E44" s="514">
        <v>0</v>
      </c>
      <c r="F44" s="514">
        <v>0</v>
      </c>
      <c r="G44" s="482"/>
    </row>
    <row r="45" spans="1:7" ht="12" customHeight="1">
      <c r="A45" s="512" t="s">
        <v>1632</v>
      </c>
      <c r="B45" s="513" t="s">
        <v>1188</v>
      </c>
      <c r="C45" s="514">
        <v>-366.97</v>
      </c>
      <c r="D45" s="514">
        <v>366.97</v>
      </c>
      <c r="E45" s="514">
        <v>0</v>
      </c>
      <c r="F45" s="514">
        <v>0</v>
      </c>
      <c r="G45" s="483"/>
    </row>
    <row r="46" spans="1:7" ht="12" customHeight="1">
      <c r="A46" s="512" t="s">
        <v>1633</v>
      </c>
      <c r="B46" s="513" t="s">
        <v>1188</v>
      </c>
      <c r="C46" s="514">
        <v>-366.97</v>
      </c>
      <c r="D46" s="514">
        <v>366.97</v>
      </c>
      <c r="E46" s="514">
        <v>0</v>
      </c>
      <c r="F46" s="514">
        <v>0</v>
      </c>
      <c r="G46" s="483"/>
    </row>
    <row r="47" spans="1:7" ht="12" customHeight="1">
      <c r="A47" s="515" t="s">
        <v>1634</v>
      </c>
      <c r="B47" s="510" t="s">
        <v>1192</v>
      </c>
      <c r="C47" s="516">
        <v>-366.97</v>
      </c>
      <c r="D47" s="516">
        <v>366.97</v>
      </c>
      <c r="E47" s="516">
        <v>0</v>
      </c>
      <c r="F47" s="516">
        <v>0</v>
      </c>
      <c r="G47" s="483"/>
    </row>
    <row r="48" spans="1:7" ht="12" customHeight="1">
      <c r="A48" s="512" t="s">
        <v>1215</v>
      </c>
      <c r="B48" s="513" t="s">
        <v>1216</v>
      </c>
      <c r="C48" s="514">
        <v>151162.07</v>
      </c>
      <c r="D48" s="514">
        <v>180269.54</v>
      </c>
      <c r="E48" s="514">
        <v>94703.99</v>
      </c>
      <c r="F48" s="514">
        <v>236727.62</v>
      </c>
      <c r="G48" s="482"/>
    </row>
    <row r="49" spans="1:7" ht="12" customHeight="1">
      <c r="A49" s="512" t="s">
        <v>1217</v>
      </c>
      <c r="B49" s="513" t="s">
        <v>1216</v>
      </c>
      <c r="C49" s="514">
        <v>40154.86</v>
      </c>
      <c r="D49" s="514">
        <v>180269.54</v>
      </c>
      <c r="E49" s="514">
        <v>90928.2</v>
      </c>
      <c r="F49" s="514">
        <v>129496.2</v>
      </c>
      <c r="G49" s="483"/>
    </row>
    <row r="50" spans="1:7" ht="12" customHeight="1">
      <c r="A50" s="512" t="s">
        <v>1218</v>
      </c>
      <c r="B50" s="513" t="s">
        <v>1216</v>
      </c>
      <c r="C50" s="514">
        <v>58338.64</v>
      </c>
      <c r="D50" s="514">
        <v>180000</v>
      </c>
      <c r="E50" s="514">
        <v>90000</v>
      </c>
      <c r="F50" s="514">
        <v>148338.64000000001</v>
      </c>
      <c r="G50" s="483"/>
    </row>
    <row r="51" spans="1:7" ht="12" customHeight="1">
      <c r="A51" s="515" t="s">
        <v>1219</v>
      </c>
      <c r="B51" s="510" t="s">
        <v>102</v>
      </c>
      <c r="C51" s="516">
        <v>27005.14</v>
      </c>
      <c r="D51" s="516">
        <v>0</v>
      </c>
      <c r="E51" s="516">
        <v>0</v>
      </c>
      <c r="F51" s="516">
        <v>27005.14</v>
      </c>
      <c r="G51" s="483"/>
    </row>
    <row r="52" spans="1:7" ht="12" customHeight="1">
      <c r="A52" s="515" t="s">
        <v>1220</v>
      </c>
      <c r="B52" s="510" t="s">
        <v>774</v>
      </c>
      <c r="C52" s="516">
        <v>7711.1</v>
      </c>
      <c r="D52" s="516">
        <v>0</v>
      </c>
      <c r="E52" s="516">
        <v>0</v>
      </c>
      <c r="F52" s="516">
        <v>7711.1</v>
      </c>
      <c r="G52" s="482"/>
    </row>
    <row r="53" spans="1:7" ht="12" customHeight="1">
      <c r="A53" s="515" t="s">
        <v>1221</v>
      </c>
      <c r="B53" s="510" t="s">
        <v>775</v>
      </c>
      <c r="C53" s="516">
        <v>19395.400000000001</v>
      </c>
      <c r="D53" s="516">
        <v>0</v>
      </c>
      <c r="E53" s="516">
        <v>0</v>
      </c>
      <c r="F53" s="516">
        <v>19395.400000000001</v>
      </c>
      <c r="G53" s="482"/>
    </row>
    <row r="54" spans="1:7" ht="12" customHeight="1">
      <c r="A54" s="515" t="s">
        <v>1222</v>
      </c>
      <c r="B54" s="510" t="s">
        <v>777</v>
      </c>
      <c r="C54" s="516">
        <v>2090</v>
      </c>
      <c r="D54" s="516">
        <v>0</v>
      </c>
      <c r="E54" s="516">
        <v>0</v>
      </c>
      <c r="F54" s="516">
        <v>2090</v>
      </c>
      <c r="G54" s="482"/>
    </row>
    <row r="55" spans="1:7" ht="12" customHeight="1">
      <c r="A55" s="515" t="s">
        <v>1524</v>
      </c>
      <c r="B55" s="510" t="s">
        <v>779</v>
      </c>
      <c r="C55" s="516">
        <v>2137</v>
      </c>
      <c r="D55" s="516">
        <v>0</v>
      </c>
      <c r="E55" s="516">
        <v>0</v>
      </c>
      <c r="F55" s="516">
        <v>2137</v>
      </c>
      <c r="G55" s="482"/>
    </row>
    <row r="56" spans="1:7" ht="12" customHeight="1">
      <c r="A56" s="515" t="s">
        <v>1760</v>
      </c>
      <c r="B56" s="510" t="s">
        <v>780</v>
      </c>
      <c r="C56" s="516">
        <v>0</v>
      </c>
      <c r="D56" s="516">
        <v>90000</v>
      </c>
      <c r="E56" s="516">
        <v>90000</v>
      </c>
      <c r="F56" s="516">
        <v>0</v>
      </c>
      <c r="G56" s="482"/>
    </row>
    <row r="57" spans="1:7" ht="12" customHeight="1">
      <c r="A57" s="515" t="s">
        <v>1761</v>
      </c>
      <c r="B57" s="510" t="s">
        <v>1762</v>
      </c>
      <c r="C57" s="516">
        <v>0</v>
      </c>
      <c r="D57" s="516">
        <v>90000</v>
      </c>
      <c r="E57" s="516">
        <v>0</v>
      </c>
      <c r="F57" s="516">
        <v>90000</v>
      </c>
      <c r="G57" s="483"/>
    </row>
    <row r="58" spans="1:7" ht="12" customHeight="1">
      <c r="A58" s="512" t="s">
        <v>1223</v>
      </c>
      <c r="B58" s="513" t="s">
        <v>1224</v>
      </c>
      <c r="C58" s="514">
        <v>-18183.78</v>
      </c>
      <c r="D58" s="514">
        <v>269.54000000000002</v>
      </c>
      <c r="E58" s="514">
        <v>928.2</v>
      </c>
      <c r="F58" s="514">
        <v>-18842.439999999999</v>
      </c>
      <c r="G58" s="483"/>
    </row>
    <row r="59" spans="1:7" ht="12" customHeight="1">
      <c r="A59" s="515" t="s">
        <v>1225</v>
      </c>
      <c r="B59" s="510" t="s">
        <v>1226</v>
      </c>
      <c r="C59" s="516">
        <v>-6407.93</v>
      </c>
      <c r="D59" s="516">
        <v>127.9</v>
      </c>
      <c r="E59" s="516">
        <v>352.96</v>
      </c>
      <c r="F59" s="516">
        <v>-6632.99</v>
      </c>
      <c r="G59" s="483"/>
    </row>
    <row r="60" spans="1:7" ht="12" customHeight="1">
      <c r="A60" s="515" t="s">
        <v>1227</v>
      </c>
      <c r="B60" s="510" t="s">
        <v>1228</v>
      </c>
      <c r="C60" s="516">
        <v>-3240.36</v>
      </c>
      <c r="D60" s="516">
        <v>0</v>
      </c>
      <c r="E60" s="516">
        <v>72.39</v>
      </c>
      <c r="F60" s="516">
        <v>-3312.75</v>
      </c>
      <c r="G60" s="482"/>
    </row>
    <row r="61" spans="1:7" ht="12" customHeight="1">
      <c r="A61" s="515" t="s">
        <v>1229</v>
      </c>
      <c r="B61" s="510" t="s">
        <v>1230</v>
      </c>
      <c r="C61" s="516">
        <v>-6835.81</v>
      </c>
      <c r="D61" s="516">
        <v>4.41</v>
      </c>
      <c r="E61" s="516">
        <v>327.68</v>
      </c>
      <c r="F61" s="516">
        <v>-7159.08</v>
      </c>
      <c r="G61" s="483"/>
    </row>
    <row r="62" spans="1:7" ht="12" customHeight="1">
      <c r="A62" s="515" t="s">
        <v>1231</v>
      </c>
      <c r="B62" s="510" t="s">
        <v>1232</v>
      </c>
      <c r="C62" s="516">
        <v>-0.48</v>
      </c>
      <c r="D62" s="516">
        <v>5.48</v>
      </c>
      <c r="E62" s="516">
        <v>5.48</v>
      </c>
      <c r="F62" s="516">
        <v>-0.48</v>
      </c>
      <c r="G62" s="483"/>
    </row>
    <row r="63" spans="1:7" ht="12" customHeight="1">
      <c r="A63" s="515" t="s">
        <v>1233</v>
      </c>
      <c r="B63" s="510" t="s">
        <v>1234</v>
      </c>
      <c r="C63" s="516">
        <v>-1471.09</v>
      </c>
      <c r="D63" s="516">
        <v>0</v>
      </c>
      <c r="E63" s="516">
        <v>34.82</v>
      </c>
      <c r="F63" s="516">
        <v>-1505.91</v>
      </c>
      <c r="G63" s="483"/>
    </row>
    <row r="64" spans="1:7" ht="12" customHeight="1">
      <c r="A64" s="515" t="s">
        <v>1235</v>
      </c>
      <c r="B64" s="510" t="s">
        <v>1236</v>
      </c>
      <c r="C64" s="516">
        <v>-228.11</v>
      </c>
      <c r="D64" s="516">
        <v>131.75</v>
      </c>
      <c r="E64" s="516">
        <v>134.87</v>
      </c>
      <c r="F64" s="516">
        <v>-231.23</v>
      </c>
      <c r="G64" s="483"/>
    </row>
    <row r="65" spans="1:7" ht="12" customHeight="1">
      <c r="A65" s="512" t="s">
        <v>1237</v>
      </c>
      <c r="B65" s="513" t="s">
        <v>1239</v>
      </c>
      <c r="C65" s="514">
        <v>111007.21</v>
      </c>
      <c r="D65" s="514">
        <v>0</v>
      </c>
      <c r="E65" s="514">
        <v>3775.79</v>
      </c>
      <c r="F65" s="514">
        <v>107231.42</v>
      </c>
      <c r="G65" s="482"/>
    </row>
    <row r="66" spans="1:7" ht="12" customHeight="1">
      <c r="A66" s="512" t="s">
        <v>1238</v>
      </c>
      <c r="B66" s="513" t="s">
        <v>1239</v>
      </c>
      <c r="C66" s="514">
        <v>478021.31</v>
      </c>
      <c r="D66" s="514">
        <v>0</v>
      </c>
      <c r="E66" s="514">
        <v>0</v>
      </c>
      <c r="F66" s="514">
        <v>478021.31</v>
      </c>
      <c r="G66" s="482"/>
    </row>
    <row r="67" spans="1:7" ht="12" customHeight="1">
      <c r="A67" s="515" t="s">
        <v>1240</v>
      </c>
      <c r="B67" s="510" t="s">
        <v>102</v>
      </c>
      <c r="C67" s="516">
        <v>172633.18</v>
      </c>
      <c r="D67" s="516">
        <v>0</v>
      </c>
      <c r="E67" s="516">
        <v>0</v>
      </c>
      <c r="F67" s="516">
        <v>172633.18</v>
      </c>
      <c r="G67" s="482"/>
    </row>
    <row r="68" spans="1:7" ht="12" customHeight="1">
      <c r="A68" s="515" t="s">
        <v>1241</v>
      </c>
      <c r="B68" s="510" t="s">
        <v>774</v>
      </c>
      <c r="C68" s="516">
        <v>28355.99</v>
      </c>
      <c r="D68" s="516">
        <v>0</v>
      </c>
      <c r="E68" s="516">
        <v>0</v>
      </c>
      <c r="F68" s="516">
        <v>28355.99</v>
      </c>
      <c r="G68" s="483"/>
    </row>
    <row r="69" spans="1:7" ht="12" customHeight="1">
      <c r="A69" s="515" t="s">
        <v>1242</v>
      </c>
      <c r="B69" s="510" t="s">
        <v>775</v>
      </c>
      <c r="C69" s="516">
        <v>102159.79</v>
      </c>
      <c r="D69" s="516">
        <v>0</v>
      </c>
      <c r="E69" s="516">
        <v>0</v>
      </c>
      <c r="F69" s="516">
        <v>102159.79</v>
      </c>
      <c r="G69" s="483"/>
    </row>
    <row r="70" spans="1:7" ht="12" customHeight="1">
      <c r="A70" s="515" t="s">
        <v>1243</v>
      </c>
      <c r="B70" s="510" t="s">
        <v>776</v>
      </c>
      <c r="C70" s="516">
        <v>32218.44</v>
      </c>
      <c r="D70" s="516">
        <v>0</v>
      </c>
      <c r="E70" s="516">
        <v>0</v>
      </c>
      <c r="F70" s="516">
        <v>32218.44</v>
      </c>
      <c r="G70" s="483"/>
    </row>
    <row r="71" spans="1:7" ht="12" customHeight="1">
      <c r="A71" s="515" t="s">
        <v>1244</v>
      </c>
      <c r="B71" s="510" t="s">
        <v>777</v>
      </c>
      <c r="C71" s="516">
        <v>40561.870000000003</v>
      </c>
      <c r="D71" s="516">
        <v>0</v>
      </c>
      <c r="E71" s="516">
        <v>0</v>
      </c>
      <c r="F71" s="516">
        <v>40561.870000000003</v>
      </c>
      <c r="G71" s="483"/>
    </row>
    <row r="72" spans="1:7" ht="12" customHeight="1">
      <c r="A72" s="515" t="s">
        <v>1245</v>
      </c>
      <c r="B72" s="510" t="s">
        <v>779</v>
      </c>
      <c r="C72" s="516">
        <v>77387.360000000001</v>
      </c>
      <c r="D72" s="516">
        <v>0</v>
      </c>
      <c r="E72" s="516">
        <v>0</v>
      </c>
      <c r="F72" s="516">
        <v>77387.360000000001</v>
      </c>
      <c r="G72" s="483"/>
    </row>
    <row r="73" spans="1:7" ht="12" customHeight="1">
      <c r="A73" s="515" t="s">
        <v>1246</v>
      </c>
      <c r="B73" s="510" t="s">
        <v>782</v>
      </c>
      <c r="C73" s="516">
        <v>19440.78</v>
      </c>
      <c r="D73" s="516">
        <v>0</v>
      </c>
      <c r="E73" s="516">
        <v>0</v>
      </c>
      <c r="F73" s="516">
        <v>19440.78</v>
      </c>
      <c r="G73" s="483"/>
    </row>
    <row r="74" spans="1:7" ht="12" customHeight="1">
      <c r="A74" s="515" t="s">
        <v>1247</v>
      </c>
      <c r="B74" s="510" t="s">
        <v>66</v>
      </c>
      <c r="C74" s="516">
        <v>5263.9</v>
      </c>
      <c r="D74" s="516">
        <v>0</v>
      </c>
      <c r="E74" s="516">
        <v>0</v>
      </c>
      <c r="F74" s="516">
        <v>5263.9</v>
      </c>
      <c r="G74" s="483"/>
    </row>
    <row r="75" spans="1:7" ht="12" customHeight="1">
      <c r="A75" s="512" t="s">
        <v>1248</v>
      </c>
      <c r="B75" s="513" t="s">
        <v>1249</v>
      </c>
      <c r="C75" s="514">
        <v>-367014.1</v>
      </c>
      <c r="D75" s="514">
        <v>0</v>
      </c>
      <c r="E75" s="514">
        <v>3775.79</v>
      </c>
      <c r="F75" s="514">
        <v>-370789.89</v>
      </c>
      <c r="G75" s="482"/>
    </row>
    <row r="76" spans="1:7" ht="12" customHeight="1">
      <c r="A76" s="515" t="s">
        <v>1250</v>
      </c>
      <c r="B76" s="510" t="s">
        <v>1226</v>
      </c>
      <c r="C76" s="516">
        <v>-99710.41</v>
      </c>
      <c r="D76" s="516">
        <v>0</v>
      </c>
      <c r="E76" s="516">
        <v>1141.3800000000001</v>
      </c>
      <c r="F76" s="516">
        <v>-100851.79</v>
      </c>
      <c r="G76" s="483"/>
    </row>
    <row r="77" spans="1:7" ht="12" customHeight="1">
      <c r="A77" s="515" t="s">
        <v>1251</v>
      </c>
      <c r="B77" s="510" t="s">
        <v>1228</v>
      </c>
      <c r="C77" s="516">
        <v>-18077.71</v>
      </c>
      <c r="D77" s="516">
        <v>0</v>
      </c>
      <c r="E77" s="516">
        <v>153.41</v>
      </c>
      <c r="F77" s="516">
        <v>-18231.12</v>
      </c>
      <c r="G77" s="483"/>
    </row>
    <row r="78" spans="1:7" ht="12" customHeight="1">
      <c r="A78" s="515" t="s">
        <v>1252</v>
      </c>
      <c r="B78" s="510" t="s">
        <v>1230</v>
      </c>
      <c r="C78" s="516">
        <v>-95681.51</v>
      </c>
      <c r="D78" s="516">
        <v>0</v>
      </c>
      <c r="E78" s="516">
        <v>933.24</v>
      </c>
      <c r="F78" s="516">
        <v>-96614.75</v>
      </c>
      <c r="G78" s="483"/>
    </row>
    <row r="79" spans="1:7" ht="12" customHeight="1">
      <c r="A79" s="515" t="s">
        <v>1253</v>
      </c>
      <c r="B79" s="510" t="s">
        <v>1232</v>
      </c>
      <c r="C79" s="516">
        <v>-28713.43</v>
      </c>
      <c r="D79" s="516">
        <v>0</v>
      </c>
      <c r="E79" s="516">
        <v>473.23</v>
      </c>
      <c r="F79" s="516">
        <v>-29186.66</v>
      </c>
      <c r="G79" s="482"/>
    </row>
    <row r="80" spans="1:7" ht="12" customHeight="1">
      <c r="A80" s="515" t="s">
        <v>1254</v>
      </c>
      <c r="B80" s="510" t="s">
        <v>1234</v>
      </c>
      <c r="C80" s="516">
        <v>-29047.06</v>
      </c>
      <c r="D80" s="516">
        <v>0</v>
      </c>
      <c r="E80" s="516">
        <v>173.3</v>
      </c>
      <c r="F80" s="516">
        <v>-29220.36</v>
      </c>
      <c r="G80" s="482"/>
    </row>
    <row r="81" spans="1:7" ht="12" customHeight="1">
      <c r="A81" s="515" t="s">
        <v>1255</v>
      </c>
      <c r="B81" s="510" t="s">
        <v>1236</v>
      </c>
      <c r="C81" s="516">
        <v>-72921.36</v>
      </c>
      <c r="D81" s="516">
        <v>0</v>
      </c>
      <c r="E81" s="516">
        <v>834.2</v>
      </c>
      <c r="F81" s="516">
        <v>-73755.56</v>
      </c>
      <c r="G81" s="482"/>
    </row>
    <row r="82" spans="1:7" ht="12" customHeight="1">
      <c r="A82" s="515" t="s">
        <v>1256</v>
      </c>
      <c r="B82" s="510" t="s">
        <v>1257</v>
      </c>
      <c r="C82" s="516">
        <v>-19131.88</v>
      </c>
      <c r="D82" s="516">
        <v>0</v>
      </c>
      <c r="E82" s="516">
        <v>44.15</v>
      </c>
      <c r="F82" s="516">
        <v>-19176.03</v>
      </c>
      <c r="G82" s="483"/>
    </row>
    <row r="83" spans="1:7" ht="12" customHeight="1">
      <c r="A83" s="515" t="s">
        <v>1258</v>
      </c>
      <c r="B83" s="510" t="s">
        <v>1259</v>
      </c>
      <c r="C83" s="516">
        <v>-3730.74</v>
      </c>
      <c r="D83" s="516">
        <v>0</v>
      </c>
      <c r="E83" s="516">
        <v>22.88</v>
      </c>
      <c r="F83" s="516">
        <v>-3753.62</v>
      </c>
      <c r="G83" s="483"/>
    </row>
    <row r="84" spans="1:7" ht="12" customHeight="1">
      <c r="A84" s="512" t="s">
        <v>1260</v>
      </c>
      <c r="B84" s="513" t="s">
        <v>1261</v>
      </c>
      <c r="C84" s="514">
        <v>1347.39</v>
      </c>
      <c r="D84" s="514">
        <v>0</v>
      </c>
      <c r="E84" s="514">
        <v>67.81</v>
      </c>
      <c r="F84" s="514">
        <v>1279.58</v>
      </c>
      <c r="G84" s="483"/>
    </row>
    <row r="85" spans="1:7" ht="12" customHeight="1">
      <c r="A85" s="512" t="s">
        <v>1525</v>
      </c>
      <c r="B85" s="513" t="s">
        <v>1261</v>
      </c>
      <c r="C85" s="514">
        <v>926.48</v>
      </c>
      <c r="D85" s="514">
        <v>0</v>
      </c>
      <c r="E85" s="514">
        <v>25.73</v>
      </c>
      <c r="F85" s="514">
        <v>900.75</v>
      </c>
      <c r="G85" s="483"/>
    </row>
    <row r="86" spans="1:7" ht="12" customHeight="1">
      <c r="A86" s="512" t="s">
        <v>1526</v>
      </c>
      <c r="B86" s="513" t="s">
        <v>1261</v>
      </c>
      <c r="C86" s="514">
        <v>1544</v>
      </c>
      <c r="D86" s="514">
        <v>0</v>
      </c>
      <c r="E86" s="514">
        <v>0</v>
      </c>
      <c r="F86" s="514">
        <v>1544</v>
      </c>
      <c r="G86" s="483"/>
    </row>
    <row r="87" spans="1:7" ht="12" customHeight="1">
      <c r="A87" s="515" t="s">
        <v>1527</v>
      </c>
      <c r="B87" s="510" t="s">
        <v>783</v>
      </c>
      <c r="C87" s="516">
        <v>1544</v>
      </c>
      <c r="D87" s="516">
        <v>0</v>
      </c>
      <c r="E87" s="516">
        <v>0</v>
      </c>
      <c r="F87" s="516">
        <v>1544</v>
      </c>
      <c r="G87" s="483"/>
    </row>
    <row r="88" spans="1:7" ht="12" customHeight="1">
      <c r="A88" s="512" t="s">
        <v>1528</v>
      </c>
      <c r="B88" s="513" t="s">
        <v>1529</v>
      </c>
      <c r="C88" s="514">
        <v>-617.52</v>
      </c>
      <c r="D88" s="514">
        <v>0</v>
      </c>
      <c r="E88" s="514">
        <v>25.73</v>
      </c>
      <c r="F88" s="514">
        <v>-643.25</v>
      </c>
      <c r="G88" s="483"/>
    </row>
    <row r="89" spans="1:7" ht="12" customHeight="1">
      <c r="A89" s="515" t="s">
        <v>1530</v>
      </c>
      <c r="B89" s="510" t="s">
        <v>1269</v>
      </c>
      <c r="C89" s="516">
        <v>-617.52</v>
      </c>
      <c r="D89" s="516">
        <v>0</v>
      </c>
      <c r="E89" s="516">
        <v>25.73</v>
      </c>
      <c r="F89" s="516">
        <v>-643.25</v>
      </c>
      <c r="G89" s="482"/>
    </row>
    <row r="90" spans="1:7" ht="12" customHeight="1">
      <c r="A90" s="512" t="s">
        <v>1262</v>
      </c>
      <c r="B90" s="513" t="s">
        <v>1264</v>
      </c>
      <c r="C90" s="514">
        <v>420.91</v>
      </c>
      <c r="D90" s="514">
        <v>0</v>
      </c>
      <c r="E90" s="514">
        <v>42.08</v>
      </c>
      <c r="F90" s="514">
        <v>378.83</v>
      </c>
      <c r="G90" s="482"/>
    </row>
    <row r="91" spans="1:7" ht="12" customHeight="1">
      <c r="A91" s="512" t="s">
        <v>1263</v>
      </c>
      <c r="B91" s="513" t="s">
        <v>1264</v>
      </c>
      <c r="C91" s="514">
        <v>8091.46</v>
      </c>
      <c r="D91" s="514">
        <v>0</v>
      </c>
      <c r="E91" s="514">
        <v>0</v>
      </c>
      <c r="F91" s="514">
        <v>8091.46</v>
      </c>
      <c r="G91" s="482"/>
    </row>
    <row r="92" spans="1:7" ht="12" customHeight="1">
      <c r="A92" s="515" t="s">
        <v>1265</v>
      </c>
      <c r="B92" s="510" t="s">
        <v>783</v>
      </c>
      <c r="C92" s="516">
        <v>8091.46</v>
      </c>
      <c r="D92" s="516">
        <v>0</v>
      </c>
      <c r="E92" s="516">
        <v>0</v>
      </c>
      <c r="F92" s="516">
        <v>8091.46</v>
      </c>
      <c r="G92" s="483"/>
    </row>
    <row r="93" spans="1:7" ht="12" customHeight="1">
      <c r="A93" s="512" t="s">
        <v>1266</v>
      </c>
      <c r="B93" s="513" t="s">
        <v>1267</v>
      </c>
      <c r="C93" s="514">
        <v>-7670.55</v>
      </c>
      <c r="D93" s="514">
        <v>0</v>
      </c>
      <c r="E93" s="514">
        <v>42.08</v>
      </c>
      <c r="F93" s="514">
        <v>-7712.63</v>
      </c>
      <c r="G93" s="483"/>
    </row>
    <row r="94" spans="1:7" ht="12" customHeight="1">
      <c r="A94" s="515" t="s">
        <v>1268</v>
      </c>
      <c r="B94" s="510" t="s">
        <v>1269</v>
      </c>
      <c r="C94" s="516">
        <v>-7670.55</v>
      </c>
      <c r="D94" s="516">
        <v>0</v>
      </c>
      <c r="E94" s="516">
        <v>42.08</v>
      </c>
      <c r="F94" s="516">
        <v>-7712.63</v>
      </c>
      <c r="G94" s="483"/>
    </row>
    <row r="95" spans="1:7" ht="12" customHeight="1">
      <c r="A95" s="512" t="s">
        <v>1270</v>
      </c>
      <c r="B95" s="513" t="s">
        <v>1271</v>
      </c>
      <c r="C95" s="514">
        <v>3749909.34</v>
      </c>
      <c r="D95" s="514">
        <v>2519031.44</v>
      </c>
      <c r="E95" s="514">
        <v>9615560.0099999998</v>
      </c>
      <c r="F95" s="514">
        <v>10846437.91</v>
      </c>
      <c r="G95" s="483"/>
    </row>
    <row r="96" spans="1:7" ht="12" customHeight="1">
      <c r="A96" s="512" t="s">
        <v>1272</v>
      </c>
      <c r="B96" s="513" t="s">
        <v>1158</v>
      </c>
      <c r="C96" s="514">
        <v>1227579.42</v>
      </c>
      <c r="D96" s="514">
        <v>2074979.33</v>
      </c>
      <c r="E96" s="514">
        <v>1599731.53</v>
      </c>
      <c r="F96" s="514">
        <v>752331.62</v>
      </c>
      <c r="G96" s="482"/>
    </row>
    <row r="97" spans="1:7" ht="12" customHeight="1">
      <c r="A97" s="512" t="s">
        <v>1273</v>
      </c>
      <c r="B97" s="513" t="s">
        <v>1274</v>
      </c>
      <c r="C97" s="514">
        <v>302181.69</v>
      </c>
      <c r="D97" s="514">
        <v>911080.69</v>
      </c>
      <c r="E97" s="514">
        <v>786510.8</v>
      </c>
      <c r="F97" s="514">
        <v>177611.8</v>
      </c>
      <c r="G97" s="482"/>
    </row>
    <row r="98" spans="1:7" ht="12" customHeight="1">
      <c r="A98" s="512" t="s">
        <v>1275</v>
      </c>
      <c r="B98" s="513" t="s">
        <v>1274</v>
      </c>
      <c r="C98" s="514">
        <v>302181.69</v>
      </c>
      <c r="D98" s="514">
        <v>911080.69</v>
      </c>
      <c r="E98" s="514">
        <v>786510.8</v>
      </c>
      <c r="F98" s="514">
        <v>177611.8</v>
      </c>
      <c r="G98" s="482"/>
    </row>
    <row r="99" spans="1:7" ht="12" customHeight="1">
      <c r="A99" s="512" t="s">
        <v>1276</v>
      </c>
      <c r="B99" s="513" t="s">
        <v>1277</v>
      </c>
      <c r="C99" s="514">
        <v>236432.37</v>
      </c>
      <c r="D99" s="514">
        <v>506924.64</v>
      </c>
      <c r="E99" s="514">
        <v>466025.53</v>
      </c>
      <c r="F99" s="514">
        <v>195533.26</v>
      </c>
      <c r="G99" s="482"/>
    </row>
    <row r="100" spans="1:7" ht="12" customHeight="1">
      <c r="A100" s="515" t="s">
        <v>1278</v>
      </c>
      <c r="B100" s="510" t="s">
        <v>1277</v>
      </c>
      <c r="C100" s="516">
        <v>14320.66</v>
      </c>
      <c r="D100" s="516">
        <v>20640.75</v>
      </c>
      <c r="E100" s="516">
        <v>20640.75</v>
      </c>
      <c r="F100" s="516">
        <v>14320.66</v>
      </c>
      <c r="G100" s="483"/>
    </row>
    <row r="101" spans="1:7" ht="12" customHeight="1">
      <c r="A101" s="515" t="s">
        <v>1279</v>
      </c>
      <c r="B101" s="510" t="s">
        <v>1280</v>
      </c>
      <c r="C101" s="516">
        <v>50858.86</v>
      </c>
      <c r="D101" s="516">
        <v>302301.77</v>
      </c>
      <c r="E101" s="516">
        <v>305179.77</v>
      </c>
      <c r="F101" s="516">
        <v>53736.86</v>
      </c>
      <c r="G101" s="483"/>
    </row>
    <row r="102" spans="1:7" ht="12" customHeight="1">
      <c r="A102" s="515" t="s">
        <v>1281</v>
      </c>
      <c r="B102" s="510" t="s">
        <v>1282</v>
      </c>
      <c r="C102" s="516">
        <v>171252.85</v>
      </c>
      <c r="D102" s="516">
        <v>183982.12</v>
      </c>
      <c r="E102" s="516">
        <v>140205.01</v>
      </c>
      <c r="F102" s="516">
        <v>127475.74</v>
      </c>
      <c r="G102" s="483"/>
    </row>
    <row r="103" spans="1:7" ht="12" customHeight="1">
      <c r="A103" s="512" t="s">
        <v>1283</v>
      </c>
      <c r="B103" s="513" t="s">
        <v>1284</v>
      </c>
      <c r="C103" s="514">
        <v>65749.320000000007</v>
      </c>
      <c r="D103" s="514">
        <v>404156.05</v>
      </c>
      <c r="E103" s="514">
        <v>320485.27</v>
      </c>
      <c r="F103" s="514">
        <v>-17921.46</v>
      </c>
      <c r="G103" s="483"/>
    </row>
    <row r="104" spans="1:7" ht="12" customHeight="1">
      <c r="A104" s="515" t="s">
        <v>1285</v>
      </c>
      <c r="B104" s="510" t="s">
        <v>1286</v>
      </c>
      <c r="C104" s="516">
        <v>-547.30999999999995</v>
      </c>
      <c r="D104" s="516">
        <v>136010.47</v>
      </c>
      <c r="E104" s="516">
        <v>132004.84</v>
      </c>
      <c r="F104" s="516">
        <v>-4552.9399999999996</v>
      </c>
      <c r="G104" s="482"/>
    </row>
    <row r="105" spans="1:7" ht="12" customHeight="1">
      <c r="A105" s="515" t="s">
        <v>1287</v>
      </c>
      <c r="B105" s="510" t="s">
        <v>1288</v>
      </c>
      <c r="C105" s="516">
        <v>207.12</v>
      </c>
      <c r="D105" s="516">
        <v>0</v>
      </c>
      <c r="E105" s="516">
        <v>0</v>
      </c>
      <c r="F105" s="516">
        <v>207.12</v>
      </c>
      <c r="G105" s="483"/>
    </row>
    <row r="106" spans="1:7" ht="12" customHeight="1">
      <c r="A106" s="515" t="s">
        <v>1635</v>
      </c>
      <c r="B106" s="510" t="s">
        <v>1636</v>
      </c>
      <c r="C106" s="516">
        <v>66089.509999999995</v>
      </c>
      <c r="D106" s="516">
        <v>268145.58</v>
      </c>
      <c r="E106" s="516">
        <v>188480.43</v>
      </c>
      <c r="F106" s="516">
        <v>-13575.64</v>
      </c>
      <c r="G106" s="482"/>
    </row>
    <row r="107" spans="1:7" ht="12" customHeight="1">
      <c r="A107" s="512" t="s">
        <v>1289</v>
      </c>
      <c r="B107" s="513" t="s">
        <v>1290</v>
      </c>
      <c r="C107" s="514">
        <v>106990.71</v>
      </c>
      <c r="D107" s="514">
        <v>694868.58</v>
      </c>
      <c r="E107" s="514">
        <v>721434.54</v>
      </c>
      <c r="F107" s="514">
        <v>133556.67000000001</v>
      </c>
      <c r="G107" s="482"/>
    </row>
    <row r="108" spans="1:7" ht="12" customHeight="1">
      <c r="A108" s="512" t="s">
        <v>1291</v>
      </c>
      <c r="B108" s="513" t="s">
        <v>1290</v>
      </c>
      <c r="C108" s="514">
        <v>106990.71</v>
      </c>
      <c r="D108" s="514">
        <v>694868.58</v>
      </c>
      <c r="E108" s="514">
        <v>721434.54</v>
      </c>
      <c r="F108" s="514">
        <v>133556.67000000001</v>
      </c>
      <c r="G108" s="482"/>
    </row>
    <row r="109" spans="1:7" ht="12" customHeight="1">
      <c r="A109" s="512" t="s">
        <v>1292</v>
      </c>
      <c r="B109" s="513" t="s">
        <v>1293</v>
      </c>
      <c r="C109" s="514">
        <v>106990.71</v>
      </c>
      <c r="D109" s="514">
        <v>687808.46</v>
      </c>
      <c r="E109" s="514">
        <v>714363.69</v>
      </c>
      <c r="F109" s="514">
        <v>133545.94</v>
      </c>
      <c r="G109" s="483"/>
    </row>
    <row r="110" spans="1:7" ht="12" customHeight="1">
      <c r="A110" s="515" t="s">
        <v>1294</v>
      </c>
      <c r="B110" s="510" t="s">
        <v>1295</v>
      </c>
      <c r="C110" s="516">
        <v>387.64</v>
      </c>
      <c r="D110" s="516">
        <v>467606.3</v>
      </c>
      <c r="E110" s="516">
        <v>467218.66</v>
      </c>
      <c r="F110" s="516">
        <v>-1.3983481039758801E-11</v>
      </c>
      <c r="G110" s="482"/>
    </row>
    <row r="111" spans="1:7" ht="12" customHeight="1">
      <c r="A111" s="515" t="s">
        <v>1296</v>
      </c>
      <c r="B111" s="510" t="s">
        <v>1297</v>
      </c>
      <c r="C111" s="516">
        <v>0</v>
      </c>
      <c r="D111" s="516">
        <v>12294.9</v>
      </c>
      <c r="E111" s="516">
        <v>10923.61</v>
      </c>
      <c r="F111" s="516">
        <v>-1371.29</v>
      </c>
      <c r="G111" s="482"/>
    </row>
    <row r="112" spans="1:7" ht="12" customHeight="1">
      <c r="A112" s="515" t="s">
        <v>1298</v>
      </c>
      <c r="B112" s="510" t="s">
        <v>1299</v>
      </c>
      <c r="C112" s="516">
        <v>64760.959999999999</v>
      </c>
      <c r="D112" s="516">
        <v>129087.22</v>
      </c>
      <c r="E112" s="516">
        <v>137066.14000000001</v>
      </c>
      <c r="F112" s="516">
        <v>72739.88</v>
      </c>
      <c r="G112" s="482"/>
    </row>
    <row r="113" spans="1:7" ht="12" customHeight="1">
      <c r="A113" s="515" t="s">
        <v>1300</v>
      </c>
      <c r="B113" s="510" t="s">
        <v>1301</v>
      </c>
      <c r="C113" s="516">
        <v>21522.86</v>
      </c>
      <c r="D113" s="516">
        <v>21522.9</v>
      </c>
      <c r="E113" s="516">
        <v>24280.92</v>
      </c>
      <c r="F113" s="516">
        <v>24280.880000000001</v>
      </c>
      <c r="G113" s="482"/>
    </row>
    <row r="114" spans="1:7" ht="12" customHeight="1">
      <c r="A114" s="515" t="s">
        <v>1302</v>
      </c>
      <c r="B114" s="510" t="s">
        <v>1303</v>
      </c>
      <c r="C114" s="516">
        <v>18456.060000000001</v>
      </c>
      <c r="D114" s="516">
        <v>53570.76</v>
      </c>
      <c r="E114" s="516">
        <v>69439.34</v>
      </c>
      <c r="F114" s="516">
        <v>34324.639999999999</v>
      </c>
      <c r="G114" s="482"/>
    </row>
    <row r="115" spans="1:7" ht="12" customHeight="1">
      <c r="A115" s="515" t="s">
        <v>1304</v>
      </c>
      <c r="B115" s="510" t="s">
        <v>1305</v>
      </c>
      <c r="C115" s="516">
        <v>1863.19</v>
      </c>
      <c r="D115" s="516">
        <v>3726.38</v>
      </c>
      <c r="E115" s="516">
        <v>5435.02</v>
      </c>
      <c r="F115" s="516">
        <v>3571.83</v>
      </c>
      <c r="G115" s="483"/>
    </row>
    <row r="116" spans="1:7" ht="12" customHeight="1">
      <c r="A116" s="512" t="s">
        <v>1306</v>
      </c>
      <c r="B116" s="513" t="s">
        <v>1307</v>
      </c>
      <c r="C116" s="514">
        <v>0</v>
      </c>
      <c r="D116" s="514">
        <v>7060.12</v>
      </c>
      <c r="E116" s="514">
        <v>7070.85</v>
      </c>
      <c r="F116" s="514">
        <v>10.7300000000005</v>
      </c>
      <c r="G116" s="483"/>
    </row>
    <row r="117" spans="1:7" ht="12" customHeight="1">
      <c r="A117" s="515" t="s">
        <v>1308</v>
      </c>
      <c r="B117" s="510" t="s">
        <v>1309</v>
      </c>
      <c r="C117" s="516">
        <v>0</v>
      </c>
      <c r="D117" s="516">
        <v>7060.12</v>
      </c>
      <c r="E117" s="516">
        <v>7060.12</v>
      </c>
      <c r="F117" s="516">
        <v>0</v>
      </c>
      <c r="G117" s="482"/>
    </row>
    <row r="118" spans="1:7" ht="12" customHeight="1">
      <c r="A118" s="515" t="s">
        <v>1750</v>
      </c>
      <c r="B118" s="510" t="s">
        <v>1751</v>
      </c>
      <c r="C118" s="516">
        <v>0</v>
      </c>
      <c r="D118" s="516">
        <v>0</v>
      </c>
      <c r="E118" s="516">
        <v>10.73</v>
      </c>
      <c r="F118" s="516">
        <v>10.73</v>
      </c>
      <c r="G118" s="483"/>
    </row>
    <row r="119" spans="1:7" ht="12" customHeight="1">
      <c r="A119" s="512" t="s">
        <v>1310</v>
      </c>
      <c r="B119" s="513" t="s">
        <v>1311</v>
      </c>
      <c r="C119" s="514">
        <v>150966</v>
      </c>
      <c r="D119" s="514">
        <v>162415.35999999999</v>
      </c>
      <c r="E119" s="514">
        <v>39383.4</v>
      </c>
      <c r="F119" s="514">
        <v>27934.04</v>
      </c>
      <c r="G119" s="483"/>
    </row>
    <row r="120" spans="1:7" ht="12" customHeight="1">
      <c r="A120" s="512" t="s">
        <v>1312</v>
      </c>
      <c r="B120" s="513" t="s">
        <v>1311</v>
      </c>
      <c r="C120" s="514">
        <v>150966</v>
      </c>
      <c r="D120" s="514">
        <v>162415.35999999999</v>
      </c>
      <c r="E120" s="514">
        <v>39383.4</v>
      </c>
      <c r="F120" s="514">
        <v>27934.04</v>
      </c>
      <c r="G120" s="483"/>
    </row>
    <row r="121" spans="1:7" ht="12" customHeight="1">
      <c r="A121" s="512" t="s">
        <v>1313</v>
      </c>
      <c r="B121" s="513" t="s">
        <v>1314</v>
      </c>
      <c r="C121" s="514">
        <v>21962</v>
      </c>
      <c r="D121" s="514">
        <v>33411.360000000001</v>
      </c>
      <c r="E121" s="514">
        <v>39383.4</v>
      </c>
      <c r="F121" s="514">
        <v>27934.04</v>
      </c>
      <c r="G121" s="482"/>
    </row>
    <row r="122" spans="1:7" ht="12" customHeight="1">
      <c r="A122" s="515" t="s">
        <v>1315</v>
      </c>
      <c r="B122" s="510" t="s">
        <v>1316</v>
      </c>
      <c r="C122" s="516">
        <v>3958.78</v>
      </c>
      <c r="D122" s="516">
        <v>7917.56</v>
      </c>
      <c r="E122" s="516">
        <v>9197.43</v>
      </c>
      <c r="F122" s="516">
        <v>5238.6499999999996</v>
      </c>
      <c r="G122" s="482"/>
    </row>
    <row r="123" spans="1:7" ht="12" customHeight="1">
      <c r="A123" s="515" t="s">
        <v>1317</v>
      </c>
      <c r="B123" s="510" t="s">
        <v>1318</v>
      </c>
      <c r="C123" s="516">
        <v>4240.84</v>
      </c>
      <c r="D123" s="516">
        <v>8349.64</v>
      </c>
      <c r="E123" s="516">
        <v>12042.18</v>
      </c>
      <c r="F123" s="516">
        <v>7933.38</v>
      </c>
      <c r="G123" s="482"/>
    </row>
    <row r="124" spans="1:7" ht="12" customHeight="1">
      <c r="A124" s="515" t="s">
        <v>1319</v>
      </c>
      <c r="B124" s="510" t="s">
        <v>1320</v>
      </c>
      <c r="C124" s="516">
        <v>2045.19</v>
      </c>
      <c r="D124" s="516">
        <v>4090.46</v>
      </c>
      <c r="E124" s="516">
        <v>4320.7299999999996</v>
      </c>
      <c r="F124" s="516">
        <v>2275.46</v>
      </c>
      <c r="G124" s="482"/>
    </row>
    <row r="125" spans="1:7" ht="12" customHeight="1">
      <c r="A125" s="515" t="s">
        <v>1321</v>
      </c>
      <c r="B125" s="510" t="s">
        <v>1322</v>
      </c>
      <c r="C125" s="516">
        <v>10408.299999999999</v>
      </c>
      <c r="D125" s="516">
        <v>10408.32</v>
      </c>
      <c r="E125" s="516">
        <v>11426.76</v>
      </c>
      <c r="F125" s="516">
        <v>11426.74</v>
      </c>
      <c r="G125" s="482"/>
    </row>
    <row r="126" spans="1:7" ht="12" customHeight="1">
      <c r="A126" s="515" t="s">
        <v>1323</v>
      </c>
      <c r="B126" s="510" t="s">
        <v>1324</v>
      </c>
      <c r="C126" s="516">
        <v>1308.8900000000001</v>
      </c>
      <c r="D126" s="516">
        <v>2645.38</v>
      </c>
      <c r="E126" s="516">
        <v>2396.3000000000002</v>
      </c>
      <c r="F126" s="516">
        <v>1059.81</v>
      </c>
      <c r="G126" s="483"/>
    </row>
    <row r="127" spans="1:7" ht="12" customHeight="1">
      <c r="A127" s="512" t="s">
        <v>1325</v>
      </c>
      <c r="B127" s="513" t="s">
        <v>1326</v>
      </c>
      <c r="C127" s="514">
        <v>129004</v>
      </c>
      <c r="D127" s="514">
        <v>129004</v>
      </c>
      <c r="E127" s="514">
        <v>0</v>
      </c>
      <c r="F127" s="514">
        <v>0</v>
      </c>
      <c r="G127" s="483"/>
    </row>
    <row r="128" spans="1:7" ht="12" customHeight="1">
      <c r="A128" s="515" t="s">
        <v>1327</v>
      </c>
      <c r="B128" s="510" t="s">
        <v>1328</v>
      </c>
      <c r="C128" s="516">
        <v>129004</v>
      </c>
      <c r="D128" s="516">
        <v>129004</v>
      </c>
      <c r="E128" s="516">
        <v>0</v>
      </c>
      <c r="F128" s="516">
        <v>0</v>
      </c>
      <c r="G128" s="483"/>
    </row>
    <row r="129" spans="1:7" ht="12" customHeight="1">
      <c r="A129" s="512" t="s">
        <v>1329</v>
      </c>
      <c r="B129" s="513" t="s">
        <v>1330</v>
      </c>
      <c r="C129" s="514">
        <v>667441.02</v>
      </c>
      <c r="D129" s="514">
        <v>306614.7</v>
      </c>
      <c r="E129" s="514">
        <v>52402.79</v>
      </c>
      <c r="F129" s="514">
        <v>413229.11</v>
      </c>
      <c r="G129" s="482"/>
    </row>
    <row r="130" spans="1:7" ht="12" customHeight="1">
      <c r="A130" s="512" t="s">
        <v>1331</v>
      </c>
      <c r="B130" s="513" t="s">
        <v>1330</v>
      </c>
      <c r="C130" s="514">
        <v>667441.02</v>
      </c>
      <c r="D130" s="514">
        <v>306614.7</v>
      </c>
      <c r="E130" s="514">
        <v>52402.79</v>
      </c>
      <c r="F130" s="514">
        <v>413229.11</v>
      </c>
      <c r="G130" s="483"/>
    </row>
    <row r="131" spans="1:7" ht="12" customHeight="1">
      <c r="A131" s="512" t="s">
        <v>1332</v>
      </c>
      <c r="B131" s="513" t="s">
        <v>1333</v>
      </c>
      <c r="C131" s="514">
        <v>667441.02</v>
      </c>
      <c r="D131" s="514">
        <v>306614.7</v>
      </c>
      <c r="E131" s="514">
        <v>52402.79</v>
      </c>
      <c r="F131" s="514">
        <v>413229.11</v>
      </c>
      <c r="G131" s="483"/>
    </row>
    <row r="132" spans="1:7" ht="12" customHeight="1">
      <c r="A132" s="515" t="s">
        <v>1334</v>
      </c>
      <c r="B132" s="510" t="s">
        <v>1335</v>
      </c>
      <c r="C132" s="516">
        <v>333344.92</v>
      </c>
      <c r="D132" s="516">
        <v>49968.24</v>
      </c>
      <c r="E132" s="516">
        <v>22260.82</v>
      </c>
      <c r="F132" s="516">
        <v>305637.5</v>
      </c>
      <c r="G132" s="483"/>
    </row>
    <row r="133" spans="1:7" ht="12" customHeight="1">
      <c r="A133" s="515" t="s">
        <v>1336</v>
      </c>
      <c r="B133" s="510" t="s">
        <v>1337</v>
      </c>
      <c r="C133" s="516">
        <v>116416.74</v>
      </c>
      <c r="D133" s="516">
        <v>16511.79</v>
      </c>
      <c r="E133" s="516">
        <v>7686.66</v>
      </c>
      <c r="F133" s="516">
        <v>107591.61</v>
      </c>
      <c r="G133" s="483"/>
    </row>
    <row r="134" spans="1:7" ht="12" customHeight="1">
      <c r="A134" s="515" t="s">
        <v>1338</v>
      </c>
      <c r="B134" s="510" t="s">
        <v>1339</v>
      </c>
      <c r="C134" s="516">
        <v>167201.39000000001</v>
      </c>
      <c r="D134" s="516">
        <v>183892.96</v>
      </c>
      <c r="E134" s="516">
        <v>16691.57</v>
      </c>
      <c r="F134" s="516">
        <v>2.18278728425503E-11</v>
      </c>
      <c r="G134" s="482"/>
    </row>
    <row r="135" spans="1:7" ht="12" customHeight="1">
      <c r="A135" s="515" t="s">
        <v>1340</v>
      </c>
      <c r="B135" s="510" t="s">
        <v>1341</v>
      </c>
      <c r="C135" s="516">
        <v>50477.97</v>
      </c>
      <c r="D135" s="516">
        <v>56241.71</v>
      </c>
      <c r="E135" s="516">
        <v>5763.74</v>
      </c>
      <c r="F135" s="516">
        <v>1.8189894035458601E-12</v>
      </c>
      <c r="G135" s="483"/>
    </row>
    <row r="136" spans="1:7" ht="12" customHeight="1">
      <c r="A136" s="512" t="s">
        <v>1342</v>
      </c>
      <c r="B136" s="513" t="s">
        <v>1212</v>
      </c>
      <c r="C136" s="514">
        <v>2522329.92</v>
      </c>
      <c r="D136" s="514">
        <v>444052.11</v>
      </c>
      <c r="E136" s="514">
        <v>8015828.4800000004</v>
      </c>
      <c r="F136" s="514">
        <v>10094106.289999999</v>
      </c>
      <c r="G136" s="483"/>
    </row>
    <row r="137" spans="1:7" ht="12" customHeight="1">
      <c r="A137" s="512" t="s">
        <v>1343</v>
      </c>
      <c r="B137" s="513" t="s">
        <v>1344</v>
      </c>
      <c r="C137" s="514">
        <v>2410902.29</v>
      </c>
      <c r="D137" s="514">
        <v>440234.23999999999</v>
      </c>
      <c r="E137" s="514">
        <v>8015828.4800000004</v>
      </c>
      <c r="F137" s="514">
        <v>9986496.5299999993</v>
      </c>
      <c r="G137" s="483"/>
    </row>
    <row r="138" spans="1:7" ht="12" customHeight="1">
      <c r="A138" s="512" t="s">
        <v>1345</v>
      </c>
      <c r="B138" s="513" t="s">
        <v>1344</v>
      </c>
      <c r="C138" s="514">
        <v>2410902.29</v>
      </c>
      <c r="D138" s="514">
        <v>440234.23999999999</v>
      </c>
      <c r="E138" s="514">
        <v>8015828.4800000004</v>
      </c>
      <c r="F138" s="514">
        <v>9986496.5299999993</v>
      </c>
      <c r="G138" s="483"/>
    </row>
    <row r="139" spans="1:7" ht="12" customHeight="1">
      <c r="A139" s="512" t="s">
        <v>1346</v>
      </c>
      <c r="B139" s="513" t="s">
        <v>1344</v>
      </c>
      <c r="C139" s="514">
        <v>2410902.29</v>
      </c>
      <c r="D139" s="514">
        <v>440234.23999999999</v>
      </c>
      <c r="E139" s="514">
        <v>8015828.4800000004</v>
      </c>
      <c r="F139" s="514">
        <v>9986496.5299999993</v>
      </c>
      <c r="G139" s="483"/>
    </row>
    <row r="140" spans="1:7" ht="12" customHeight="1">
      <c r="A140" s="515" t="s">
        <v>1347</v>
      </c>
      <c r="B140" s="510" t="s">
        <v>1348</v>
      </c>
      <c r="C140" s="516">
        <v>1725910.75</v>
      </c>
      <c r="D140" s="516">
        <v>440234.23999999999</v>
      </c>
      <c r="E140" s="516">
        <v>7916623.3799999999</v>
      </c>
      <c r="F140" s="516">
        <v>9202299.8900000006</v>
      </c>
      <c r="G140" s="482"/>
    </row>
    <row r="141" spans="1:7" ht="12" customHeight="1">
      <c r="A141" s="515" t="s">
        <v>1349</v>
      </c>
      <c r="B141" s="510" t="s">
        <v>1350</v>
      </c>
      <c r="C141" s="516">
        <v>434708.91</v>
      </c>
      <c r="D141" s="516">
        <v>0</v>
      </c>
      <c r="E141" s="516">
        <v>3039.8</v>
      </c>
      <c r="F141" s="516">
        <v>437748.71</v>
      </c>
      <c r="G141" s="483"/>
    </row>
    <row r="142" spans="1:7" ht="12" customHeight="1">
      <c r="A142" s="515" t="s">
        <v>1351</v>
      </c>
      <c r="B142" s="510" t="s">
        <v>1352</v>
      </c>
      <c r="C142" s="516">
        <v>41081.339999999997</v>
      </c>
      <c r="D142" s="516">
        <v>0</v>
      </c>
      <c r="E142" s="516">
        <v>89315.61</v>
      </c>
      <c r="F142" s="516">
        <v>130396.95</v>
      </c>
      <c r="G142" s="483"/>
    </row>
    <row r="143" spans="1:7" ht="12" customHeight="1">
      <c r="A143" s="515" t="s">
        <v>1353</v>
      </c>
      <c r="B143" s="510" t="s">
        <v>1354</v>
      </c>
      <c r="C143" s="516">
        <v>209201.29</v>
      </c>
      <c r="D143" s="516">
        <v>0</v>
      </c>
      <c r="E143" s="516">
        <v>6849.69</v>
      </c>
      <c r="F143" s="516">
        <v>216050.98</v>
      </c>
      <c r="G143" s="483"/>
    </row>
    <row r="144" spans="1:7" ht="12" customHeight="1">
      <c r="A144" s="512" t="s">
        <v>1355</v>
      </c>
      <c r="B144" s="513" t="s">
        <v>1330</v>
      </c>
      <c r="C144" s="514">
        <v>111427.63</v>
      </c>
      <c r="D144" s="514">
        <v>3817.87</v>
      </c>
      <c r="E144" s="514">
        <v>0</v>
      </c>
      <c r="F144" s="514">
        <v>107609.76</v>
      </c>
      <c r="G144" s="483"/>
    </row>
    <row r="145" spans="1:7" ht="12" customHeight="1">
      <c r="A145" s="512" t="s">
        <v>1356</v>
      </c>
      <c r="B145" s="513" t="s">
        <v>1330</v>
      </c>
      <c r="C145" s="514">
        <v>111427.63</v>
      </c>
      <c r="D145" s="514">
        <v>3817.87</v>
      </c>
      <c r="E145" s="514">
        <v>0</v>
      </c>
      <c r="F145" s="514">
        <v>107609.76</v>
      </c>
      <c r="G145" s="483"/>
    </row>
    <row r="146" spans="1:7" ht="12" customHeight="1">
      <c r="A146" s="512" t="s">
        <v>1357</v>
      </c>
      <c r="B146" s="513" t="s">
        <v>1358</v>
      </c>
      <c r="C146" s="514">
        <v>111427.63</v>
      </c>
      <c r="D146" s="514">
        <v>3817.87</v>
      </c>
      <c r="E146" s="514">
        <v>0</v>
      </c>
      <c r="F146" s="514">
        <v>107609.76</v>
      </c>
      <c r="G146" s="483"/>
    </row>
    <row r="147" spans="1:7" ht="12" customHeight="1">
      <c r="A147" s="515" t="s">
        <v>1359</v>
      </c>
      <c r="B147" s="510" t="s">
        <v>1360</v>
      </c>
      <c r="C147" s="516">
        <v>111427.63</v>
      </c>
      <c r="D147" s="516">
        <v>3817.87</v>
      </c>
      <c r="E147" s="516">
        <v>0</v>
      </c>
      <c r="F147" s="516">
        <v>107609.76</v>
      </c>
      <c r="G147" s="482"/>
    </row>
    <row r="148" spans="1:7" ht="12" customHeight="1">
      <c r="A148" s="512" t="s">
        <v>1361</v>
      </c>
      <c r="B148" s="513" t="s">
        <v>1362</v>
      </c>
      <c r="C148" s="514">
        <v>5537242.25</v>
      </c>
      <c r="D148" s="514">
        <v>0</v>
      </c>
      <c r="E148" s="514">
        <v>357932.89</v>
      </c>
      <c r="F148" s="514">
        <v>5895175.1399999997</v>
      </c>
      <c r="G148" s="483"/>
    </row>
    <row r="149" spans="1:7" ht="12" customHeight="1">
      <c r="A149" s="512" t="s">
        <v>1363</v>
      </c>
      <c r="B149" s="513" t="s">
        <v>1362</v>
      </c>
      <c r="C149" s="514">
        <v>5537242.25</v>
      </c>
      <c r="D149" s="514">
        <v>0</v>
      </c>
      <c r="E149" s="514">
        <v>357932.89</v>
      </c>
      <c r="F149" s="514">
        <v>5895175.1399999997</v>
      </c>
      <c r="G149" s="483"/>
    </row>
    <row r="150" spans="1:7" ht="12" customHeight="1">
      <c r="A150" s="512" t="s">
        <v>1364</v>
      </c>
      <c r="B150" s="513" t="s">
        <v>1365</v>
      </c>
      <c r="C150" s="514">
        <v>5537242.25</v>
      </c>
      <c r="D150" s="514">
        <v>0</v>
      </c>
      <c r="E150" s="514">
        <v>357932.89</v>
      </c>
      <c r="F150" s="514">
        <v>5895175.1399999997</v>
      </c>
      <c r="G150" s="483"/>
    </row>
    <row r="151" spans="1:7" ht="12" customHeight="1">
      <c r="A151" s="512" t="s">
        <v>1366</v>
      </c>
      <c r="B151" s="513" t="s">
        <v>1367</v>
      </c>
      <c r="C151" s="514">
        <v>5537242.25</v>
      </c>
      <c r="D151" s="514">
        <v>0</v>
      </c>
      <c r="E151" s="514">
        <v>357932.89</v>
      </c>
      <c r="F151" s="514">
        <v>5895175.1399999997</v>
      </c>
      <c r="G151" s="482"/>
    </row>
    <row r="152" spans="1:7" ht="12" customHeight="1">
      <c r="A152" s="512" t="s">
        <v>1368</v>
      </c>
      <c r="B152" s="513" t="s">
        <v>1369</v>
      </c>
      <c r="C152" s="514">
        <v>5321797.08</v>
      </c>
      <c r="D152" s="514">
        <v>0</v>
      </c>
      <c r="E152" s="514">
        <v>344847.01</v>
      </c>
      <c r="F152" s="514">
        <v>5666644.0899999999</v>
      </c>
      <c r="G152" s="482"/>
    </row>
    <row r="153" spans="1:7" ht="12" customHeight="1">
      <c r="A153" s="515" t="s">
        <v>1370</v>
      </c>
      <c r="B153" s="510" t="s">
        <v>142</v>
      </c>
      <c r="C153" s="516">
        <v>5279800.51</v>
      </c>
      <c r="D153" s="516">
        <v>0</v>
      </c>
      <c r="E153" s="516">
        <v>341029.14</v>
      </c>
      <c r="F153" s="516">
        <v>5620829.6500000004</v>
      </c>
      <c r="G153" s="483"/>
    </row>
    <row r="154" spans="1:7" ht="12" customHeight="1">
      <c r="A154" s="515" t="s">
        <v>1371</v>
      </c>
      <c r="B154" s="510" t="s">
        <v>1372</v>
      </c>
      <c r="C154" s="516">
        <v>41996.57</v>
      </c>
      <c r="D154" s="516">
        <v>0</v>
      </c>
      <c r="E154" s="516">
        <v>3817.87</v>
      </c>
      <c r="F154" s="516">
        <v>45814.44</v>
      </c>
      <c r="G154" s="483"/>
    </row>
    <row r="155" spans="1:7" ht="12" customHeight="1">
      <c r="A155" s="512" t="s">
        <v>1373</v>
      </c>
      <c r="B155" s="513" t="s">
        <v>1374</v>
      </c>
      <c r="C155" s="514">
        <v>215445.17</v>
      </c>
      <c r="D155" s="514">
        <v>0</v>
      </c>
      <c r="E155" s="514">
        <v>13085.88</v>
      </c>
      <c r="F155" s="514">
        <v>228531.05</v>
      </c>
      <c r="G155" s="483"/>
    </row>
    <row r="156" spans="1:7" ht="12" customHeight="1">
      <c r="A156" s="515" t="s">
        <v>1693</v>
      </c>
      <c r="B156" s="510" t="s">
        <v>786</v>
      </c>
      <c r="C156" s="516">
        <v>93125.759999999995</v>
      </c>
      <c r="D156" s="516">
        <v>0</v>
      </c>
      <c r="E156" s="516">
        <v>0</v>
      </c>
      <c r="F156" s="516">
        <v>93125.759999999995</v>
      </c>
      <c r="G156" s="483"/>
    </row>
    <row r="157" spans="1:7" ht="12" customHeight="1">
      <c r="A157" s="515" t="s">
        <v>1375</v>
      </c>
      <c r="B157" s="510" t="s">
        <v>148</v>
      </c>
      <c r="C157" s="516">
        <v>94340.7</v>
      </c>
      <c r="D157" s="516">
        <v>0</v>
      </c>
      <c r="E157" s="516">
        <v>10000</v>
      </c>
      <c r="F157" s="516">
        <v>104340.7</v>
      </c>
      <c r="G157" s="483"/>
    </row>
    <row r="158" spans="1:7" ht="12" customHeight="1">
      <c r="A158" s="515" t="s">
        <v>1741</v>
      </c>
      <c r="B158" s="510" t="s">
        <v>787</v>
      </c>
      <c r="C158" s="516">
        <v>16000</v>
      </c>
      <c r="D158" s="516">
        <v>0</v>
      </c>
      <c r="E158" s="516">
        <v>0</v>
      </c>
      <c r="F158" s="516">
        <v>16000</v>
      </c>
      <c r="G158" s="482"/>
    </row>
    <row r="159" spans="1:7" ht="12" customHeight="1">
      <c r="A159" s="515" t="s">
        <v>1717</v>
      </c>
      <c r="B159" s="510" t="s">
        <v>788</v>
      </c>
      <c r="C159" s="516">
        <v>11280.5</v>
      </c>
      <c r="D159" s="516">
        <v>0</v>
      </c>
      <c r="E159" s="516">
        <v>3085.88</v>
      </c>
      <c r="F159" s="516">
        <v>14366.38</v>
      </c>
      <c r="G159" s="483"/>
    </row>
    <row r="160" spans="1:7" ht="12" customHeight="1">
      <c r="A160" s="515" t="s">
        <v>1694</v>
      </c>
      <c r="B160" s="510" t="s">
        <v>789</v>
      </c>
      <c r="C160" s="516">
        <v>698.21</v>
      </c>
      <c r="D160" s="516">
        <v>0</v>
      </c>
      <c r="E160" s="516">
        <v>0</v>
      </c>
      <c r="F160" s="516">
        <v>698.21</v>
      </c>
      <c r="G160" s="483"/>
    </row>
    <row r="161" spans="1:7" ht="12" customHeight="1">
      <c r="A161" s="512" t="s">
        <v>1376</v>
      </c>
      <c r="B161" s="513" t="s">
        <v>1377</v>
      </c>
      <c r="C161" s="514">
        <v>5537242.25</v>
      </c>
      <c r="D161" s="514">
        <v>809123.37</v>
      </c>
      <c r="E161" s="514">
        <v>451190.48</v>
      </c>
      <c r="F161" s="514">
        <v>5895175.1399999997</v>
      </c>
      <c r="G161" s="483"/>
    </row>
    <row r="162" spans="1:7" ht="12" customHeight="1">
      <c r="A162" s="512" t="s">
        <v>1378</v>
      </c>
      <c r="B162" s="513" t="s">
        <v>1379</v>
      </c>
      <c r="C162" s="514">
        <v>5612483.9800000004</v>
      </c>
      <c r="D162" s="514">
        <v>807299.77</v>
      </c>
      <c r="E162" s="514">
        <v>424928.32</v>
      </c>
      <c r="F162" s="514">
        <v>5994855.4299999997</v>
      </c>
      <c r="G162" s="483"/>
    </row>
    <row r="163" spans="1:7" ht="12" customHeight="1">
      <c r="A163" s="512" t="s">
        <v>1380</v>
      </c>
      <c r="B163" s="513" t="s">
        <v>1379</v>
      </c>
      <c r="C163" s="514">
        <v>5612483.9800000004</v>
      </c>
      <c r="D163" s="514">
        <v>807299.77</v>
      </c>
      <c r="E163" s="514">
        <v>424928.32</v>
      </c>
      <c r="F163" s="514">
        <v>5994855.4299999997</v>
      </c>
      <c r="G163" s="483"/>
    </row>
    <row r="164" spans="1:7" ht="12" customHeight="1">
      <c r="A164" s="512" t="s">
        <v>1381</v>
      </c>
      <c r="B164" s="513" t="s">
        <v>1382</v>
      </c>
      <c r="C164" s="514">
        <v>3533989.12</v>
      </c>
      <c r="D164" s="514">
        <v>333499.21999999997</v>
      </c>
      <c r="E164" s="514">
        <v>12173.12</v>
      </c>
      <c r="F164" s="514">
        <v>3855315.22</v>
      </c>
      <c r="G164" s="483"/>
    </row>
    <row r="165" spans="1:7" ht="12" customHeight="1">
      <c r="A165" s="512" t="s">
        <v>1383</v>
      </c>
      <c r="B165" s="513" t="s">
        <v>1382</v>
      </c>
      <c r="C165" s="514">
        <v>1875048.26</v>
      </c>
      <c r="D165" s="514">
        <v>162949</v>
      </c>
      <c r="E165" s="514">
        <v>675.81</v>
      </c>
      <c r="F165" s="514">
        <v>2037321.45</v>
      </c>
      <c r="G165" s="482"/>
    </row>
    <row r="166" spans="1:7" ht="12" customHeight="1">
      <c r="A166" s="515" t="s">
        <v>1384</v>
      </c>
      <c r="B166" s="510" t="s">
        <v>156</v>
      </c>
      <c r="C166" s="516">
        <v>1856551.92</v>
      </c>
      <c r="D166" s="516">
        <v>161912.07999999999</v>
      </c>
      <c r="E166" s="516">
        <v>675.81</v>
      </c>
      <c r="F166" s="516">
        <v>2017788.19</v>
      </c>
      <c r="G166" s="483"/>
    </row>
    <row r="167" spans="1:7" ht="12" customHeight="1">
      <c r="A167" s="515" t="s">
        <v>1545</v>
      </c>
      <c r="B167" s="510" t="s">
        <v>755</v>
      </c>
      <c r="C167" s="516">
        <v>7232.33</v>
      </c>
      <c r="D167" s="516">
        <v>0</v>
      </c>
      <c r="E167" s="516">
        <v>0</v>
      </c>
      <c r="F167" s="516">
        <v>7232.33</v>
      </c>
      <c r="G167" s="483"/>
    </row>
    <row r="168" spans="1:7" ht="12" customHeight="1">
      <c r="A168" s="515" t="s">
        <v>1385</v>
      </c>
      <c r="B168" s="510" t="s">
        <v>758</v>
      </c>
      <c r="C168" s="516">
        <v>1002.59</v>
      </c>
      <c r="D168" s="516">
        <v>0</v>
      </c>
      <c r="E168" s="516">
        <v>0</v>
      </c>
      <c r="F168" s="516">
        <v>1002.59</v>
      </c>
      <c r="G168" s="482"/>
    </row>
    <row r="169" spans="1:7" ht="12" customHeight="1">
      <c r="A169" s="515" t="s">
        <v>1637</v>
      </c>
      <c r="B169" s="510" t="s">
        <v>763</v>
      </c>
      <c r="C169" s="516">
        <v>74.38</v>
      </c>
      <c r="D169" s="516">
        <v>0</v>
      </c>
      <c r="E169" s="516">
        <v>0</v>
      </c>
      <c r="F169" s="516">
        <v>74.38</v>
      </c>
      <c r="G169" s="483"/>
    </row>
    <row r="170" spans="1:7" ht="12" customHeight="1">
      <c r="A170" s="515" t="s">
        <v>1531</v>
      </c>
      <c r="B170" s="510" t="s">
        <v>803</v>
      </c>
      <c r="C170" s="516">
        <v>10187.040000000001</v>
      </c>
      <c r="D170" s="516">
        <v>1036.92</v>
      </c>
      <c r="E170" s="516">
        <v>0</v>
      </c>
      <c r="F170" s="516">
        <v>11223.96</v>
      </c>
      <c r="G170" s="483"/>
    </row>
    <row r="171" spans="1:7" ht="12" customHeight="1">
      <c r="A171" s="512" t="s">
        <v>1386</v>
      </c>
      <c r="B171" s="513" t="s">
        <v>1387</v>
      </c>
      <c r="C171" s="514">
        <v>392785.9</v>
      </c>
      <c r="D171" s="514">
        <v>53886.26</v>
      </c>
      <c r="E171" s="514">
        <v>11497.25</v>
      </c>
      <c r="F171" s="514">
        <v>435174.91</v>
      </c>
      <c r="G171" s="483"/>
    </row>
    <row r="172" spans="1:7" ht="12" customHeight="1">
      <c r="A172" s="515" t="s">
        <v>1388</v>
      </c>
      <c r="B172" s="510" t="s">
        <v>164</v>
      </c>
      <c r="C172" s="516">
        <v>212557.52</v>
      </c>
      <c r="D172" s="516">
        <v>31370.27</v>
      </c>
      <c r="E172" s="516">
        <v>9365.3799999999992</v>
      </c>
      <c r="F172" s="516">
        <v>234562.41</v>
      </c>
      <c r="G172" s="483"/>
    </row>
    <row r="173" spans="1:7" ht="12" customHeight="1">
      <c r="A173" s="515" t="s">
        <v>1389</v>
      </c>
      <c r="B173" s="510" t="s">
        <v>171</v>
      </c>
      <c r="C173" s="516">
        <v>4914.99</v>
      </c>
      <c r="D173" s="516">
        <v>1175.5899999999999</v>
      </c>
      <c r="E173" s="516">
        <v>527.58000000000004</v>
      </c>
      <c r="F173" s="516">
        <v>5563</v>
      </c>
      <c r="G173" s="483"/>
    </row>
    <row r="174" spans="1:7" ht="12" customHeight="1">
      <c r="A174" s="515" t="s">
        <v>1390</v>
      </c>
      <c r="B174" s="510" t="s">
        <v>177</v>
      </c>
      <c r="C174" s="516">
        <v>174265.19</v>
      </c>
      <c r="D174" s="516">
        <v>19225</v>
      </c>
      <c r="E174" s="516">
        <v>9.76</v>
      </c>
      <c r="F174" s="516">
        <v>193480.43</v>
      </c>
      <c r="G174" s="483"/>
    </row>
    <row r="175" spans="1:7" ht="12" customHeight="1">
      <c r="A175" s="515" t="s">
        <v>1391</v>
      </c>
      <c r="B175" s="510" t="s">
        <v>183</v>
      </c>
      <c r="C175" s="516">
        <v>597.14</v>
      </c>
      <c r="D175" s="516">
        <v>2115.4</v>
      </c>
      <c r="E175" s="516">
        <v>1594.53</v>
      </c>
      <c r="F175" s="516">
        <v>1118.01</v>
      </c>
      <c r="G175" s="482"/>
    </row>
    <row r="176" spans="1:7" ht="12" customHeight="1">
      <c r="A176" s="515" t="s">
        <v>1742</v>
      </c>
      <c r="B176" s="510" t="s">
        <v>765</v>
      </c>
      <c r="C176" s="516">
        <v>451.06</v>
      </c>
      <c r="D176" s="516">
        <v>0</v>
      </c>
      <c r="E176" s="516">
        <v>0</v>
      </c>
      <c r="F176" s="516">
        <v>451.06</v>
      </c>
      <c r="G176" s="483"/>
    </row>
    <row r="177" spans="1:7" ht="12" customHeight="1">
      <c r="A177" s="512" t="s">
        <v>1392</v>
      </c>
      <c r="B177" s="513" t="s">
        <v>1393</v>
      </c>
      <c r="C177" s="514">
        <v>695045.4</v>
      </c>
      <c r="D177" s="514">
        <v>62684.34</v>
      </c>
      <c r="E177" s="514">
        <v>0.06</v>
      </c>
      <c r="F177" s="514">
        <v>757729.68</v>
      </c>
      <c r="G177" s="483"/>
    </row>
    <row r="178" spans="1:7" ht="12" customHeight="1">
      <c r="A178" s="515" t="s">
        <v>1394</v>
      </c>
      <c r="B178" s="510" t="s">
        <v>191</v>
      </c>
      <c r="C178" s="516">
        <v>495725.52</v>
      </c>
      <c r="D178" s="516">
        <v>43117.84</v>
      </c>
      <c r="E178" s="516">
        <v>0</v>
      </c>
      <c r="F178" s="516">
        <v>538843.36</v>
      </c>
      <c r="G178" s="483"/>
    </row>
    <row r="179" spans="1:7" ht="12" customHeight="1">
      <c r="A179" s="515" t="s">
        <v>1395</v>
      </c>
      <c r="B179" s="510" t="s">
        <v>197</v>
      </c>
      <c r="C179" s="516">
        <v>151949.73000000001</v>
      </c>
      <c r="D179" s="516">
        <v>13001.67</v>
      </c>
      <c r="E179" s="516">
        <v>0.06</v>
      </c>
      <c r="F179" s="516">
        <v>164951.34</v>
      </c>
      <c r="G179" s="483"/>
    </row>
    <row r="180" spans="1:7" ht="12" customHeight="1">
      <c r="A180" s="515" t="s">
        <v>1396</v>
      </c>
      <c r="B180" s="510" t="s">
        <v>200</v>
      </c>
      <c r="C180" s="516">
        <v>20661.45</v>
      </c>
      <c r="D180" s="516">
        <v>3571.83</v>
      </c>
      <c r="E180" s="516">
        <v>0</v>
      </c>
      <c r="F180" s="516">
        <v>24233.279999999999</v>
      </c>
      <c r="G180" s="482"/>
    </row>
    <row r="181" spans="1:7" ht="12" customHeight="1">
      <c r="A181" s="515" t="s">
        <v>1397</v>
      </c>
      <c r="B181" s="510" t="s">
        <v>202</v>
      </c>
      <c r="C181" s="516">
        <v>26708.7</v>
      </c>
      <c r="D181" s="516">
        <v>2993</v>
      </c>
      <c r="E181" s="516">
        <v>0</v>
      </c>
      <c r="F181" s="516">
        <v>29701.7</v>
      </c>
      <c r="G181" s="483"/>
    </row>
    <row r="182" spans="1:7" ht="12" customHeight="1">
      <c r="A182" s="512" t="s">
        <v>1398</v>
      </c>
      <c r="B182" s="513" t="s">
        <v>1333</v>
      </c>
      <c r="C182" s="514">
        <v>559403.35</v>
      </c>
      <c r="D182" s="514">
        <v>52402.79</v>
      </c>
      <c r="E182" s="514">
        <v>0</v>
      </c>
      <c r="F182" s="514">
        <v>611806.14</v>
      </c>
      <c r="G182" s="483"/>
    </row>
    <row r="183" spans="1:7" ht="12" customHeight="1">
      <c r="A183" s="515" t="s">
        <v>1399</v>
      </c>
      <c r="B183" s="510" t="s">
        <v>228</v>
      </c>
      <c r="C183" s="516">
        <v>247226.9</v>
      </c>
      <c r="D183" s="516">
        <v>22260.82</v>
      </c>
      <c r="E183" s="516">
        <v>0</v>
      </c>
      <c r="F183" s="516">
        <v>269487.71999999997</v>
      </c>
      <c r="G183" s="483"/>
    </row>
    <row r="184" spans="1:7" ht="12" customHeight="1">
      <c r="A184" s="515" t="s">
        <v>1400</v>
      </c>
      <c r="B184" s="510" t="s">
        <v>230</v>
      </c>
      <c r="C184" s="516">
        <v>62478.69</v>
      </c>
      <c r="D184" s="516">
        <v>5906.25</v>
      </c>
      <c r="E184" s="516">
        <v>0</v>
      </c>
      <c r="F184" s="516">
        <v>68384.94</v>
      </c>
      <c r="G184" s="483"/>
    </row>
    <row r="185" spans="1:7" ht="12" customHeight="1">
      <c r="A185" s="515" t="s">
        <v>1401</v>
      </c>
      <c r="B185" s="510" t="s">
        <v>231</v>
      </c>
      <c r="C185" s="516">
        <v>18769.86</v>
      </c>
      <c r="D185" s="516">
        <v>1780.41</v>
      </c>
      <c r="E185" s="516">
        <v>0</v>
      </c>
      <c r="F185" s="516">
        <v>20550.27</v>
      </c>
      <c r="G185" s="483"/>
    </row>
    <row r="186" spans="1:7" ht="12" customHeight="1">
      <c r="A186" s="515" t="s">
        <v>1402</v>
      </c>
      <c r="B186" s="510" t="s">
        <v>232</v>
      </c>
      <c r="C186" s="516">
        <v>171814.84</v>
      </c>
      <c r="D186" s="516">
        <v>16691.57</v>
      </c>
      <c r="E186" s="516">
        <v>0</v>
      </c>
      <c r="F186" s="516">
        <v>188506.41</v>
      </c>
      <c r="G186" s="483"/>
    </row>
    <row r="187" spans="1:7" ht="12" customHeight="1">
      <c r="A187" s="515" t="s">
        <v>1403</v>
      </c>
      <c r="B187" s="510" t="s">
        <v>234</v>
      </c>
      <c r="C187" s="516">
        <v>45583.41</v>
      </c>
      <c r="D187" s="516">
        <v>4428.3500000000004</v>
      </c>
      <c r="E187" s="516">
        <v>0</v>
      </c>
      <c r="F187" s="516">
        <v>50011.76</v>
      </c>
      <c r="G187" s="483"/>
    </row>
    <row r="188" spans="1:7" ht="12" customHeight="1">
      <c r="A188" s="515" t="s">
        <v>1404</v>
      </c>
      <c r="B188" s="510" t="s">
        <v>236</v>
      </c>
      <c r="C188" s="516">
        <v>13529.65</v>
      </c>
      <c r="D188" s="516">
        <v>1335.39</v>
      </c>
      <c r="E188" s="516">
        <v>0</v>
      </c>
      <c r="F188" s="516">
        <v>14865.04</v>
      </c>
      <c r="G188" s="483"/>
    </row>
    <row r="189" spans="1:7" ht="12" customHeight="1">
      <c r="A189" s="512" t="s">
        <v>1405</v>
      </c>
      <c r="B189" s="513" t="s">
        <v>243</v>
      </c>
      <c r="C189" s="514">
        <v>11706.21</v>
      </c>
      <c r="D189" s="514">
        <v>1576.83</v>
      </c>
      <c r="E189" s="514">
        <v>0</v>
      </c>
      <c r="F189" s="514">
        <v>13283.04</v>
      </c>
      <c r="G189" s="482"/>
    </row>
    <row r="190" spans="1:7" ht="12" customHeight="1">
      <c r="A190" s="515" t="s">
        <v>1406</v>
      </c>
      <c r="B190" s="510" t="s">
        <v>238</v>
      </c>
      <c r="C190" s="516">
        <v>11387.13</v>
      </c>
      <c r="D190" s="516">
        <v>1266.52</v>
      </c>
      <c r="E190" s="516">
        <v>0</v>
      </c>
      <c r="F190" s="516">
        <v>12653.65</v>
      </c>
      <c r="G190" s="482"/>
    </row>
    <row r="191" spans="1:7" ht="12" customHeight="1">
      <c r="A191" s="515" t="s">
        <v>1638</v>
      </c>
      <c r="B191" s="510" t="s">
        <v>243</v>
      </c>
      <c r="C191" s="516">
        <v>319.08</v>
      </c>
      <c r="D191" s="516">
        <v>0</v>
      </c>
      <c r="E191" s="516">
        <v>0</v>
      </c>
      <c r="F191" s="516">
        <v>319.08</v>
      </c>
      <c r="G191" s="483"/>
    </row>
    <row r="192" spans="1:7" ht="12" customHeight="1">
      <c r="A192" s="515" t="s">
        <v>1752</v>
      </c>
      <c r="B192" s="510" t="s">
        <v>1753</v>
      </c>
      <c r="C192" s="516">
        <v>0</v>
      </c>
      <c r="D192" s="516">
        <v>310.31</v>
      </c>
      <c r="E192" s="516">
        <v>0</v>
      </c>
      <c r="F192" s="516">
        <v>310.31</v>
      </c>
      <c r="G192" s="483"/>
    </row>
    <row r="193" spans="1:7" ht="12" customHeight="1">
      <c r="A193" s="512" t="s">
        <v>1407</v>
      </c>
      <c r="B193" s="513" t="s">
        <v>1379</v>
      </c>
      <c r="C193" s="514">
        <v>1582794.73</v>
      </c>
      <c r="D193" s="514">
        <v>383109.53</v>
      </c>
      <c r="E193" s="514">
        <v>234733.5</v>
      </c>
      <c r="F193" s="514">
        <v>1731170.76</v>
      </c>
      <c r="G193" s="483"/>
    </row>
    <row r="194" spans="1:7" ht="12" customHeight="1">
      <c r="A194" s="512" t="s">
        <v>1408</v>
      </c>
      <c r="B194" s="513" t="s">
        <v>1409</v>
      </c>
      <c r="C194" s="514">
        <v>134329.43</v>
      </c>
      <c r="D194" s="514">
        <v>36031.949999999997</v>
      </c>
      <c r="E194" s="514">
        <v>19350.759999999998</v>
      </c>
      <c r="F194" s="514">
        <v>151010.62</v>
      </c>
      <c r="G194" s="483"/>
    </row>
    <row r="195" spans="1:7" ht="12" customHeight="1">
      <c r="A195" s="515" t="s">
        <v>1410</v>
      </c>
      <c r="B195" s="510" t="s">
        <v>252</v>
      </c>
      <c r="C195" s="516">
        <v>55217.7</v>
      </c>
      <c r="D195" s="516">
        <v>9157.66</v>
      </c>
      <c r="E195" s="516">
        <v>4510</v>
      </c>
      <c r="F195" s="516">
        <v>59865.36</v>
      </c>
      <c r="G195" s="483"/>
    </row>
    <row r="196" spans="1:7" ht="12" customHeight="1">
      <c r="A196" s="515" t="s">
        <v>1411</v>
      </c>
      <c r="B196" s="510" t="s">
        <v>275</v>
      </c>
      <c r="C196" s="516">
        <v>30505.85</v>
      </c>
      <c r="D196" s="516">
        <v>9087.39</v>
      </c>
      <c r="E196" s="516">
        <v>5625.07</v>
      </c>
      <c r="F196" s="516">
        <v>33968.17</v>
      </c>
      <c r="G196" s="483"/>
    </row>
    <row r="197" spans="1:7" ht="12" customHeight="1">
      <c r="A197" s="515" t="s">
        <v>1412</v>
      </c>
      <c r="B197" s="510" t="s">
        <v>285</v>
      </c>
      <c r="C197" s="516">
        <v>30904.58</v>
      </c>
      <c r="D197" s="516">
        <v>14564.9</v>
      </c>
      <c r="E197" s="516">
        <v>7589.14</v>
      </c>
      <c r="F197" s="516">
        <v>37880.339999999997</v>
      </c>
      <c r="G197" s="483"/>
    </row>
    <row r="198" spans="1:7" ht="12" customHeight="1">
      <c r="A198" s="515" t="s">
        <v>1413</v>
      </c>
      <c r="B198" s="510" t="s">
        <v>294</v>
      </c>
      <c r="C198" s="516">
        <v>484.86</v>
      </c>
      <c r="D198" s="516">
        <v>49.72</v>
      </c>
      <c r="E198" s="516">
        <v>40</v>
      </c>
      <c r="F198" s="516">
        <v>494.58</v>
      </c>
      <c r="G198" s="482"/>
    </row>
    <row r="199" spans="1:7" ht="12" customHeight="1">
      <c r="A199" s="515" t="s">
        <v>1414</v>
      </c>
      <c r="B199" s="510" t="s">
        <v>300</v>
      </c>
      <c r="C199" s="516">
        <v>17216.439999999999</v>
      </c>
      <c r="D199" s="516">
        <v>3172.28</v>
      </c>
      <c r="E199" s="516">
        <v>1586.55</v>
      </c>
      <c r="F199" s="516">
        <v>18802.169999999998</v>
      </c>
      <c r="G199" s="483"/>
    </row>
    <row r="200" spans="1:7" ht="12" customHeight="1">
      <c r="A200" s="512" t="s">
        <v>1415</v>
      </c>
      <c r="B200" s="513" t="s">
        <v>1416</v>
      </c>
      <c r="C200" s="514">
        <v>1058726.4099999999</v>
      </c>
      <c r="D200" s="514">
        <v>262387.24</v>
      </c>
      <c r="E200" s="514">
        <v>167851.34</v>
      </c>
      <c r="F200" s="514">
        <v>1153262.31</v>
      </c>
      <c r="G200" s="482"/>
    </row>
    <row r="201" spans="1:7" ht="12" customHeight="1">
      <c r="A201" s="515" t="s">
        <v>1417</v>
      </c>
      <c r="B201" s="510" t="s">
        <v>311</v>
      </c>
      <c r="C201" s="516">
        <v>518985.43</v>
      </c>
      <c r="D201" s="516">
        <v>85817.85</v>
      </c>
      <c r="E201" s="516">
        <v>41566.080000000002</v>
      </c>
      <c r="F201" s="516">
        <v>563237.19999999995</v>
      </c>
      <c r="G201" s="483"/>
    </row>
    <row r="202" spans="1:7" ht="12" customHeight="1">
      <c r="A202" s="515" t="s">
        <v>1418</v>
      </c>
      <c r="B202" s="510" t="s">
        <v>317</v>
      </c>
      <c r="C202" s="516">
        <v>325285.02</v>
      </c>
      <c r="D202" s="516">
        <v>48984.49</v>
      </c>
      <c r="E202" s="516">
        <v>31751.23</v>
      </c>
      <c r="F202" s="516">
        <v>342518.28</v>
      </c>
      <c r="G202" s="483"/>
    </row>
    <row r="203" spans="1:7" ht="12" customHeight="1">
      <c r="A203" s="515" t="s">
        <v>1419</v>
      </c>
      <c r="B203" s="510" t="s">
        <v>324</v>
      </c>
      <c r="C203" s="516">
        <v>38699.42</v>
      </c>
      <c r="D203" s="516">
        <v>24432.67</v>
      </c>
      <c r="E203" s="516">
        <v>493.33</v>
      </c>
      <c r="F203" s="516">
        <v>62638.76</v>
      </c>
      <c r="G203" s="483"/>
    </row>
    <row r="204" spans="1:7" ht="12" customHeight="1">
      <c r="A204" s="515" t="s">
        <v>1420</v>
      </c>
      <c r="B204" s="510" t="s">
        <v>332</v>
      </c>
      <c r="C204" s="516">
        <v>121914.8</v>
      </c>
      <c r="D204" s="516">
        <v>7511.53</v>
      </c>
      <c r="E204" s="516">
        <v>0</v>
      </c>
      <c r="F204" s="516">
        <v>129426.33</v>
      </c>
      <c r="G204" s="482"/>
    </row>
    <row r="205" spans="1:7" ht="12" customHeight="1">
      <c r="A205" s="515" t="s">
        <v>1421</v>
      </c>
      <c r="B205" s="510" t="s">
        <v>807</v>
      </c>
      <c r="C205" s="516">
        <v>28142.7</v>
      </c>
      <c r="D205" s="516">
        <v>755.02</v>
      </c>
      <c r="E205" s="516">
        <v>755.02</v>
      </c>
      <c r="F205" s="516">
        <v>28142.7</v>
      </c>
      <c r="G205" s="483"/>
    </row>
    <row r="206" spans="1:7" ht="12" customHeight="1">
      <c r="A206" s="515" t="s">
        <v>1422</v>
      </c>
      <c r="B206" s="510" t="s">
        <v>899</v>
      </c>
      <c r="C206" s="516">
        <v>19180.04</v>
      </c>
      <c r="D206" s="516">
        <v>3285.68</v>
      </c>
      <c r="E206" s="516">
        <v>3285.68</v>
      </c>
      <c r="F206" s="516">
        <v>19180.04</v>
      </c>
      <c r="G206" s="483"/>
    </row>
    <row r="207" spans="1:7" ht="12" customHeight="1">
      <c r="A207" s="515" t="s">
        <v>1700</v>
      </c>
      <c r="B207" s="510" t="s">
        <v>774</v>
      </c>
      <c r="C207" s="516">
        <v>6519</v>
      </c>
      <c r="D207" s="516">
        <v>91600</v>
      </c>
      <c r="E207" s="516">
        <v>90000</v>
      </c>
      <c r="F207" s="516">
        <v>8119</v>
      </c>
      <c r="G207" s="483"/>
    </row>
    <row r="208" spans="1:7" ht="12" customHeight="1">
      <c r="A208" s="512" t="s">
        <v>1423</v>
      </c>
      <c r="B208" s="513" t="s">
        <v>1424</v>
      </c>
      <c r="C208" s="514">
        <v>20655.71</v>
      </c>
      <c r="D208" s="514">
        <v>4312.3999999999996</v>
      </c>
      <c r="E208" s="514">
        <v>325</v>
      </c>
      <c r="F208" s="514">
        <v>24643.11</v>
      </c>
      <c r="G208" s="483"/>
    </row>
    <row r="209" spans="1:7" ht="12" customHeight="1">
      <c r="A209" s="515" t="s">
        <v>1425</v>
      </c>
      <c r="B209" s="510" t="s">
        <v>333</v>
      </c>
      <c r="C209" s="516">
        <v>3770.58</v>
      </c>
      <c r="D209" s="516">
        <v>325</v>
      </c>
      <c r="E209" s="516">
        <v>325</v>
      </c>
      <c r="F209" s="516">
        <v>3770.58</v>
      </c>
      <c r="G209" s="483"/>
    </row>
    <row r="210" spans="1:7" ht="12" customHeight="1">
      <c r="A210" s="515" t="s">
        <v>1426</v>
      </c>
      <c r="B210" s="510" t="s">
        <v>345</v>
      </c>
      <c r="C210" s="516">
        <v>12495.13</v>
      </c>
      <c r="D210" s="516">
        <v>3987.4</v>
      </c>
      <c r="E210" s="516">
        <v>0</v>
      </c>
      <c r="F210" s="516">
        <v>16482.53</v>
      </c>
      <c r="G210" s="482"/>
    </row>
    <row r="211" spans="1:7" ht="12" customHeight="1">
      <c r="A211" s="515" t="s">
        <v>1521</v>
      </c>
      <c r="B211" s="510" t="s">
        <v>1522</v>
      </c>
      <c r="C211" s="516">
        <v>4390</v>
      </c>
      <c r="D211" s="516">
        <v>0</v>
      </c>
      <c r="E211" s="516">
        <v>0</v>
      </c>
      <c r="F211" s="516">
        <v>4390</v>
      </c>
      <c r="G211" s="482"/>
    </row>
    <row r="212" spans="1:7" ht="12" customHeight="1">
      <c r="A212" s="512" t="s">
        <v>1427</v>
      </c>
      <c r="B212" s="513" t="s">
        <v>1428</v>
      </c>
      <c r="C212" s="514">
        <v>117272.58</v>
      </c>
      <c r="D212" s="514">
        <v>19085.759999999998</v>
      </c>
      <c r="E212" s="514">
        <v>13212.25</v>
      </c>
      <c r="F212" s="514">
        <v>123146.09</v>
      </c>
      <c r="G212" s="483"/>
    </row>
    <row r="213" spans="1:7" ht="12" customHeight="1">
      <c r="A213" s="515" t="s">
        <v>1429</v>
      </c>
      <c r="B213" s="510" t="s">
        <v>352</v>
      </c>
      <c r="C213" s="516">
        <v>50005.27</v>
      </c>
      <c r="D213" s="516">
        <v>9046.83</v>
      </c>
      <c r="E213" s="516">
        <v>7836.95</v>
      </c>
      <c r="F213" s="516">
        <v>51215.15</v>
      </c>
      <c r="G213" s="483"/>
    </row>
    <row r="214" spans="1:7" ht="12" customHeight="1">
      <c r="A214" s="515" t="s">
        <v>1430</v>
      </c>
      <c r="B214" s="510" t="s">
        <v>809</v>
      </c>
      <c r="C214" s="516">
        <v>9784.4</v>
      </c>
      <c r="D214" s="516">
        <v>1185</v>
      </c>
      <c r="E214" s="516">
        <v>600</v>
      </c>
      <c r="F214" s="516">
        <v>10369.4</v>
      </c>
      <c r="G214" s="483"/>
    </row>
    <row r="215" spans="1:7" ht="12" customHeight="1">
      <c r="A215" s="515" t="s">
        <v>1431</v>
      </c>
      <c r="B215" s="510" t="s">
        <v>380</v>
      </c>
      <c r="C215" s="516">
        <v>21654.5</v>
      </c>
      <c r="D215" s="516">
        <v>3604.79</v>
      </c>
      <c r="E215" s="516">
        <v>1049.56</v>
      </c>
      <c r="F215" s="516">
        <v>24209.73</v>
      </c>
      <c r="G215" s="482"/>
    </row>
    <row r="216" spans="1:7" ht="12" customHeight="1">
      <c r="A216" s="515" t="s">
        <v>1432</v>
      </c>
      <c r="B216" s="510" t="s">
        <v>383</v>
      </c>
      <c r="C216" s="516">
        <v>8519.93</v>
      </c>
      <c r="D216" s="516">
        <v>2304.91</v>
      </c>
      <c r="E216" s="516">
        <v>2304.91</v>
      </c>
      <c r="F216" s="516">
        <v>8519.93</v>
      </c>
      <c r="G216" s="482"/>
    </row>
    <row r="217" spans="1:7" ht="12" customHeight="1">
      <c r="A217" s="515" t="s">
        <v>1433</v>
      </c>
      <c r="B217" s="510" t="s">
        <v>389</v>
      </c>
      <c r="C217" s="516">
        <v>25305.75</v>
      </c>
      <c r="D217" s="516">
        <v>2329.48</v>
      </c>
      <c r="E217" s="516">
        <v>1420.83</v>
      </c>
      <c r="F217" s="516">
        <v>26214.400000000001</v>
      </c>
      <c r="G217" s="483"/>
    </row>
    <row r="218" spans="1:7" ht="12" customHeight="1">
      <c r="A218" s="515" t="s">
        <v>1434</v>
      </c>
      <c r="B218" s="510" t="s">
        <v>1435</v>
      </c>
      <c r="C218" s="516">
        <v>2002.73</v>
      </c>
      <c r="D218" s="516">
        <v>614.75</v>
      </c>
      <c r="E218" s="516">
        <v>0</v>
      </c>
      <c r="F218" s="516">
        <v>2617.48</v>
      </c>
      <c r="G218" s="482"/>
    </row>
    <row r="219" spans="1:7" ht="12" customHeight="1">
      <c r="A219" s="512" t="s">
        <v>1436</v>
      </c>
      <c r="B219" s="513" t="s">
        <v>1437</v>
      </c>
      <c r="C219" s="514">
        <v>22705.88</v>
      </c>
      <c r="D219" s="514">
        <v>247.92</v>
      </c>
      <c r="E219" s="514">
        <v>0</v>
      </c>
      <c r="F219" s="514">
        <v>22953.8</v>
      </c>
      <c r="G219" s="483"/>
    </row>
    <row r="220" spans="1:7" ht="12" customHeight="1">
      <c r="A220" s="515" t="s">
        <v>1438</v>
      </c>
      <c r="B220" s="510" t="s">
        <v>393</v>
      </c>
      <c r="C220" s="516">
        <v>14118.84</v>
      </c>
      <c r="D220" s="516">
        <v>0</v>
      </c>
      <c r="E220" s="516">
        <v>0</v>
      </c>
      <c r="F220" s="516">
        <v>14118.84</v>
      </c>
      <c r="G220" s="482"/>
    </row>
    <row r="221" spans="1:7" ht="12" customHeight="1">
      <c r="A221" s="515" t="s">
        <v>1439</v>
      </c>
      <c r="B221" s="510" t="s">
        <v>402</v>
      </c>
      <c r="C221" s="516">
        <v>8587.0400000000009</v>
      </c>
      <c r="D221" s="516">
        <v>247.92</v>
      </c>
      <c r="E221" s="516">
        <v>0</v>
      </c>
      <c r="F221" s="516">
        <v>8834.9599999999991</v>
      </c>
      <c r="G221" s="482"/>
    </row>
    <row r="222" spans="1:7" ht="12" customHeight="1">
      <c r="A222" s="512" t="s">
        <v>1440</v>
      </c>
      <c r="B222" s="513" t="s">
        <v>1441</v>
      </c>
      <c r="C222" s="514">
        <v>229104.72</v>
      </c>
      <c r="D222" s="514">
        <v>61044.26</v>
      </c>
      <c r="E222" s="514">
        <v>33994.15</v>
      </c>
      <c r="F222" s="514">
        <v>256154.83</v>
      </c>
      <c r="G222" s="483"/>
    </row>
    <row r="223" spans="1:7" ht="12" customHeight="1">
      <c r="A223" s="515" t="s">
        <v>1718</v>
      </c>
      <c r="B223" s="510" t="s">
        <v>409</v>
      </c>
      <c r="C223" s="516">
        <v>55.6</v>
      </c>
      <c r="D223" s="516">
        <v>0</v>
      </c>
      <c r="E223" s="516">
        <v>0</v>
      </c>
      <c r="F223" s="516">
        <v>55.6</v>
      </c>
      <c r="G223" s="483"/>
    </row>
    <row r="224" spans="1:7" ht="12" customHeight="1">
      <c r="A224" s="515" t="s">
        <v>1442</v>
      </c>
      <c r="B224" s="510" t="s">
        <v>833</v>
      </c>
      <c r="C224" s="516">
        <v>0</v>
      </c>
      <c r="D224" s="516">
        <v>1081</v>
      </c>
      <c r="E224" s="516">
        <v>1081</v>
      </c>
      <c r="F224" s="516">
        <v>0</v>
      </c>
      <c r="G224" s="483"/>
    </row>
    <row r="225" spans="1:7" ht="12" customHeight="1">
      <c r="A225" s="515" t="s">
        <v>1443</v>
      </c>
      <c r="B225" s="510" t="s">
        <v>414</v>
      </c>
      <c r="C225" s="516">
        <v>8917.5300000000007</v>
      </c>
      <c r="D225" s="516">
        <v>1277.77</v>
      </c>
      <c r="E225" s="516">
        <v>687.6</v>
      </c>
      <c r="F225" s="516">
        <v>9507.7000000000007</v>
      </c>
      <c r="G225" s="482"/>
    </row>
    <row r="226" spans="1:7" ht="12" customHeight="1">
      <c r="A226" s="515" t="s">
        <v>1444</v>
      </c>
      <c r="B226" s="510" t="s">
        <v>421</v>
      </c>
      <c r="C226" s="516">
        <v>4773.03</v>
      </c>
      <c r="D226" s="516">
        <v>3386.99</v>
      </c>
      <c r="E226" s="516">
        <v>1738.98</v>
      </c>
      <c r="F226" s="516">
        <v>6421.04</v>
      </c>
      <c r="G226" s="482"/>
    </row>
    <row r="227" spans="1:7" ht="12" customHeight="1">
      <c r="A227" s="515" t="s">
        <v>1445</v>
      </c>
      <c r="B227" s="510" t="s">
        <v>834</v>
      </c>
      <c r="C227" s="516">
        <v>3065.47</v>
      </c>
      <c r="D227" s="516">
        <v>136.21</v>
      </c>
      <c r="E227" s="516">
        <v>0</v>
      </c>
      <c r="F227" s="516">
        <v>3201.68</v>
      </c>
      <c r="G227" s="482"/>
    </row>
    <row r="228" spans="1:7" ht="12" customHeight="1">
      <c r="A228" s="515" t="s">
        <v>1701</v>
      </c>
      <c r="B228" s="510" t="s">
        <v>425</v>
      </c>
      <c r="C228" s="516">
        <v>650</v>
      </c>
      <c r="D228" s="516">
        <v>0</v>
      </c>
      <c r="E228" s="516">
        <v>0</v>
      </c>
      <c r="F228" s="516">
        <v>650</v>
      </c>
      <c r="G228" s="482"/>
    </row>
    <row r="229" spans="1:7" ht="12" customHeight="1">
      <c r="A229" s="515" t="s">
        <v>1446</v>
      </c>
      <c r="B229" s="510" t="s">
        <v>434</v>
      </c>
      <c r="C229" s="516">
        <v>29761.97</v>
      </c>
      <c r="D229" s="516">
        <v>6395.46</v>
      </c>
      <c r="E229" s="516">
        <v>0</v>
      </c>
      <c r="F229" s="516">
        <v>36157.43</v>
      </c>
      <c r="G229" s="483"/>
    </row>
    <row r="230" spans="1:7" ht="12" customHeight="1">
      <c r="A230" s="515" t="s">
        <v>1447</v>
      </c>
      <c r="B230" s="510" t="s">
        <v>440</v>
      </c>
      <c r="C230" s="516">
        <v>181400.07</v>
      </c>
      <c r="D230" s="516">
        <v>48766.83</v>
      </c>
      <c r="E230" s="516">
        <v>30486.57</v>
      </c>
      <c r="F230" s="516">
        <v>199680.33</v>
      </c>
      <c r="G230" s="483"/>
    </row>
    <row r="231" spans="1:7" ht="12" customHeight="1">
      <c r="A231" s="515" t="s">
        <v>1743</v>
      </c>
      <c r="B231" s="510" t="s">
        <v>1744</v>
      </c>
      <c r="C231" s="516">
        <v>481.05</v>
      </c>
      <c r="D231" s="516">
        <v>0</v>
      </c>
      <c r="E231" s="516">
        <v>0</v>
      </c>
      <c r="F231" s="516">
        <v>481.05</v>
      </c>
      <c r="G231" s="482"/>
    </row>
    <row r="232" spans="1:7" ht="12" customHeight="1">
      <c r="A232" s="512" t="s">
        <v>1448</v>
      </c>
      <c r="B232" s="513" t="s">
        <v>1449</v>
      </c>
      <c r="C232" s="514">
        <v>424817.54</v>
      </c>
      <c r="D232" s="514">
        <v>79672.94</v>
      </c>
      <c r="E232" s="514">
        <v>47475.21</v>
      </c>
      <c r="F232" s="514">
        <v>457015.27</v>
      </c>
      <c r="G232" s="483"/>
    </row>
    <row r="233" spans="1:7" ht="12" customHeight="1">
      <c r="A233" s="512" t="s">
        <v>1450</v>
      </c>
      <c r="B233" s="513" t="s">
        <v>1451</v>
      </c>
      <c r="C233" s="514">
        <v>384865.35</v>
      </c>
      <c r="D233" s="514">
        <v>68045.86</v>
      </c>
      <c r="E233" s="514">
        <v>47254</v>
      </c>
      <c r="F233" s="514">
        <v>405657.21</v>
      </c>
      <c r="G233" s="483"/>
    </row>
    <row r="234" spans="1:7" ht="12" customHeight="1">
      <c r="A234" s="515" t="s">
        <v>1702</v>
      </c>
      <c r="B234" s="510" t="s">
        <v>459</v>
      </c>
      <c r="C234" s="516">
        <v>1500</v>
      </c>
      <c r="D234" s="516">
        <v>0</v>
      </c>
      <c r="E234" s="516">
        <v>0</v>
      </c>
      <c r="F234" s="516">
        <v>1500</v>
      </c>
      <c r="G234" s="482"/>
    </row>
    <row r="235" spans="1:7" ht="12" customHeight="1">
      <c r="A235" s="515" t="s">
        <v>1452</v>
      </c>
      <c r="B235" s="510" t="s">
        <v>841</v>
      </c>
      <c r="C235" s="516">
        <v>81765</v>
      </c>
      <c r="D235" s="516">
        <v>21818.240000000002</v>
      </c>
      <c r="E235" s="516">
        <v>20490</v>
      </c>
      <c r="F235" s="516">
        <v>83093.240000000005</v>
      </c>
      <c r="G235" s="482"/>
    </row>
    <row r="236" spans="1:7" ht="12" customHeight="1">
      <c r="A236" s="515" t="s">
        <v>1453</v>
      </c>
      <c r="B236" s="510" t="s">
        <v>843</v>
      </c>
      <c r="C236" s="516">
        <v>1300</v>
      </c>
      <c r="D236" s="516">
        <v>3580</v>
      </c>
      <c r="E236" s="516">
        <v>0</v>
      </c>
      <c r="F236" s="516">
        <v>4880</v>
      </c>
      <c r="G236" s="482"/>
    </row>
    <row r="237" spans="1:7" ht="12" customHeight="1">
      <c r="A237" s="515" t="s">
        <v>1454</v>
      </c>
      <c r="B237" s="510" t="s">
        <v>465</v>
      </c>
      <c r="C237" s="516">
        <v>139421.85</v>
      </c>
      <c r="D237" s="516">
        <v>22066.62</v>
      </c>
      <c r="E237" s="516">
        <v>0</v>
      </c>
      <c r="F237" s="516">
        <v>161488.47</v>
      </c>
      <c r="G237" s="482"/>
    </row>
    <row r="238" spans="1:7" ht="12" customHeight="1">
      <c r="A238" s="515" t="s">
        <v>1455</v>
      </c>
      <c r="B238" s="510" t="s">
        <v>468</v>
      </c>
      <c r="C238" s="516">
        <v>1000</v>
      </c>
      <c r="D238" s="516">
        <v>0</v>
      </c>
      <c r="E238" s="516">
        <v>0</v>
      </c>
      <c r="F238" s="516">
        <v>1000</v>
      </c>
      <c r="G238" s="483"/>
    </row>
    <row r="239" spans="1:7" ht="12" customHeight="1">
      <c r="A239" s="515" t="s">
        <v>1456</v>
      </c>
      <c r="B239" s="510" t="s">
        <v>473</v>
      </c>
      <c r="C239" s="516">
        <v>159078.5</v>
      </c>
      <c r="D239" s="516">
        <v>20581</v>
      </c>
      <c r="E239" s="516">
        <v>26764</v>
      </c>
      <c r="F239" s="516">
        <v>152895.5</v>
      </c>
      <c r="G239" s="483"/>
    </row>
    <row r="240" spans="1:7">
      <c r="A240" s="515" t="s">
        <v>1546</v>
      </c>
      <c r="B240" s="510" t="s">
        <v>1547</v>
      </c>
      <c r="C240" s="516">
        <v>800</v>
      </c>
      <c r="D240" s="516">
        <v>0</v>
      </c>
      <c r="E240" s="516">
        <v>0</v>
      </c>
      <c r="F240" s="516">
        <v>800</v>
      </c>
    </row>
    <row r="241" spans="1:6">
      <c r="A241" s="512" t="s">
        <v>1457</v>
      </c>
      <c r="B241" s="513" t="s">
        <v>1458</v>
      </c>
      <c r="C241" s="514">
        <v>24310</v>
      </c>
      <c r="D241" s="514">
        <v>0</v>
      </c>
      <c r="E241" s="514">
        <v>0</v>
      </c>
      <c r="F241" s="514">
        <v>24310</v>
      </c>
    </row>
    <row r="242" spans="1:6">
      <c r="A242" s="515" t="s">
        <v>1639</v>
      </c>
      <c r="B242" s="510" t="s">
        <v>414</v>
      </c>
      <c r="C242" s="516">
        <v>770</v>
      </c>
      <c r="D242" s="516">
        <v>0</v>
      </c>
      <c r="E242" s="516">
        <v>0</v>
      </c>
      <c r="F242" s="516">
        <v>770</v>
      </c>
    </row>
    <row r="243" spans="1:6">
      <c r="A243" s="515" t="s">
        <v>1745</v>
      </c>
      <c r="B243" s="510" t="s">
        <v>861</v>
      </c>
      <c r="C243" s="516">
        <v>23540</v>
      </c>
      <c r="D243" s="516">
        <v>0</v>
      </c>
      <c r="E243" s="516">
        <v>0</v>
      </c>
      <c r="F243" s="516">
        <v>23540</v>
      </c>
    </row>
    <row r="244" spans="1:6">
      <c r="A244" s="512" t="s">
        <v>1459</v>
      </c>
      <c r="B244" s="513" t="s">
        <v>1460</v>
      </c>
      <c r="C244" s="514">
        <v>11078.77</v>
      </c>
      <c r="D244" s="514">
        <v>0</v>
      </c>
      <c r="E244" s="514">
        <v>0</v>
      </c>
      <c r="F244" s="514">
        <v>11078.77</v>
      </c>
    </row>
    <row r="245" spans="1:6">
      <c r="A245" s="515" t="s">
        <v>1461</v>
      </c>
      <c r="B245" s="510" t="s">
        <v>866</v>
      </c>
      <c r="C245" s="516">
        <v>11078.77</v>
      </c>
      <c r="D245" s="516">
        <v>0</v>
      </c>
      <c r="E245" s="516">
        <v>0</v>
      </c>
      <c r="F245" s="516">
        <v>11078.77</v>
      </c>
    </row>
    <row r="246" spans="1:6">
      <c r="A246" s="512" t="s">
        <v>1462</v>
      </c>
      <c r="B246" s="513" t="s">
        <v>1463</v>
      </c>
      <c r="C246" s="514">
        <v>3874.92</v>
      </c>
      <c r="D246" s="514">
        <v>11627.08</v>
      </c>
      <c r="E246" s="514">
        <v>221.21</v>
      </c>
      <c r="F246" s="514">
        <v>15280.79</v>
      </c>
    </row>
    <row r="247" spans="1:6">
      <c r="A247" s="515" t="s">
        <v>1464</v>
      </c>
      <c r="B247" s="510" t="s">
        <v>503</v>
      </c>
      <c r="C247" s="516">
        <v>1640.85</v>
      </c>
      <c r="D247" s="516">
        <v>221.21</v>
      </c>
      <c r="E247" s="516">
        <v>221.21</v>
      </c>
      <c r="F247" s="516">
        <v>1640.85</v>
      </c>
    </row>
    <row r="248" spans="1:6">
      <c r="A248" s="515" t="s">
        <v>1695</v>
      </c>
      <c r="B248" s="510" t="s">
        <v>868</v>
      </c>
      <c r="C248" s="516">
        <v>490</v>
      </c>
      <c r="D248" s="516">
        <v>10061.91</v>
      </c>
      <c r="E248" s="516">
        <v>0</v>
      </c>
      <c r="F248" s="516">
        <v>10551.91</v>
      </c>
    </row>
    <row r="249" spans="1:6">
      <c r="A249" s="515" t="s">
        <v>1696</v>
      </c>
      <c r="B249" s="510" t="s">
        <v>869</v>
      </c>
      <c r="C249" s="516">
        <v>455.8</v>
      </c>
      <c r="D249" s="516">
        <v>0</v>
      </c>
      <c r="E249" s="516">
        <v>0</v>
      </c>
      <c r="F249" s="516">
        <v>455.8</v>
      </c>
    </row>
    <row r="250" spans="1:6">
      <c r="A250" s="515" t="s">
        <v>1465</v>
      </c>
      <c r="B250" s="510" t="s">
        <v>892</v>
      </c>
      <c r="C250" s="516">
        <v>1288.27</v>
      </c>
      <c r="D250" s="516">
        <v>0</v>
      </c>
      <c r="E250" s="516">
        <v>0</v>
      </c>
      <c r="F250" s="516">
        <v>1288.27</v>
      </c>
    </row>
    <row r="251" spans="1:6">
      <c r="A251" s="515" t="s">
        <v>1754</v>
      </c>
      <c r="B251" s="510" t="s">
        <v>1755</v>
      </c>
      <c r="C251" s="516">
        <v>0</v>
      </c>
      <c r="D251" s="516">
        <v>1343.96</v>
      </c>
      <c r="E251" s="516">
        <v>0</v>
      </c>
      <c r="F251" s="516">
        <v>1343.96</v>
      </c>
    </row>
    <row r="252" spans="1:6">
      <c r="A252" s="512" t="s">
        <v>1746</v>
      </c>
      <c r="B252" s="513" t="s">
        <v>1747</v>
      </c>
      <c r="C252" s="514">
        <v>688.5</v>
      </c>
      <c r="D252" s="514">
        <v>0</v>
      </c>
      <c r="E252" s="514">
        <v>0</v>
      </c>
      <c r="F252" s="514">
        <v>688.5</v>
      </c>
    </row>
    <row r="253" spans="1:6">
      <c r="A253" s="515" t="s">
        <v>1748</v>
      </c>
      <c r="B253" s="510" t="s">
        <v>524</v>
      </c>
      <c r="C253" s="516">
        <v>688.5</v>
      </c>
      <c r="D253" s="516">
        <v>0</v>
      </c>
      <c r="E253" s="516">
        <v>0</v>
      </c>
      <c r="F253" s="516">
        <v>688.5</v>
      </c>
    </row>
    <row r="254" spans="1:6">
      <c r="A254" s="512" t="s">
        <v>1466</v>
      </c>
      <c r="B254" s="513" t="s">
        <v>1467</v>
      </c>
      <c r="C254" s="514">
        <v>10146</v>
      </c>
      <c r="D254" s="514">
        <v>2821</v>
      </c>
      <c r="E254" s="514">
        <v>0</v>
      </c>
      <c r="F254" s="514">
        <v>12967</v>
      </c>
    </row>
    <row r="255" spans="1:6">
      <c r="A255" s="512" t="s">
        <v>1468</v>
      </c>
      <c r="B255" s="513" t="s">
        <v>1469</v>
      </c>
      <c r="C255" s="514">
        <v>10146</v>
      </c>
      <c r="D255" s="514">
        <v>2821</v>
      </c>
      <c r="E255" s="514">
        <v>0</v>
      </c>
      <c r="F255" s="514">
        <v>12967</v>
      </c>
    </row>
    <row r="256" spans="1:6">
      <c r="A256" s="515" t="s">
        <v>1470</v>
      </c>
      <c r="B256" s="510" t="s">
        <v>527</v>
      </c>
      <c r="C256" s="516">
        <v>10146</v>
      </c>
      <c r="D256" s="516">
        <v>0</v>
      </c>
      <c r="E256" s="516">
        <v>0</v>
      </c>
      <c r="F256" s="516">
        <v>10146</v>
      </c>
    </row>
    <row r="257" spans="1:6">
      <c r="A257" s="515" t="s">
        <v>1756</v>
      </c>
      <c r="B257" s="510" t="s">
        <v>533</v>
      </c>
      <c r="C257" s="516">
        <v>0</v>
      </c>
      <c r="D257" s="516">
        <v>741</v>
      </c>
      <c r="E257" s="516">
        <v>0</v>
      </c>
      <c r="F257" s="516">
        <v>741</v>
      </c>
    </row>
    <row r="258" spans="1:6">
      <c r="A258" s="515" t="s">
        <v>1757</v>
      </c>
      <c r="B258" s="510" t="s">
        <v>874</v>
      </c>
      <c r="C258" s="516">
        <v>0</v>
      </c>
      <c r="D258" s="516">
        <v>2080</v>
      </c>
      <c r="E258" s="516">
        <v>0</v>
      </c>
      <c r="F258" s="516">
        <v>2080</v>
      </c>
    </row>
    <row r="259" spans="1:6">
      <c r="A259" s="512" t="s">
        <v>1471</v>
      </c>
      <c r="B259" s="513" t="s">
        <v>1472</v>
      </c>
      <c r="C259" s="514">
        <v>11982.37</v>
      </c>
      <c r="D259" s="514">
        <v>3425.28</v>
      </c>
      <c r="E259" s="514">
        <v>130276.95</v>
      </c>
      <c r="F259" s="514">
        <v>-114869.3</v>
      </c>
    </row>
    <row r="260" spans="1:6">
      <c r="A260" s="512" t="s">
        <v>1473</v>
      </c>
      <c r="B260" s="513" t="s">
        <v>1474</v>
      </c>
      <c r="C260" s="514">
        <v>11982.52</v>
      </c>
      <c r="D260" s="514">
        <v>3425.23</v>
      </c>
      <c r="E260" s="514">
        <v>1272.94</v>
      </c>
      <c r="F260" s="514">
        <v>14134.81</v>
      </c>
    </row>
    <row r="261" spans="1:6">
      <c r="A261" s="515" t="s">
        <v>1475</v>
      </c>
      <c r="B261" s="510" t="s">
        <v>879</v>
      </c>
      <c r="C261" s="516">
        <v>11202.24</v>
      </c>
      <c r="D261" s="516">
        <v>3113.29</v>
      </c>
      <c r="E261" s="516">
        <v>1272.94</v>
      </c>
      <c r="F261" s="516">
        <v>13042.59</v>
      </c>
    </row>
    <row r="262" spans="1:6">
      <c r="A262" s="515" t="s">
        <v>1640</v>
      </c>
      <c r="B262" s="510" t="s">
        <v>1641</v>
      </c>
      <c r="C262" s="516">
        <v>395.69</v>
      </c>
      <c r="D262" s="516">
        <v>311.94</v>
      </c>
      <c r="E262" s="516">
        <v>0</v>
      </c>
      <c r="F262" s="516">
        <v>707.63</v>
      </c>
    </row>
    <row r="263" spans="1:6">
      <c r="A263" s="515" t="s">
        <v>1703</v>
      </c>
      <c r="B263" s="510" t="s">
        <v>1704</v>
      </c>
      <c r="C263" s="516">
        <v>384.59</v>
      </c>
      <c r="D263" s="516">
        <v>0</v>
      </c>
      <c r="E263" s="516">
        <v>0</v>
      </c>
      <c r="F263" s="516">
        <v>384.59</v>
      </c>
    </row>
    <row r="264" spans="1:6">
      <c r="A264" s="512" t="s">
        <v>1476</v>
      </c>
      <c r="B264" s="513" t="s">
        <v>1477</v>
      </c>
      <c r="C264" s="514">
        <v>-0.15</v>
      </c>
      <c r="D264" s="514">
        <v>0.05</v>
      </c>
      <c r="E264" s="514">
        <v>129004.01</v>
      </c>
      <c r="F264" s="514">
        <v>-129004.11</v>
      </c>
    </row>
    <row r="265" spans="1:6">
      <c r="A265" s="515" t="s">
        <v>1532</v>
      </c>
      <c r="B265" s="510" t="s">
        <v>882</v>
      </c>
      <c r="C265" s="516">
        <v>-0.15</v>
      </c>
      <c r="D265" s="516">
        <v>0.05</v>
      </c>
      <c r="E265" s="516">
        <v>0.01</v>
      </c>
      <c r="F265" s="516">
        <v>-0.11</v>
      </c>
    </row>
    <row r="266" spans="1:6">
      <c r="A266" s="515" t="s">
        <v>1763</v>
      </c>
      <c r="B266" s="510" t="s">
        <v>1328</v>
      </c>
      <c r="C266" s="516">
        <v>0</v>
      </c>
      <c r="D266" s="516">
        <v>0</v>
      </c>
      <c r="E266" s="516">
        <v>129004</v>
      </c>
      <c r="F266" s="516">
        <v>-129004</v>
      </c>
    </row>
    <row r="267" spans="1:6">
      <c r="A267" s="512" t="s">
        <v>1478</v>
      </c>
      <c r="B267" s="513" t="s">
        <v>1479</v>
      </c>
      <c r="C267" s="514">
        <v>48754.22</v>
      </c>
      <c r="D267" s="514">
        <v>4771.8</v>
      </c>
      <c r="E267" s="514">
        <v>269.54000000000002</v>
      </c>
      <c r="F267" s="514">
        <v>53256.480000000003</v>
      </c>
    </row>
    <row r="268" spans="1:6">
      <c r="A268" s="512" t="s">
        <v>1480</v>
      </c>
      <c r="B268" s="513" t="s">
        <v>1481</v>
      </c>
      <c r="C268" s="514">
        <v>6474.62</v>
      </c>
      <c r="D268" s="514">
        <v>928.2</v>
      </c>
      <c r="E268" s="514">
        <v>269.54000000000002</v>
      </c>
      <c r="F268" s="514">
        <v>7133.28</v>
      </c>
    </row>
    <row r="269" spans="1:6">
      <c r="A269" s="515" t="s">
        <v>1482</v>
      </c>
      <c r="B269" s="510" t="s">
        <v>538</v>
      </c>
      <c r="C269" s="516">
        <v>2475.66</v>
      </c>
      <c r="D269" s="516">
        <v>352.96</v>
      </c>
      <c r="E269" s="516">
        <v>127.9</v>
      </c>
      <c r="F269" s="516">
        <v>2700.72</v>
      </c>
    </row>
    <row r="270" spans="1:6">
      <c r="A270" s="515" t="s">
        <v>1483</v>
      </c>
      <c r="B270" s="510" t="s">
        <v>565</v>
      </c>
      <c r="C270" s="516">
        <v>796.29</v>
      </c>
      <c r="D270" s="516">
        <v>72.39</v>
      </c>
      <c r="E270" s="516">
        <v>0</v>
      </c>
      <c r="F270" s="516">
        <v>868.68</v>
      </c>
    </row>
    <row r="271" spans="1:6">
      <c r="A271" s="515" t="s">
        <v>1484</v>
      </c>
      <c r="B271" s="510" t="s">
        <v>595</v>
      </c>
      <c r="C271" s="516">
        <v>0</v>
      </c>
      <c r="D271" s="516">
        <v>5.48</v>
      </c>
      <c r="E271" s="516">
        <v>5.48</v>
      </c>
      <c r="F271" s="516">
        <v>0</v>
      </c>
    </row>
    <row r="272" spans="1:6">
      <c r="A272" s="515" t="s">
        <v>1485</v>
      </c>
      <c r="B272" s="510" t="s">
        <v>602</v>
      </c>
      <c r="C272" s="516">
        <v>383.02</v>
      </c>
      <c r="D272" s="516">
        <v>34.82</v>
      </c>
      <c r="E272" s="516">
        <v>0</v>
      </c>
      <c r="F272" s="516">
        <v>417.84</v>
      </c>
    </row>
    <row r="273" spans="1:6">
      <c r="A273" s="515" t="s">
        <v>1486</v>
      </c>
      <c r="B273" s="510" t="s">
        <v>609</v>
      </c>
      <c r="C273" s="516">
        <v>34.32</v>
      </c>
      <c r="D273" s="516">
        <v>134.87</v>
      </c>
      <c r="E273" s="516">
        <v>131.75</v>
      </c>
      <c r="F273" s="516">
        <v>37.44</v>
      </c>
    </row>
    <row r="274" spans="1:6">
      <c r="A274" s="515" t="s">
        <v>1487</v>
      </c>
      <c r="B274" s="510" t="s">
        <v>624</v>
      </c>
      <c r="C274" s="516">
        <v>2785.33</v>
      </c>
      <c r="D274" s="516">
        <v>327.68</v>
      </c>
      <c r="E274" s="516">
        <v>4.41</v>
      </c>
      <c r="F274" s="516">
        <v>3108.6</v>
      </c>
    </row>
    <row r="275" spans="1:6">
      <c r="A275" s="512" t="s">
        <v>1533</v>
      </c>
      <c r="B275" s="513" t="s">
        <v>1534</v>
      </c>
      <c r="C275" s="514">
        <v>283.02999999999997</v>
      </c>
      <c r="D275" s="514">
        <v>25.73</v>
      </c>
      <c r="E275" s="514">
        <v>0</v>
      </c>
      <c r="F275" s="514">
        <v>308.76</v>
      </c>
    </row>
    <row r="276" spans="1:6">
      <c r="A276" s="515" t="s">
        <v>1535</v>
      </c>
      <c r="B276" s="510" t="s">
        <v>651</v>
      </c>
      <c r="C276" s="516">
        <v>283.02999999999997</v>
      </c>
      <c r="D276" s="516">
        <v>25.73</v>
      </c>
      <c r="E276" s="516">
        <v>0</v>
      </c>
      <c r="F276" s="516">
        <v>308.76</v>
      </c>
    </row>
    <row r="277" spans="1:6">
      <c r="A277" s="512" t="s">
        <v>1488</v>
      </c>
      <c r="B277" s="513" t="s">
        <v>1489</v>
      </c>
      <c r="C277" s="514">
        <v>41533.69</v>
      </c>
      <c r="D277" s="514">
        <v>3775.79</v>
      </c>
      <c r="E277" s="514">
        <v>0</v>
      </c>
      <c r="F277" s="514">
        <v>45309.48</v>
      </c>
    </row>
    <row r="278" spans="1:6">
      <c r="A278" s="515" t="s">
        <v>1490</v>
      </c>
      <c r="B278" s="510" t="s">
        <v>1226</v>
      </c>
      <c r="C278" s="516">
        <v>12555.18</v>
      </c>
      <c r="D278" s="516">
        <v>1141.3800000000001</v>
      </c>
      <c r="E278" s="516">
        <v>0</v>
      </c>
      <c r="F278" s="516">
        <v>13696.56</v>
      </c>
    </row>
    <row r="279" spans="1:6">
      <c r="A279" s="515" t="s">
        <v>1491</v>
      </c>
      <c r="B279" s="510" t="s">
        <v>1228</v>
      </c>
      <c r="C279" s="516">
        <v>1687.51</v>
      </c>
      <c r="D279" s="516">
        <v>153.41</v>
      </c>
      <c r="E279" s="516">
        <v>0</v>
      </c>
      <c r="F279" s="516">
        <v>1840.92</v>
      </c>
    </row>
    <row r="280" spans="1:6">
      <c r="A280" s="515" t="s">
        <v>1492</v>
      </c>
      <c r="B280" s="510" t="s">
        <v>1230</v>
      </c>
      <c r="C280" s="516">
        <v>10265.64</v>
      </c>
      <c r="D280" s="516">
        <v>933.24</v>
      </c>
      <c r="E280" s="516">
        <v>0</v>
      </c>
      <c r="F280" s="516">
        <v>11198.88</v>
      </c>
    </row>
    <row r="281" spans="1:6">
      <c r="A281" s="515" t="s">
        <v>1493</v>
      </c>
      <c r="B281" s="510" t="s">
        <v>1232</v>
      </c>
      <c r="C281" s="516">
        <v>5205.53</v>
      </c>
      <c r="D281" s="516">
        <v>473.23</v>
      </c>
      <c r="E281" s="516">
        <v>0</v>
      </c>
      <c r="F281" s="516">
        <v>5678.76</v>
      </c>
    </row>
    <row r="282" spans="1:6">
      <c r="A282" s="515" t="s">
        <v>1494</v>
      </c>
      <c r="B282" s="510" t="s">
        <v>1234</v>
      </c>
      <c r="C282" s="516">
        <v>1906.3</v>
      </c>
      <c r="D282" s="516">
        <v>173.3</v>
      </c>
      <c r="E282" s="516">
        <v>0</v>
      </c>
      <c r="F282" s="516">
        <v>2079.6</v>
      </c>
    </row>
    <row r="283" spans="1:6">
      <c r="A283" s="515" t="s">
        <v>1495</v>
      </c>
      <c r="B283" s="510" t="s">
        <v>1236</v>
      </c>
      <c r="C283" s="516">
        <v>9176.2000000000007</v>
      </c>
      <c r="D283" s="516">
        <v>834.2</v>
      </c>
      <c r="E283" s="516">
        <v>0</v>
      </c>
      <c r="F283" s="516">
        <v>10010.4</v>
      </c>
    </row>
    <row r="284" spans="1:6">
      <c r="A284" s="515" t="s">
        <v>1496</v>
      </c>
      <c r="B284" s="510" t="s">
        <v>1257</v>
      </c>
      <c r="C284" s="516">
        <v>485.65</v>
      </c>
      <c r="D284" s="516">
        <v>44.15</v>
      </c>
      <c r="E284" s="516">
        <v>0</v>
      </c>
      <c r="F284" s="516">
        <v>529.79999999999995</v>
      </c>
    </row>
    <row r="285" spans="1:6">
      <c r="A285" s="515" t="s">
        <v>1497</v>
      </c>
      <c r="B285" s="510" t="s">
        <v>1259</v>
      </c>
      <c r="C285" s="516">
        <v>251.68</v>
      </c>
      <c r="D285" s="516">
        <v>22.88</v>
      </c>
      <c r="E285" s="516">
        <v>0</v>
      </c>
      <c r="F285" s="516">
        <v>274.56</v>
      </c>
    </row>
    <row r="286" spans="1:6">
      <c r="A286" s="512" t="s">
        <v>1498</v>
      </c>
      <c r="B286" s="513" t="s">
        <v>1499</v>
      </c>
      <c r="C286" s="514">
        <v>462.88</v>
      </c>
      <c r="D286" s="514">
        <v>42.08</v>
      </c>
      <c r="E286" s="514">
        <v>0</v>
      </c>
      <c r="F286" s="514">
        <v>504.96</v>
      </c>
    </row>
    <row r="287" spans="1:6">
      <c r="A287" s="515" t="s">
        <v>1500</v>
      </c>
      <c r="B287" s="510" t="s">
        <v>1269</v>
      </c>
      <c r="C287" s="516">
        <v>462.88</v>
      </c>
      <c r="D287" s="516">
        <v>42.08</v>
      </c>
      <c r="E287" s="516">
        <v>0</v>
      </c>
      <c r="F287" s="516">
        <v>504.96</v>
      </c>
    </row>
    <row r="288" spans="1:6">
      <c r="A288" s="512" t="s">
        <v>1501</v>
      </c>
      <c r="B288" s="513" t="s">
        <v>1502</v>
      </c>
      <c r="C288" s="514">
        <v>-83787.520000000004</v>
      </c>
      <c r="D288" s="514">
        <v>1823.58</v>
      </c>
      <c r="E288" s="514">
        <v>25895.18</v>
      </c>
      <c r="F288" s="514">
        <v>-107859.12</v>
      </c>
    </row>
    <row r="289" spans="1:6">
      <c r="A289" s="512" t="s">
        <v>1503</v>
      </c>
      <c r="B289" s="513" t="s">
        <v>1502</v>
      </c>
      <c r="C289" s="514">
        <v>-83787.520000000004</v>
      </c>
      <c r="D289" s="514">
        <v>1823.58</v>
      </c>
      <c r="E289" s="514">
        <v>25895.18</v>
      </c>
      <c r="F289" s="514">
        <v>-107859.12</v>
      </c>
    </row>
    <row r="290" spans="1:6">
      <c r="A290" s="512" t="s">
        <v>1504</v>
      </c>
      <c r="B290" s="513" t="s">
        <v>1505</v>
      </c>
      <c r="C290" s="514">
        <v>-83787.520000000004</v>
      </c>
      <c r="D290" s="514">
        <v>1823.58</v>
      </c>
      <c r="E290" s="514">
        <v>25895.18</v>
      </c>
      <c r="F290" s="514">
        <v>-107859.12</v>
      </c>
    </row>
    <row r="291" spans="1:6">
      <c r="A291" s="512" t="s">
        <v>1506</v>
      </c>
      <c r="B291" s="513" t="s">
        <v>1507</v>
      </c>
      <c r="C291" s="514">
        <v>11716.62</v>
      </c>
      <c r="D291" s="514">
        <v>1823.58</v>
      </c>
      <c r="E291" s="514">
        <v>0</v>
      </c>
      <c r="F291" s="514">
        <v>13540.2</v>
      </c>
    </row>
    <row r="292" spans="1:6">
      <c r="A292" s="515" t="s">
        <v>1508</v>
      </c>
      <c r="B292" s="510" t="s">
        <v>884</v>
      </c>
      <c r="C292" s="516">
        <v>47.81</v>
      </c>
      <c r="D292" s="516">
        <v>32.49</v>
      </c>
      <c r="E292" s="516">
        <v>0</v>
      </c>
      <c r="F292" s="516">
        <v>80.3</v>
      </c>
    </row>
    <row r="293" spans="1:6">
      <c r="A293" s="515" t="s">
        <v>1509</v>
      </c>
      <c r="B293" s="510" t="s">
        <v>654</v>
      </c>
      <c r="C293" s="516">
        <v>5318.63</v>
      </c>
      <c r="D293" s="516">
        <v>717.48</v>
      </c>
      <c r="E293" s="516">
        <v>0</v>
      </c>
      <c r="F293" s="516">
        <v>6036.11</v>
      </c>
    </row>
    <row r="294" spans="1:6">
      <c r="A294" s="515" t="s">
        <v>1510</v>
      </c>
      <c r="B294" s="510" t="s">
        <v>666</v>
      </c>
      <c r="C294" s="516">
        <v>6175.35</v>
      </c>
      <c r="D294" s="516">
        <v>1073.6099999999999</v>
      </c>
      <c r="E294" s="516">
        <v>0</v>
      </c>
      <c r="F294" s="516">
        <v>7248.96</v>
      </c>
    </row>
    <row r="295" spans="1:6">
      <c r="A295" s="515" t="s">
        <v>1697</v>
      </c>
      <c r="B295" s="510" t="s">
        <v>887</v>
      </c>
      <c r="C295" s="516">
        <v>143.79</v>
      </c>
      <c r="D295" s="516">
        <v>0</v>
      </c>
      <c r="E295" s="516">
        <v>0</v>
      </c>
      <c r="F295" s="516">
        <v>143.79</v>
      </c>
    </row>
    <row r="296" spans="1:6">
      <c r="A296" s="515" t="s">
        <v>1698</v>
      </c>
      <c r="B296" s="510" t="s">
        <v>1699</v>
      </c>
      <c r="C296" s="516">
        <v>31.04</v>
      </c>
      <c r="D296" s="516">
        <v>0</v>
      </c>
      <c r="E296" s="516">
        <v>0</v>
      </c>
      <c r="F296" s="516">
        <v>31.04</v>
      </c>
    </row>
    <row r="297" spans="1:6">
      <c r="A297" s="512" t="s">
        <v>1511</v>
      </c>
      <c r="B297" s="513" t="s">
        <v>889</v>
      </c>
      <c r="C297" s="514">
        <v>-95504.14</v>
      </c>
      <c r="D297" s="514">
        <v>0</v>
      </c>
      <c r="E297" s="514">
        <v>25895.18</v>
      </c>
      <c r="F297" s="514">
        <v>-121399.32</v>
      </c>
    </row>
    <row r="298" spans="1:6">
      <c r="A298" s="515" t="s">
        <v>1512</v>
      </c>
      <c r="B298" s="510" t="s">
        <v>674</v>
      </c>
      <c r="C298" s="516">
        <v>-0.83</v>
      </c>
      <c r="D298" s="516">
        <v>0</v>
      </c>
      <c r="E298" s="516">
        <v>108.26</v>
      </c>
      <c r="F298" s="516">
        <v>-109.09</v>
      </c>
    </row>
    <row r="299" spans="1:6">
      <c r="A299" s="515" t="s">
        <v>1513</v>
      </c>
      <c r="B299" s="510" t="s">
        <v>681</v>
      </c>
      <c r="C299" s="516">
        <v>-95467.29</v>
      </c>
      <c r="D299" s="516">
        <v>0</v>
      </c>
      <c r="E299" s="516">
        <v>25786.92</v>
      </c>
      <c r="F299" s="516">
        <v>-121254.21</v>
      </c>
    </row>
    <row r="300" spans="1:6">
      <c r="A300" s="515" t="s">
        <v>1719</v>
      </c>
      <c r="B300" s="510" t="s">
        <v>1720</v>
      </c>
      <c r="C300" s="516">
        <v>-36.020000000000003</v>
      </c>
      <c r="D300" s="516">
        <v>0</v>
      </c>
      <c r="E300" s="516">
        <v>0</v>
      </c>
      <c r="F300" s="516">
        <v>-36.020000000000003</v>
      </c>
    </row>
    <row r="301" spans="1:6">
      <c r="A301" s="512" t="s">
        <v>1514</v>
      </c>
      <c r="B301" s="513" t="s">
        <v>1515</v>
      </c>
      <c r="C301" s="514">
        <v>8545.7900000000009</v>
      </c>
      <c r="D301" s="514">
        <v>0.01</v>
      </c>
      <c r="E301" s="514">
        <v>366.97</v>
      </c>
      <c r="F301" s="514">
        <v>8178.83</v>
      </c>
    </row>
    <row r="302" spans="1:6">
      <c r="A302" s="512" t="s">
        <v>1516</v>
      </c>
      <c r="B302" s="513" t="s">
        <v>1515</v>
      </c>
      <c r="C302" s="514">
        <v>8545.7900000000009</v>
      </c>
      <c r="D302" s="514">
        <v>0.01</v>
      </c>
      <c r="E302" s="514">
        <v>366.97</v>
      </c>
      <c r="F302" s="514">
        <v>8178.83</v>
      </c>
    </row>
    <row r="303" spans="1:6">
      <c r="A303" s="512" t="s">
        <v>1517</v>
      </c>
      <c r="B303" s="513" t="s">
        <v>1518</v>
      </c>
      <c r="C303" s="514">
        <v>8545.7900000000009</v>
      </c>
      <c r="D303" s="514">
        <v>0.01</v>
      </c>
      <c r="E303" s="514">
        <v>366.97</v>
      </c>
      <c r="F303" s="514">
        <v>8178.83</v>
      </c>
    </row>
    <row r="304" spans="1:6">
      <c r="A304" s="512" t="s">
        <v>1519</v>
      </c>
      <c r="B304" s="513" t="s">
        <v>685</v>
      </c>
      <c r="C304" s="514">
        <v>8545.7900000000009</v>
      </c>
      <c r="D304" s="514">
        <v>0.01</v>
      </c>
      <c r="E304" s="514">
        <v>366.97</v>
      </c>
      <c r="F304" s="514">
        <v>8178.83</v>
      </c>
    </row>
    <row r="305" spans="1:6">
      <c r="A305" s="515" t="s">
        <v>1520</v>
      </c>
      <c r="B305" s="510" t="s">
        <v>685</v>
      </c>
      <c r="C305" s="516">
        <v>8545.7900000000009</v>
      </c>
      <c r="D305" s="516">
        <v>0.01</v>
      </c>
      <c r="E305" s="516">
        <v>366.97</v>
      </c>
      <c r="F305" s="516">
        <v>8178.83</v>
      </c>
    </row>
    <row r="306" spans="1:6">
      <c r="A306" s="512" t="s">
        <v>1730</v>
      </c>
      <c r="B306" s="513" t="s">
        <v>1731</v>
      </c>
      <c r="C306" s="514">
        <v>0</v>
      </c>
      <c r="D306" s="514">
        <v>0.01</v>
      </c>
      <c r="E306" s="514">
        <v>0.01</v>
      </c>
      <c r="F306" s="514">
        <v>0</v>
      </c>
    </row>
    <row r="307" spans="1:6">
      <c r="A307" s="512" t="s">
        <v>1732</v>
      </c>
      <c r="B307" s="513" t="s">
        <v>1731</v>
      </c>
      <c r="C307" s="514">
        <v>0</v>
      </c>
      <c r="D307" s="514">
        <v>0.01</v>
      </c>
      <c r="E307" s="514">
        <v>0.01</v>
      </c>
      <c r="F307" s="514">
        <v>0</v>
      </c>
    </row>
    <row r="308" spans="1:6">
      <c r="A308" s="512" t="s">
        <v>1733</v>
      </c>
      <c r="B308" s="513" t="s">
        <v>1731</v>
      </c>
      <c r="C308" s="514">
        <v>0</v>
      </c>
      <c r="D308" s="514">
        <v>0.01</v>
      </c>
      <c r="E308" s="514">
        <v>0.01</v>
      </c>
      <c r="F308" s="514">
        <v>0</v>
      </c>
    </row>
    <row r="309" spans="1:6">
      <c r="A309" s="512" t="s">
        <v>1734</v>
      </c>
      <c r="B309" s="513" t="s">
        <v>1731</v>
      </c>
      <c r="C309" s="514">
        <v>0</v>
      </c>
      <c r="D309" s="514">
        <v>0.01</v>
      </c>
      <c r="E309" s="514">
        <v>0.01</v>
      </c>
      <c r="F309" s="514">
        <v>0</v>
      </c>
    </row>
    <row r="310" spans="1:6">
      <c r="A310" s="515" t="s">
        <v>1735</v>
      </c>
      <c r="B310" s="510" t="s">
        <v>689</v>
      </c>
      <c r="C310" s="516">
        <v>0</v>
      </c>
      <c r="D310" s="516">
        <v>0.01</v>
      </c>
      <c r="E310" s="516">
        <v>0.01</v>
      </c>
      <c r="F310" s="516">
        <v>0</v>
      </c>
    </row>
    <row r="311" spans="1:6">
      <c r="A311" s="510"/>
      <c r="B311" s="510"/>
      <c r="C311" s="516"/>
      <c r="D311" s="516"/>
      <c r="E311" s="516"/>
      <c r="F311" s="516"/>
    </row>
    <row r="312" spans="1:6">
      <c r="A312" s="508"/>
      <c r="B312" s="508"/>
      <c r="C312" s="508"/>
      <c r="D312" s="508"/>
      <c r="E312" s="508"/>
      <c r="F312" s="508"/>
    </row>
    <row r="313" spans="1:6">
      <c r="A313" s="508"/>
      <c r="B313" s="508"/>
      <c r="C313" s="508"/>
      <c r="D313" s="508"/>
      <c r="E313" s="508"/>
      <c r="F313" s="508"/>
    </row>
    <row r="314" spans="1:6">
      <c r="A314" s="508"/>
      <c r="B314" s="508"/>
      <c r="C314" s="508"/>
      <c r="D314" s="508"/>
      <c r="E314" s="508"/>
      <c r="F314" s="508"/>
    </row>
    <row r="315" spans="1:6">
      <c r="A315" s="508"/>
      <c r="B315" s="508"/>
      <c r="C315" s="508"/>
      <c r="D315" s="508"/>
      <c r="E315" s="508"/>
      <c r="F315" s="508"/>
    </row>
    <row r="316" spans="1:6">
      <c r="A316" s="508"/>
      <c r="B316" s="508"/>
      <c r="C316" s="508"/>
      <c r="D316" s="508"/>
      <c r="E316" s="508"/>
      <c r="F316" s="508"/>
    </row>
    <row r="317" spans="1:6">
      <c r="A317" s="508"/>
      <c r="B317" s="508"/>
      <c r="C317" s="508"/>
      <c r="D317" s="508"/>
      <c r="E317" s="508"/>
      <c r="F317" s="508"/>
    </row>
    <row r="318" spans="1:6">
      <c r="A318" s="508"/>
      <c r="B318" s="508"/>
      <c r="C318" s="508"/>
      <c r="D318" s="508"/>
      <c r="E318" s="508"/>
      <c r="F318" s="508"/>
    </row>
    <row r="319" spans="1:6">
      <c r="A319" s="508"/>
      <c r="B319" s="508"/>
      <c r="C319" s="508"/>
      <c r="D319" s="508"/>
      <c r="E319" s="508"/>
      <c r="F319" s="508"/>
    </row>
    <row r="320" spans="1:6">
      <c r="A320" s="508"/>
      <c r="B320" s="508"/>
      <c r="C320" s="508"/>
      <c r="D320" s="508"/>
      <c r="E320" s="508"/>
      <c r="F320" s="508"/>
    </row>
    <row r="321" spans="1:6">
      <c r="A321" s="508"/>
      <c r="B321" s="508"/>
      <c r="C321" s="508"/>
      <c r="D321" s="508"/>
      <c r="E321" s="508"/>
      <c r="F321" s="508"/>
    </row>
    <row r="322" spans="1:6">
      <c r="A322" s="508"/>
      <c r="B322" s="508"/>
      <c r="C322" s="508"/>
      <c r="D322" s="508"/>
      <c r="E322" s="508"/>
      <c r="F322" s="508"/>
    </row>
    <row r="323" spans="1:6">
      <c r="A323" s="508"/>
      <c r="B323" s="508"/>
      <c r="C323" s="508"/>
      <c r="D323" s="508"/>
      <c r="E323" s="508"/>
      <c r="F323" s="508"/>
    </row>
    <row r="324" spans="1:6">
      <c r="A324" s="508"/>
      <c r="B324" s="508"/>
      <c r="C324" s="508"/>
      <c r="D324" s="508"/>
      <c r="E324" s="508"/>
      <c r="F324" s="508"/>
    </row>
    <row r="325" spans="1:6">
      <c r="A325" s="508"/>
      <c r="B325" s="508"/>
      <c r="C325" s="508"/>
      <c r="D325" s="508"/>
      <c r="E325" s="508"/>
      <c r="F325" s="508"/>
    </row>
    <row r="326" spans="1:6">
      <c r="A326" s="508"/>
      <c r="B326" s="508"/>
      <c r="C326" s="508"/>
      <c r="D326" s="508"/>
      <c r="E326" s="508"/>
      <c r="F326" s="508"/>
    </row>
    <row r="327" spans="1:6">
      <c r="A327" s="508"/>
      <c r="B327" s="508"/>
      <c r="C327" s="508"/>
      <c r="D327" s="508"/>
      <c r="E327" s="508"/>
      <c r="F327" s="508"/>
    </row>
    <row r="328" spans="1:6">
      <c r="A328" s="508"/>
      <c r="B328" s="508"/>
      <c r="C328" s="508"/>
      <c r="D328" s="508"/>
      <c r="E328" s="508"/>
      <c r="F328" s="508"/>
    </row>
    <row r="329" spans="1:6">
      <c r="A329" s="508"/>
      <c r="B329" s="508"/>
      <c r="C329" s="508"/>
      <c r="D329" s="508"/>
      <c r="E329" s="508"/>
      <c r="F329" s="508"/>
    </row>
    <row r="330" spans="1:6">
      <c r="A330" s="508"/>
      <c r="B330" s="508"/>
      <c r="C330" s="508"/>
      <c r="D330" s="508"/>
      <c r="E330" s="508"/>
      <c r="F330" s="508"/>
    </row>
    <row r="331" spans="1:6">
      <c r="A331" s="508"/>
      <c r="B331" s="508"/>
      <c r="C331" s="508"/>
      <c r="D331" s="508"/>
      <c r="E331" s="508"/>
      <c r="F331" s="508"/>
    </row>
    <row r="332" spans="1:6">
      <c r="A332" s="508"/>
      <c r="B332" s="508"/>
      <c r="C332" s="508"/>
      <c r="D332" s="508"/>
      <c r="E332" s="508"/>
      <c r="F332" s="508"/>
    </row>
    <row r="333" spans="1:6">
      <c r="A333" s="508"/>
      <c r="B333" s="508"/>
      <c r="C333" s="508"/>
      <c r="D333" s="508"/>
      <c r="E333" s="508"/>
      <c r="F333" s="508"/>
    </row>
    <row r="334" spans="1:6">
      <c r="A334" s="508"/>
      <c r="B334" s="508"/>
      <c r="C334" s="508"/>
      <c r="D334" s="508"/>
      <c r="E334" s="508"/>
      <c r="F334" s="508"/>
    </row>
    <row r="335" spans="1:6">
      <c r="A335" s="508"/>
      <c r="B335" s="508"/>
      <c r="C335" s="508"/>
      <c r="D335" s="508"/>
      <c r="E335" s="508"/>
      <c r="F335" s="508"/>
    </row>
    <row r="336" spans="1:6">
      <c r="A336" s="508"/>
      <c r="B336" s="508"/>
      <c r="C336" s="508"/>
      <c r="D336" s="508"/>
      <c r="E336" s="508"/>
      <c r="F336" s="508"/>
    </row>
    <row r="337" spans="1:6">
      <c r="A337" s="508"/>
      <c r="B337" s="508"/>
      <c r="C337" s="508"/>
      <c r="D337" s="508"/>
      <c r="E337" s="508"/>
      <c r="F337" s="508"/>
    </row>
    <row r="338" spans="1:6">
      <c r="A338" s="508"/>
      <c r="B338" s="508"/>
      <c r="C338" s="508"/>
      <c r="D338" s="508"/>
      <c r="E338" s="508"/>
      <c r="F338" s="508"/>
    </row>
    <row r="339" spans="1:6">
      <c r="A339" s="508"/>
      <c r="B339" s="508"/>
      <c r="C339" s="508"/>
      <c r="D339" s="508"/>
      <c r="E339" s="508"/>
      <c r="F339" s="508"/>
    </row>
    <row r="340" spans="1:6">
      <c r="A340" s="508"/>
      <c r="B340" s="508"/>
      <c r="C340" s="508"/>
      <c r="D340" s="508"/>
      <c r="E340" s="508"/>
      <c r="F340" s="508"/>
    </row>
    <row r="341" spans="1:6">
      <c r="A341" s="508"/>
      <c r="B341" s="508"/>
      <c r="C341" s="508"/>
      <c r="D341" s="508"/>
      <c r="E341" s="508"/>
      <c r="F341" s="508"/>
    </row>
    <row r="342" spans="1:6">
      <c r="A342" s="508"/>
      <c r="B342" s="508"/>
      <c r="C342" s="508"/>
      <c r="D342" s="508"/>
      <c r="E342" s="508"/>
      <c r="F342" s="508"/>
    </row>
    <row r="343" spans="1:6">
      <c r="A343" s="508"/>
      <c r="B343" s="508"/>
      <c r="C343" s="508"/>
      <c r="D343" s="508"/>
      <c r="E343" s="508"/>
      <c r="F343" s="508"/>
    </row>
    <row r="344" spans="1:6">
      <c r="A344" s="508"/>
      <c r="B344" s="508"/>
      <c r="C344" s="508"/>
      <c r="D344" s="508"/>
      <c r="E344" s="508"/>
      <c r="F344" s="508"/>
    </row>
    <row r="345" spans="1:6">
      <c r="A345" s="508"/>
      <c r="B345" s="508"/>
      <c r="C345" s="508"/>
      <c r="D345" s="508"/>
      <c r="E345" s="508"/>
      <c r="F345" s="508"/>
    </row>
    <row r="346" spans="1:6">
      <c r="A346" s="508"/>
      <c r="B346" s="508"/>
      <c r="C346" s="508"/>
      <c r="D346" s="508"/>
      <c r="E346" s="508"/>
      <c r="F346" s="508"/>
    </row>
    <row r="347" spans="1:6">
      <c r="A347" s="508"/>
      <c r="B347" s="508"/>
      <c r="C347" s="508"/>
      <c r="D347" s="508"/>
      <c r="E347" s="508"/>
      <c r="F347" s="508"/>
    </row>
    <row r="348" spans="1:6">
      <c r="A348" s="508"/>
      <c r="B348" s="508"/>
      <c r="C348" s="508"/>
      <c r="D348" s="508"/>
      <c r="E348" s="508"/>
      <c r="F348" s="508"/>
    </row>
    <row r="349" spans="1:6">
      <c r="A349" s="508"/>
      <c r="B349" s="508"/>
      <c r="C349" s="508"/>
      <c r="D349" s="508"/>
      <c r="E349" s="508"/>
      <c r="F349" s="508"/>
    </row>
    <row r="350" spans="1:6">
      <c r="A350" s="508"/>
      <c r="B350" s="508"/>
      <c r="C350" s="508"/>
      <c r="D350" s="508"/>
      <c r="E350" s="508"/>
      <c r="F350" s="508"/>
    </row>
    <row r="351" spans="1:6">
      <c r="A351" s="508"/>
      <c r="B351" s="508"/>
      <c r="C351" s="508"/>
      <c r="D351" s="508"/>
      <c r="E351" s="508"/>
      <c r="F351" s="508"/>
    </row>
    <row r="352" spans="1:6">
      <c r="A352" s="508"/>
      <c r="B352" s="508"/>
      <c r="C352" s="508"/>
      <c r="D352" s="508"/>
      <c r="E352" s="508"/>
      <c r="F352" s="508"/>
    </row>
    <row r="353" spans="1:6">
      <c r="A353" s="508"/>
      <c r="B353" s="508"/>
      <c r="C353" s="508"/>
      <c r="D353" s="508"/>
      <c r="E353" s="508"/>
      <c r="F353" s="508"/>
    </row>
    <row r="354" spans="1:6">
      <c r="A354" s="508"/>
      <c r="B354" s="508"/>
      <c r="C354" s="508"/>
      <c r="D354" s="508"/>
      <c r="E354" s="508"/>
      <c r="F354" s="508"/>
    </row>
    <row r="355" spans="1:6">
      <c r="A355" s="508"/>
      <c r="B355" s="508"/>
      <c r="C355" s="508"/>
      <c r="D355" s="508"/>
      <c r="E355" s="508"/>
      <c r="F355" s="508"/>
    </row>
    <row r="356" spans="1:6">
      <c r="A356" s="508"/>
      <c r="B356" s="508"/>
      <c r="C356" s="508"/>
      <c r="D356" s="508"/>
      <c r="E356" s="508"/>
      <c r="F356" s="508"/>
    </row>
    <row r="357" spans="1:6">
      <c r="A357" s="508"/>
      <c r="B357" s="508"/>
      <c r="C357" s="508"/>
      <c r="D357" s="508"/>
      <c r="E357" s="508"/>
      <c r="F357" s="508"/>
    </row>
    <row r="358" spans="1:6">
      <c r="A358" s="508"/>
      <c r="B358" s="508"/>
      <c r="C358" s="508"/>
      <c r="D358" s="508"/>
      <c r="E358" s="508"/>
      <c r="F358" s="508"/>
    </row>
    <row r="359" spans="1:6">
      <c r="A359" s="508"/>
      <c r="B359" s="508"/>
      <c r="C359" s="508"/>
      <c r="D359" s="508"/>
      <c r="E359" s="508"/>
      <c r="F359" s="508"/>
    </row>
    <row r="360" spans="1:6">
      <c r="A360" s="508"/>
      <c r="B360" s="508"/>
      <c r="C360" s="508"/>
      <c r="D360" s="508"/>
      <c r="E360" s="508"/>
      <c r="F360" s="508"/>
    </row>
    <row r="361" spans="1:6">
      <c r="A361" s="508"/>
      <c r="B361" s="508"/>
      <c r="C361" s="508"/>
      <c r="D361" s="508"/>
      <c r="E361" s="508"/>
      <c r="F361" s="508"/>
    </row>
    <row r="362" spans="1:6">
      <c r="A362" s="508"/>
      <c r="B362" s="508"/>
      <c r="C362" s="508"/>
      <c r="D362" s="508"/>
      <c r="E362" s="508"/>
      <c r="F362" s="508"/>
    </row>
    <row r="363" spans="1:6">
      <c r="A363" s="508"/>
      <c r="B363" s="508"/>
      <c r="C363" s="508"/>
      <c r="D363" s="508"/>
      <c r="E363" s="508"/>
      <c r="F363" s="508"/>
    </row>
    <row r="364" spans="1:6">
      <c r="A364" s="508"/>
      <c r="B364" s="508"/>
      <c r="C364" s="508"/>
      <c r="D364" s="508"/>
      <c r="E364" s="508"/>
      <c r="F364" s="508"/>
    </row>
    <row r="365" spans="1:6">
      <c r="A365" s="508"/>
      <c r="B365" s="508"/>
      <c r="C365" s="508"/>
      <c r="D365" s="508"/>
      <c r="E365" s="508"/>
      <c r="F365" s="508"/>
    </row>
    <row r="366" spans="1:6">
      <c r="A366" s="508"/>
      <c r="B366" s="508"/>
      <c r="C366" s="508"/>
      <c r="D366" s="508"/>
      <c r="E366" s="508"/>
      <c r="F366" s="508"/>
    </row>
    <row r="367" spans="1:6">
      <c r="A367" s="508"/>
      <c r="B367" s="508"/>
      <c r="C367" s="508"/>
      <c r="D367" s="508"/>
      <c r="E367" s="508"/>
      <c r="F367" s="508"/>
    </row>
    <row r="368" spans="1:6">
      <c r="A368" s="508"/>
      <c r="B368" s="508"/>
      <c r="C368" s="508"/>
      <c r="D368" s="508"/>
      <c r="E368" s="508"/>
      <c r="F368" s="508"/>
    </row>
    <row r="369" spans="1:6">
      <c r="A369" s="508"/>
      <c r="B369" s="508"/>
      <c r="C369" s="508"/>
      <c r="D369" s="508"/>
      <c r="E369" s="508"/>
      <c r="F369" s="508"/>
    </row>
    <row r="370" spans="1:6">
      <c r="A370" s="508"/>
      <c r="B370" s="508"/>
      <c r="C370" s="508"/>
      <c r="D370" s="508"/>
      <c r="E370" s="508"/>
      <c r="F370" s="508"/>
    </row>
    <row r="371" spans="1:6">
      <c r="A371" s="508"/>
      <c r="B371" s="508"/>
      <c r="C371" s="508"/>
      <c r="D371" s="508"/>
      <c r="E371" s="508"/>
      <c r="F371" s="508"/>
    </row>
    <row r="372" spans="1:6">
      <c r="A372" s="508"/>
      <c r="B372" s="508"/>
      <c r="C372" s="508"/>
      <c r="D372" s="508"/>
      <c r="E372" s="508"/>
      <c r="F372" s="508"/>
    </row>
    <row r="373" spans="1:6">
      <c r="A373" s="508"/>
      <c r="B373" s="508"/>
      <c r="C373" s="508"/>
      <c r="D373" s="508"/>
      <c r="E373" s="508"/>
      <c r="F373" s="508"/>
    </row>
    <row r="374" spans="1:6">
      <c r="A374" s="508"/>
      <c r="B374" s="508"/>
      <c r="C374" s="508"/>
      <c r="D374" s="508"/>
      <c r="E374" s="508"/>
      <c r="F374" s="508"/>
    </row>
    <row r="375" spans="1:6">
      <c r="A375" s="508"/>
      <c r="B375" s="508"/>
      <c r="C375" s="508"/>
      <c r="D375" s="508"/>
      <c r="E375" s="508"/>
      <c r="F375" s="508"/>
    </row>
    <row r="376" spans="1:6">
      <c r="A376" s="508"/>
      <c r="B376" s="508"/>
      <c r="C376" s="508"/>
      <c r="D376" s="508"/>
      <c r="E376" s="508"/>
      <c r="F376" s="508"/>
    </row>
    <row r="377" spans="1:6">
      <c r="A377" s="508"/>
      <c r="B377" s="508"/>
      <c r="C377" s="508"/>
      <c r="D377" s="508"/>
      <c r="E377" s="508"/>
      <c r="F377" s="508"/>
    </row>
    <row r="378" spans="1:6">
      <c r="A378" s="508"/>
      <c r="B378" s="508"/>
      <c r="C378" s="508"/>
      <c r="D378" s="508"/>
      <c r="E378" s="508"/>
      <c r="F378" s="508"/>
    </row>
    <row r="379" spans="1:6">
      <c r="A379" s="508"/>
      <c r="B379" s="508"/>
      <c r="C379" s="508"/>
      <c r="D379" s="508"/>
      <c r="E379" s="508"/>
      <c r="F379" s="508"/>
    </row>
    <row r="380" spans="1:6">
      <c r="A380" s="508"/>
      <c r="B380" s="508"/>
      <c r="C380" s="508"/>
      <c r="D380" s="508"/>
      <c r="E380" s="508"/>
      <c r="F380" s="508"/>
    </row>
    <row r="381" spans="1:6">
      <c r="A381" s="508"/>
      <c r="B381" s="508"/>
      <c r="C381" s="508"/>
      <c r="D381" s="508"/>
      <c r="E381" s="508"/>
      <c r="F381" s="508"/>
    </row>
    <row r="382" spans="1:6">
      <c r="A382" s="508"/>
      <c r="B382" s="508"/>
      <c r="C382" s="508"/>
      <c r="D382" s="508"/>
      <c r="E382" s="508"/>
      <c r="F382" s="508"/>
    </row>
    <row r="383" spans="1:6">
      <c r="A383" s="508"/>
      <c r="B383" s="508"/>
      <c r="C383" s="508"/>
      <c r="D383" s="508"/>
      <c r="E383" s="508"/>
      <c r="F383" s="508"/>
    </row>
    <row r="384" spans="1:6">
      <c r="A384" s="508"/>
      <c r="B384" s="508"/>
      <c r="C384" s="508"/>
      <c r="D384" s="508"/>
      <c r="E384" s="508"/>
      <c r="F384" s="508"/>
    </row>
    <row r="385" spans="1:6">
      <c r="A385" s="508"/>
      <c r="B385" s="508"/>
      <c r="C385" s="508"/>
      <c r="D385" s="508"/>
      <c r="E385" s="508"/>
      <c r="F385" s="508"/>
    </row>
    <row r="386" spans="1:6">
      <c r="A386" s="508"/>
      <c r="B386" s="508"/>
      <c r="C386" s="508"/>
      <c r="D386" s="508"/>
      <c r="E386" s="508"/>
      <c r="F386" s="508"/>
    </row>
    <row r="387" spans="1:6">
      <c r="A387" s="508"/>
      <c r="B387" s="508"/>
      <c r="C387" s="508"/>
      <c r="D387" s="508"/>
      <c r="E387" s="508"/>
      <c r="F387" s="508"/>
    </row>
    <row r="388" spans="1:6">
      <c r="A388" s="508"/>
      <c r="B388" s="508"/>
      <c r="C388" s="508"/>
      <c r="D388" s="508"/>
      <c r="E388" s="508"/>
      <c r="F388" s="508"/>
    </row>
    <row r="389" spans="1:6">
      <c r="A389" s="508"/>
      <c r="B389" s="508"/>
      <c r="C389" s="508"/>
      <c r="D389" s="508"/>
      <c r="E389" s="508"/>
      <c r="F389" s="508"/>
    </row>
    <row r="390" spans="1:6">
      <c r="A390" s="508"/>
      <c r="B390" s="508"/>
      <c r="C390" s="508"/>
      <c r="D390" s="508"/>
      <c r="E390" s="508"/>
      <c r="F390" s="508"/>
    </row>
    <row r="391" spans="1:6">
      <c r="A391" s="508"/>
      <c r="B391" s="508"/>
      <c r="C391" s="508"/>
      <c r="D391" s="508"/>
      <c r="E391" s="508"/>
      <c r="F391" s="508"/>
    </row>
    <row r="392" spans="1:6">
      <c r="A392" s="508"/>
      <c r="B392" s="508"/>
      <c r="C392" s="508"/>
      <c r="D392" s="508"/>
      <c r="E392" s="508"/>
      <c r="F392" s="508"/>
    </row>
    <row r="393" spans="1:6">
      <c r="A393" s="508"/>
      <c r="B393" s="508"/>
      <c r="C393" s="508"/>
      <c r="D393" s="508"/>
      <c r="E393" s="508"/>
      <c r="F393" s="508"/>
    </row>
    <row r="394" spans="1:6">
      <c r="A394" s="508"/>
      <c r="B394" s="508"/>
      <c r="C394" s="508"/>
      <c r="D394" s="508"/>
      <c r="E394" s="508"/>
      <c r="F394" s="508"/>
    </row>
    <row r="395" spans="1:6">
      <c r="A395" s="508"/>
      <c r="B395" s="508"/>
      <c r="C395" s="508"/>
      <c r="D395" s="508"/>
      <c r="E395" s="508"/>
      <c r="F395" s="508"/>
    </row>
    <row r="396" spans="1:6">
      <c r="A396" s="508"/>
      <c r="B396" s="508"/>
      <c r="C396" s="508"/>
      <c r="D396" s="508"/>
      <c r="E396" s="508"/>
      <c r="F396" s="508"/>
    </row>
    <row r="397" spans="1:6">
      <c r="A397" s="508"/>
      <c r="B397" s="508"/>
      <c r="C397" s="508"/>
      <c r="D397" s="508"/>
      <c r="E397" s="508"/>
      <c r="F397" s="508"/>
    </row>
    <row r="398" spans="1:6">
      <c r="A398" s="508"/>
      <c r="B398" s="508"/>
      <c r="C398" s="508"/>
      <c r="D398" s="508"/>
      <c r="E398" s="508"/>
      <c r="F398" s="508"/>
    </row>
    <row r="399" spans="1:6">
      <c r="A399" s="508"/>
      <c r="B399" s="508"/>
      <c r="C399" s="508"/>
      <c r="D399" s="508"/>
      <c r="E399" s="508"/>
      <c r="F399" s="508"/>
    </row>
    <row r="400" spans="1:6">
      <c r="A400" s="508"/>
      <c r="B400" s="508"/>
      <c r="C400" s="508"/>
      <c r="D400" s="508"/>
      <c r="E400" s="508"/>
      <c r="F400" s="508"/>
    </row>
  </sheetData>
  <mergeCells count="3">
    <mergeCell ref="A4:F4"/>
    <mergeCell ref="A5:F5"/>
    <mergeCell ref="A6:F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C212"/>
  <sheetViews>
    <sheetView showGridLines="0" tabSelected="1" zoomScale="85" zoomScaleNormal="85" zoomScalePageLayoutView="72" workbookViewId="0">
      <selection activeCell="C26" sqref="C26"/>
    </sheetView>
  </sheetViews>
  <sheetFormatPr defaultColWidth="9.140625" defaultRowHeight="12.75"/>
  <cols>
    <col min="1" max="1" width="10.42578125" style="5" customWidth="1"/>
    <col min="2" max="2" width="5.7109375" style="1" customWidth="1"/>
    <col min="3" max="3" width="50.85546875" style="1" customWidth="1"/>
    <col min="4" max="4" width="14" style="195" customWidth="1"/>
    <col min="5" max="14" width="13" style="196" customWidth="1"/>
    <col min="15" max="15" width="13" style="197" customWidth="1"/>
    <col min="16" max="16" width="13" style="195" customWidth="1"/>
    <col min="17" max="17" width="12.5703125" style="195" hidden="1" customWidth="1"/>
    <col min="18" max="18" width="13.5703125" style="3" customWidth="1"/>
    <col min="19" max="19" width="9" style="2" customWidth="1"/>
    <col min="20" max="20" width="12.5703125" style="1" bestFit="1" customWidth="1"/>
    <col min="21" max="21" width="12.140625" style="1" bestFit="1" customWidth="1"/>
    <col min="22" max="22" width="10" style="1" bestFit="1" customWidth="1"/>
    <col min="23" max="23" width="12.7109375" style="1" bestFit="1" customWidth="1"/>
    <col min="24" max="16384" width="9.140625" style="1"/>
  </cols>
  <sheetData>
    <row r="1" spans="1:19" ht="12" customHeight="1"/>
    <row r="2" spans="1:19" ht="12" customHeight="1">
      <c r="R2" s="23"/>
    </row>
    <row r="3" spans="1:19" ht="12" customHeight="1"/>
    <row r="4" spans="1:19" ht="12" customHeight="1"/>
    <row r="5" spans="1:19" s="4" customFormat="1" ht="15" customHeight="1">
      <c r="A5" s="539" t="s">
        <v>1765</v>
      </c>
      <c r="D5" s="540"/>
      <c r="E5" s="635" t="s">
        <v>114</v>
      </c>
      <c r="F5" s="635"/>
      <c r="G5" s="541" t="s">
        <v>125</v>
      </c>
      <c r="H5" s="459"/>
      <c r="I5" s="459"/>
      <c r="J5" s="459"/>
      <c r="K5" s="459"/>
      <c r="L5" s="459"/>
      <c r="M5" s="459"/>
      <c r="N5" s="459"/>
      <c r="O5" s="459"/>
      <c r="P5" s="538"/>
      <c r="Q5" s="538"/>
      <c r="R5" s="294"/>
      <c r="S5" s="542"/>
    </row>
    <row r="6" spans="1:19" s="4" customFormat="1" ht="2.1" customHeight="1">
      <c r="A6" s="539"/>
      <c r="D6" s="543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93"/>
      <c r="P6" s="538"/>
      <c r="Q6" s="538"/>
      <c r="R6" s="294"/>
      <c r="S6" s="542"/>
    </row>
    <row r="7" spans="1:19" s="4" customFormat="1" ht="15" customHeight="1">
      <c r="A7" s="18" t="s">
        <v>120</v>
      </c>
      <c r="D7" s="538"/>
      <c r="E7" s="635" t="s">
        <v>85</v>
      </c>
      <c r="F7" s="635"/>
      <c r="G7" s="646" t="s">
        <v>922</v>
      </c>
      <c r="H7" s="646"/>
      <c r="I7" s="646"/>
      <c r="J7" s="646"/>
      <c r="K7" s="461"/>
      <c r="L7" s="461"/>
      <c r="M7" s="461"/>
      <c r="N7" s="461"/>
      <c r="O7" s="461"/>
      <c r="P7" s="538"/>
      <c r="Q7" s="538"/>
      <c r="R7" s="294"/>
      <c r="S7" s="542"/>
    </row>
    <row r="8" spans="1:19" s="4" customFormat="1" ht="2.1" customHeight="1">
      <c r="A8" s="18"/>
      <c r="D8" s="538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293"/>
      <c r="P8" s="538"/>
      <c r="Q8" s="538"/>
      <c r="R8" s="294"/>
      <c r="S8" s="542"/>
    </row>
    <row r="9" spans="1:19" s="4" customFormat="1" ht="15" customHeight="1">
      <c r="A9" s="18" t="s">
        <v>1766</v>
      </c>
      <c r="D9" s="543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293"/>
      <c r="P9" s="538"/>
      <c r="Q9" s="538"/>
      <c r="R9" s="294"/>
      <c r="S9" s="542"/>
    </row>
    <row r="10" spans="1:19" ht="5.0999999999999996" customHeight="1"/>
    <row r="12" spans="1:19" ht="20.100000000000001" customHeight="1">
      <c r="A12" s="641" t="s">
        <v>119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</row>
    <row r="13" spans="1:19" ht="15" customHeight="1">
      <c r="A13" s="32"/>
      <c r="B13" s="32"/>
      <c r="C13" s="32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6"/>
    </row>
    <row r="14" spans="1:19">
      <c r="A14" s="34" t="s">
        <v>72</v>
      </c>
      <c r="D14" s="202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9" ht="15" customHeight="1">
      <c r="A15" s="34"/>
      <c r="D15" s="202"/>
      <c r="E15" s="197"/>
      <c r="F15" s="197"/>
      <c r="G15" s="197"/>
      <c r="H15" s="197"/>
      <c r="I15" s="197"/>
      <c r="J15" s="197"/>
      <c r="K15" s="197"/>
      <c r="L15" s="197"/>
      <c r="M15" s="197"/>
      <c r="N15" s="197"/>
    </row>
    <row r="16" spans="1:19" s="39" customFormat="1" ht="27" customHeight="1">
      <c r="A16" s="35"/>
      <c r="B16" s="642" t="s">
        <v>84</v>
      </c>
      <c r="C16" s="643"/>
      <c r="D16" s="203" t="s">
        <v>2</v>
      </c>
      <c r="E16" s="383" t="s">
        <v>1642</v>
      </c>
      <c r="F16" s="437" t="s">
        <v>1643</v>
      </c>
      <c r="G16" s="437" t="s">
        <v>1644</v>
      </c>
      <c r="H16" s="437" t="s">
        <v>1645</v>
      </c>
      <c r="I16" s="437" t="s">
        <v>923</v>
      </c>
      <c r="J16" s="437" t="s">
        <v>1646</v>
      </c>
      <c r="K16" s="437" t="s">
        <v>1647</v>
      </c>
      <c r="L16" s="437" t="s">
        <v>1648</v>
      </c>
      <c r="M16" s="437" t="s">
        <v>1649</v>
      </c>
      <c r="N16" s="384" t="s">
        <v>1650</v>
      </c>
      <c r="O16" s="384" t="s">
        <v>1651</v>
      </c>
      <c r="P16" s="204" t="s">
        <v>1652</v>
      </c>
      <c r="Q16" s="205" t="s">
        <v>3</v>
      </c>
      <c r="R16" s="355" t="s">
        <v>4</v>
      </c>
      <c r="S16" s="37" t="s">
        <v>132</v>
      </c>
    </row>
    <row r="17" spans="1:19" s="41" customFormat="1" ht="15" customHeight="1">
      <c r="A17" s="9">
        <v>1</v>
      </c>
      <c r="B17" s="644" t="s">
        <v>924</v>
      </c>
      <c r="C17" s="645"/>
      <c r="D17" s="206">
        <f>D18+D19+D30</f>
        <v>13766302.02</v>
      </c>
      <c r="E17" s="207">
        <f t="shared" ref="E17:Q17" si="0">E18+E19</f>
        <v>537654.88</v>
      </c>
      <c r="F17" s="387">
        <f t="shared" si="0"/>
        <v>537654.88</v>
      </c>
      <c r="G17" s="387">
        <f t="shared" si="0"/>
        <v>526901.92000000004</v>
      </c>
      <c r="H17" s="387">
        <f t="shared" si="0"/>
        <v>532277.44999999995</v>
      </c>
      <c r="I17" s="387">
        <f t="shared" si="0"/>
        <v>532278.37080000003</v>
      </c>
      <c r="J17" s="387">
        <f t="shared" si="0"/>
        <v>532277</v>
      </c>
      <c r="K17" s="387">
        <f t="shared" si="0"/>
        <v>532277.46</v>
      </c>
      <c r="L17" s="387">
        <f t="shared" si="0"/>
        <v>526900.92000000004</v>
      </c>
      <c r="M17" s="387">
        <f t="shared" si="0"/>
        <v>532277.46</v>
      </c>
      <c r="N17" s="387">
        <f t="shared" si="0"/>
        <v>532277.46</v>
      </c>
      <c r="O17" s="387">
        <f t="shared" si="0"/>
        <v>532277.46</v>
      </c>
      <c r="P17" s="390">
        <f t="shared" si="0"/>
        <v>532284.8200000003</v>
      </c>
      <c r="Q17" s="401">
        <f t="shared" si="0"/>
        <v>0</v>
      </c>
      <c r="R17" s="537">
        <f>R18+R19+R30</f>
        <v>13766302.1008</v>
      </c>
      <c r="S17" s="417">
        <f>R17/D17</f>
        <v>1.000000005869405</v>
      </c>
    </row>
    <row r="18" spans="1:19" s="41" customFormat="1" ht="19.5" customHeight="1">
      <c r="A18" s="42" t="s">
        <v>10</v>
      </c>
      <c r="B18" s="43"/>
      <c r="C18" s="44" t="s">
        <v>110</v>
      </c>
      <c r="D18" s="394">
        <v>6451859</v>
      </c>
      <c r="E18" s="211">
        <v>537654.88</v>
      </c>
      <c r="F18" s="388">
        <v>537654.88</v>
      </c>
      <c r="G18" s="388">
        <v>537654.92000000004</v>
      </c>
      <c r="H18" s="388">
        <v>537654</v>
      </c>
      <c r="I18" s="388">
        <v>537654.92000000004</v>
      </c>
      <c r="J18" s="388">
        <v>537654</v>
      </c>
      <c r="K18" s="388">
        <v>537654</v>
      </c>
      <c r="L18" s="388">
        <v>537654</v>
      </c>
      <c r="M18" s="388">
        <v>537654</v>
      </c>
      <c r="N18" s="388">
        <v>537654</v>
      </c>
      <c r="O18" s="388">
        <v>537654</v>
      </c>
      <c r="P18" s="388">
        <f>7916623.38-P30</f>
        <v>537661.36000000034</v>
      </c>
      <c r="Q18" s="388">
        <f>CR!Q17+CGA!Q17+CMA!Q17</f>
        <v>0</v>
      </c>
      <c r="R18" s="382">
        <f>SUM(E18:Q18)</f>
        <v>6451858.96</v>
      </c>
      <c r="S18" s="192">
        <f>R18/D18</f>
        <v>0.99999999380023652</v>
      </c>
    </row>
    <row r="19" spans="1:19" s="41" customFormat="1" ht="15" customHeight="1">
      <c r="A19" s="42" t="s">
        <v>64</v>
      </c>
      <c r="B19" s="43"/>
      <c r="C19" s="44" t="s">
        <v>113</v>
      </c>
      <c r="D19" s="216">
        <f>SUM(D20:D25)</f>
        <v>-64519</v>
      </c>
      <c r="E19" s="356">
        <f t="shared" ref="E19:Q19" si="1">SUM(E20:E25)</f>
        <v>0</v>
      </c>
      <c r="F19" s="356">
        <f t="shared" si="1"/>
        <v>0</v>
      </c>
      <c r="G19" s="356">
        <f t="shared" si="1"/>
        <v>-10753</v>
      </c>
      <c r="H19" s="356">
        <f t="shared" si="1"/>
        <v>-5376.55</v>
      </c>
      <c r="I19" s="356">
        <f t="shared" si="1"/>
        <v>-5376.5492000000004</v>
      </c>
      <c r="J19" s="356">
        <f t="shared" si="1"/>
        <v>-5377</v>
      </c>
      <c r="K19" s="356">
        <f t="shared" si="1"/>
        <v>-5376.54</v>
      </c>
      <c r="L19" s="356">
        <f t="shared" si="1"/>
        <v>-10753.08</v>
      </c>
      <c r="M19" s="356">
        <f t="shared" si="1"/>
        <v>-5376.54</v>
      </c>
      <c r="N19" s="356">
        <f t="shared" si="1"/>
        <v>-5376.54</v>
      </c>
      <c r="O19" s="356">
        <f t="shared" si="1"/>
        <v>-5376.54</v>
      </c>
      <c r="P19" s="387">
        <f t="shared" si="1"/>
        <v>-5376.54</v>
      </c>
      <c r="Q19" s="402">
        <f t="shared" si="1"/>
        <v>0</v>
      </c>
      <c r="R19" s="416">
        <f>SUM(R20:R23)</f>
        <v>-64518.879200000003</v>
      </c>
      <c r="S19" s="418">
        <f>R19/D19</f>
        <v>0.99999812768331819</v>
      </c>
    </row>
    <row r="20" spans="1:19" s="41" customFormat="1" ht="15" customHeight="1">
      <c r="A20" s="42" t="s">
        <v>121</v>
      </c>
      <c r="B20" s="46"/>
      <c r="C20" s="47" t="s">
        <v>111</v>
      </c>
      <c r="D20" s="213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388"/>
      <c r="Q20" s="403"/>
      <c r="R20" s="382"/>
      <c r="S20" s="192"/>
    </row>
    <row r="21" spans="1:19" s="41" customFormat="1" ht="15" customHeight="1">
      <c r="A21" s="42" t="s">
        <v>122</v>
      </c>
      <c r="B21" s="46"/>
      <c r="C21" s="47" t="s">
        <v>925</v>
      </c>
      <c r="D21" s="213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388"/>
      <c r="Q21" s="403"/>
      <c r="R21" s="382"/>
      <c r="S21" s="192"/>
    </row>
    <row r="22" spans="1:19" s="41" customFormat="1" ht="15" customHeight="1">
      <c r="A22" s="42" t="s">
        <v>123</v>
      </c>
      <c r="B22" s="46"/>
      <c r="C22" s="47" t="s">
        <v>112</v>
      </c>
      <c r="D22" s="213">
        <v>-64519</v>
      </c>
      <c r="E22" s="221">
        <v>0</v>
      </c>
      <c r="F22" s="221">
        <v>0</v>
      </c>
      <c r="G22" s="221">
        <v>-10753</v>
      </c>
      <c r="H22" s="221">
        <v>-5376.55</v>
      </c>
      <c r="I22" s="221">
        <v>-5376.5492000000004</v>
      </c>
      <c r="J22" s="221">
        <v>-5377</v>
      </c>
      <c r="K22" s="221">
        <v>-5376.54</v>
      </c>
      <c r="L22" s="221">
        <v>-10753.08</v>
      </c>
      <c r="M22" s="221">
        <v>-5376.54</v>
      </c>
      <c r="N22" s="221">
        <v>-5376.54</v>
      </c>
      <c r="O22" s="221">
        <v>-5376.54</v>
      </c>
      <c r="P22" s="388">
        <v>-5376.54</v>
      </c>
      <c r="Q22" s="403"/>
      <c r="R22" s="382">
        <f>SUM(E22:Q22)</f>
        <v>-64518.879200000003</v>
      </c>
      <c r="S22" s="192">
        <f>R22/D22</f>
        <v>0.99999812768331819</v>
      </c>
    </row>
    <row r="23" spans="1:19" s="41" customFormat="1" ht="15" customHeight="1">
      <c r="A23" s="42" t="s">
        <v>808</v>
      </c>
      <c r="B23" s="46"/>
      <c r="C23" s="47" t="s">
        <v>926</v>
      </c>
      <c r="D23" s="213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388"/>
      <c r="Q23" s="403"/>
      <c r="R23" s="382"/>
      <c r="S23" s="192"/>
    </row>
    <row r="24" spans="1:19" s="41" customFormat="1" ht="15" customHeight="1">
      <c r="A24" s="42" t="s">
        <v>819</v>
      </c>
      <c r="B24" s="46"/>
      <c r="C24" s="47" t="s">
        <v>928</v>
      </c>
      <c r="D24" s="213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388"/>
      <c r="Q24" s="403"/>
      <c r="R24" s="382"/>
      <c r="S24" s="192"/>
    </row>
    <row r="25" spans="1:19" s="41" customFormat="1" ht="15" customHeight="1">
      <c r="A25" s="42" t="s">
        <v>811</v>
      </c>
      <c r="B25" s="46"/>
      <c r="C25" s="47" t="s">
        <v>927</v>
      </c>
      <c r="D25" s="219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388"/>
      <c r="Q25" s="403"/>
      <c r="R25" s="382"/>
      <c r="S25" s="192"/>
    </row>
    <row r="26" spans="1:19" s="41" customFormat="1" ht="15" customHeight="1">
      <c r="A26" s="42" t="s">
        <v>65</v>
      </c>
      <c r="B26" s="46"/>
      <c r="C26" s="47" t="s">
        <v>929</v>
      </c>
      <c r="D26" s="219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388"/>
      <c r="Q26" s="403"/>
      <c r="R26" s="382"/>
      <c r="S26" s="192"/>
    </row>
    <row r="27" spans="1:19" s="41" customFormat="1" ht="15" customHeight="1">
      <c r="A27" s="42" t="s">
        <v>930</v>
      </c>
      <c r="B27" s="46"/>
      <c r="C27" s="47" t="s">
        <v>931</v>
      </c>
      <c r="D27" s="219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17"/>
      <c r="Q27" s="218"/>
      <c r="R27" s="382"/>
      <c r="S27" s="192"/>
    </row>
    <row r="28" spans="1:19" s="41" customFormat="1" ht="15" customHeight="1">
      <c r="A28" s="42" t="s">
        <v>932</v>
      </c>
      <c r="B28" s="46"/>
      <c r="C28" s="47" t="s">
        <v>933</v>
      </c>
      <c r="D28" s="219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17"/>
      <c r="Q28" s="218"/>
      <c r="R28" s="382"/>
      <c r="S28" s="192"/>
    </row>
    <row r="29" spans="1:19" s="41" customFormat="1" ht="15" customHeight="1">
      <c r="A29" s="9">
        <v>2</v>
      </c>
      <c r="B29" s="46"/>
      <c r="C29" s="122" t="s">
        <v>934</v>
      </c>
      <c r="D29" s="220">
        <f>+D30</f>
        <v>7378962.0199999996</v>
      </c>
      <c r="E29" s="356">
        <f t="shared" ref="E29:Q29" si="2">+E30</f>
        <v>0</v>
      </c>
      <c r="F29" s="387">
        <f t="shared" si="2"/>
        <v>0</v>
      </c>
      <c r="G29" s="387">
        <f t="shared" si="2"/>
        <v>0</v>
      </c>
      <c r="H29" s="387">
        <f t="shared" si="2"/>
        <v>0</v>
      </c>
      <c r="I29" s="387">
        <f t="shared" si="2"/>
        <v>0</v>
      </c>
      <c r="J29" s="387">
        <f t="shared" si="2"/>
        <v>0</v>
      </c>
      <c r="K29" s="387">
        <f t="shared" si="2"/>
        <v>0</v>
      </c>
      <c r="L29" s="387">
        <f t="shared" si="2"/>
        <v>0</v>
      </c>
      <c r="M29" s="387">
        <f t="shared" si="2"/>
        <v>0</v>
      </c>
      <c r="N29" s="387">
        <f t="shared" si="2"/>
        <v>0</v>
      </c>
      <c r="O29" s="387">
        <f t="shared" si="2"/>
        <v>0</v>
      </c>
      <c r="P29" s="389">
        <f t="shared" si="2"/>
        <v>7378962.0199999996</v>
      </c>
      <c r="Q29" s="224">
        <f t="shared" si="2"/>
        <v>0</v>
      </c>
      <c r="R29" s="416">
        <f>+P29</f>
        <v>7378962.0199999996</v>
      </c>
      <c r="S29" s="418">
        <f>R29/D29</f>
        <v>1</v>
      </c>
    </row>
    <row r="30" spans="1:19" s="41" customFormat="1" ht="15" customHeight="1">
      <c r="A30" s="42" t="s">
        <v>5</v>
      </c>
      <c r="B30" s="46"/>
      <c r="C30" s="47" t="s">
        <v>935</v>
      </c>
      <c r="D30" s="219">
        <v>7378962.0199999996</v>
      </c>
      <c r="E30" s="221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88">
        <f>+D30</f>
        <v>7378962.0199999996</v>
      </c>
      <c r="Q30" s="218"/>
      <c r="R30" s="382">
        <f>SUM(E30:Q30)</f>
        <v>7378962.0199999996</v>
      </c>
      <c r="S30" s="192">
        <f>R30/D30</f>
        <v>1</v>
      </c>
    </row>
    <row r="31" spans="1:19" s="41" customFormat="1" ht="15" customHeight="1">
      <c r="A31" s="9">
        <v>3</v>
      </c>
      <c r="B31" s="46"/>
      <c r="C31" s="122" t="s">
        <v>936</v>
      </c>
      <c r="D31" s="220">
        <f>SUM(D33:D35)</f>
        <v>304000</v>
      </c>
      <c r="E31" s="222">
        <f t="shared" ref="E31:Q31" si="3">SUM(E33:E35)</f>
        <v>8042.45</v>
      </c>
      <c r="F31" s="389">
        <f t="shared" si="3"/>
        <v>8042.85</v>
      </c>
      <c r="G31" s="389">
        <f t="shared" si="3"/>
        <v>8042.85</v>
      </c>
      <c r="H31" s="389">
        <f t="shared" si="3"/>
        <v>8042.85</v>
      </c>
      <c r="I31" s="389">
        <f t="shared" si="3"/>
        <v>93023.85</v>
      </c>
      <c r="J31" s="389">
        <f t="shared" si="3"/>
        <v>8042.85</v>
      </c>
      <c r="K31" s="389">
        <f t="shared" si="3"/>
        <v>8160.7999999999884</v>
      </c>
      <c r="L31" s="389">
        <f t="shared" si="3"/>
        <v>27943.93</v>
      </c>
      <c r="M31" s="389">
        <f t="shared" si="3"/>
        <v>8144.74</v>
      </c>
      <c r="N31" s="389">
        <f t="shared" si="3"/>
        <v>11958</v>
      </c>
      <c r="O31" s="389">
        <f t="shared" si="3"/>
        <v>26000</v>
      </c>
      <c r="P31" s="389">
        <f t="shared" si="3"/>
        <v>13085.880000000001</v>
      </c>
      <c r="Q31" s="224">
        <f t="shared" si="3"/>
        <v>0</v>
      </c>
      <c r="R31" s="222">
        <f>SUM(E31:Q31)</f>
        <v>228531.05</v>
      </c>
      <c r="S31" s="418">
        <f>R31/D31</f>
        <v>0.75174687499999993</v>
      </c>
    </row>
    <row r="32" spans="1:19" s="41" customFormat="1" ht="15" customHeight="1">
      <c r="A32" s="42" t="s">
        <v>32</v>
      </c>
      <c r="B32" s="49"/>
      <c r="C32" s="47" t="s">
        <v>937</v>
      </c>
      <c r="D32" s="219"/>
      <c r="E32" s="225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386"/>
      <c r="Q32" s="218"/>
      <c r="R32" s="382"/>
      <c r="S32" s="192"/>
    </row>
    <row r="33" spans="1:19" s="41" customFormat="1" ht="25.5">
      <c r="A33" s="42" t="s">
        <v>938</v>
      </c>
      <c r="B33" s="49"/>
      <c r="C33" s="47" t="s">
        <v>939</v>
      </c>
      <c r="D33" s="219">
        <v>254000</v>
      </c>
      <c r="E33" s="226">
        <v>8042.45</v>
      </c>
      <c r="F33" s="438">
        <v>8042.85</v>
      </c>
      <c r="G33" s="438">
        <v>8042.85</v>
      </c>
      <c r="H33" s="438">
        <v>8042.85</v>
      </c>
      <c r="I33" s="438">
        <v>93023.85</v>
      </c>
      <c r="J33" s="438">
        <v>8042.85</v>
      </c>
      <c r="K33" s="438">
        <v>8160.7999999999884</v>
      </c>
      <c r="L33" s="438">
        <v>27943.93</v>
      </c>
      <c r="M33" s="438">
        <f t="shared" ref="M33:Q34" si="4">M42</f>
        <v>8144.74</v>
      </c>
      <c r="N33" s="438">
        <f t="shared" si="4"/>
        <v>11958</v>
      </c>
      <c r="O33" s="438">
        <f t="shared" si="4"/>
        <v>26000</v>
      </c>
      <c r="P33" s="386">
        <f t="shared" si="4"/>
        <v>13085.880000000001</v>
      </c>
      <c r="Q33" s="218">
        <f t="shared" si="4"/>
        <v>0</v>
      </c>
      <c r="R33" s="382">
        <f>SUM(E33:Q33)</f>
        <v>228531.05</v>
      </c>
      <c r="S33" s="192">
        <f>R33/D33</f>
        <v>0.89972854330708651</v>
      </c>
    </row>
    <row r="34" spans="1:19" s="41" customFormat="1" ht="15" customHeight="1">
      <c r="A34" s="42" t="s">
        <v>941</v>
      </c>
      <c r="B34" s="49"/>
      <c r="C34" s="47" t="s">
        <v>1105</v>
      </c>
      <c r="D34" s="219">
        <v>50000</v>
      </c>
      <c r="E34" s="226">
        <v>0</v>
      </c>
      <c r="F34" s="438">
        <v>0</v>
      </c>
      <c r="G34" s="438">
        <v>0</v>
      </c>
      <c r="H34" s="438">
        <v>0</v>
      </c>
      <c r="I34" s="438">
        <v>0</v>
      </c>
      <c r="J34" s="438">
        <v>0</v>
      </c>
      <c r="K34" s="438">
        <v>0</v>
      </c>
      <c r="L34" s="438">
        <v>0</v>
      </c>
      <c r="M34" s="438">
        <f t="shared" si="4"/>
        <v>0</v>
      </c>
      <c r="N34" s="438">
        <f t="shared" si="4"/>
        <v>0</v>
      </c>
      <c r="O34" s="438">
        <f t="shared" si="4"/>
        <v>0</v>
      </c>
      <c r="P34" s="386">
        <f t="shared" si="4"/>
        <v>0</v>
      </c>
      <c r="Q34" s="218">
        <f t="shared" si="4"/>
        <v>0</v>
      </c>
      <c r="R34" s="382">
        <f>SUM(E34:Q34)</f>
        <v>0</v>
      </c>
      <c r="S34" s="192">
        <f>R34/D34</f>
        <v>0</v>
      </c>
    </row>
    <row r="35" spans="1:19" s="41" customFormat="1" ht="15" customHeight="1">
      <c r="A35" s="42" t="s">
        <v>942</v>
      </c>
      <c r="B35" s="49"/>
      <c r="C35" s="47" t="s">
        <v>8</v>
      </c>
      <c r="D35" s="219"/>
      <c r="E35" s="227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390"/>
      <c r="Q35" s="224"/>
      <c r="R35" s="416"/>
      <c r="S35" s="192"/>
    </row>
    <row r="36" spans="1:19" s="41" customFormat="1" ht="14.1" customHeight="1">
      <c r="A36" s="53"/>
      <c r="B36" s="6"/>
      <c r="C36" s="54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6"/>
    </row>
    <row r="37" spans="1:19" s="41" customFormat="1" ht="16.5" customHeight="1">
      <c r="A37" s="34" t="s">
        <v>106</v>
      </c>
      <c r="B37" s="6"/>
      <c r="C37" s="6"/>
      <c r="D37" s="232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7"/>
    </row>
    <row r="38" spans="1:19" ht="14.1" customHeight="1">
      <c r="B38" s="7"/>
      <c r="C38" s="7"/>
      <c r="D38" s="235"/>
    </row>
    <row r="39" spans="1:19" s="39" customFormat="1" ht="27" customHeight="1">
      <c r="A39" s="56" t="s">
        <v>943</v>
      </c>
      <c r="B39" s="639" t="s">
        <v>135</v>
      </c>
      <c r="C39" s="640"/>
      <c r="D39" s="236" t="s">
        <v>2</v>
      </c>
      <c r="E39" s="383" t="s">
        <v>1642</v>
      </c>
      <c r="F39" s="437" t="s">
        <v>1643</v>
      </c>
      <c r="G39" s="437" t="s">
        <v>1644</v>
      </c>
      <c r="H39" s="437" t="s">
        <v>1645</v>
      </c>
      <c r="I39" s="437" t="s">
        <v>923</v>
      </c>
      <c r="J39" s="437" t="s">
        <v>1646</v>
      </c>
      <c r="K39" s="437" t="s">
        <v>1647</v>
      </c>
      <c r="L39" s="437" t="s">
        <v>1648</v>
      </c>
      <c r="M39" s="437" t="s">
        <v>1649</v>
      </c>
      <c r="N39" s="384" t="s">
        <v>1650</v>
      </c>
      <c r="O39" s="384" t="s">
        <v>1651</v>
      </c>
      <c r="P39" s="204" t="s">
        <v>1652</v>
      </c>
      <c r="Q39" s="237" t="s">
        <v>3</v>
      </c>
      <c r="R39" s="355" t="s">
        <v>4</v>
      </c>
      <c r="S39" s="37" t="s">
        <v>132</v>
      </c>
    </row>
    <row r="40" spans="1:19" s="41" customFormat="1" ht="15.75" customHeight="1">
      <c r="A40" s="58" t="s">
        <v>45</v>
      </c>
      <c r="B40" s="632" t="s">
        <v>133</v>
      </c>
      <c r="C40" s="633"/>
      <c r="D40" s="238">
        <f>-D151-D41-D45</f>
        <v>13483302.02</v>
      </c>
      <c r="E40" s="239">
        <f t="shared" ref="E40:Q40" si="5">-E151-E41-E45-E153</f>
        <v>450048.54999999993</v>
      </c>
      <c r="F40" s="239">
        <f t="shared" si="5"/>
        <v>405739.57000000007</v>
      </c>
      <c r="G40" s="239">
        <f t="shared" si="5"/>
        <v>489848.38</v>
      </c>
      <c r="H40" s="239">
        <f t="shared" si="5"/>
        <v>531102.85</v>
      </c>
      <c r="I40" s="239">
        <f t="shared" si="5"/>
        <v>471036.95999999985</v>
      </c>
      <c r="J40" s="239">
        <f t="shared" si="5"/>
        <v>518748.93000000011</v>
      </c>
      <c r="K40" s="239">
        <f t="shared" si="5"/>
        <v>493182.92000000004</v>
      </c>
      <c r="L40" s="239">
        <f t="shared" si="5"/>
        <v>522167.71999999991</v>
      </c>
      <c r="M40" s="239">
        <f t="shared" si="5"/>
        <v>622650.5</v>
      </c>
      <c r="N40" s="239">
        <f t="shared" si="5"/>
        <v>511434.18999999994</v>
      </c>
      <c r="O40" s="239">
        <f t="shared" si="5"/>
        <v>494794.63</v>
      </c>
      <c r="P40" s="239">
        <f t="shared" si="5"/>
        <v>393601.27999999997</v>
      </c>
      <c r="Q40" s="240">
        <f t="shared" si="5"/>
        <v>0</v>
      </c>
      <c r="R40" s="241">
        <f>SUM(E40:Q40)</f>
        <v>5904356.4800000004</v>
      </c>
      <c r="S40" s="29">
        <f>R40/D40</f>
        <v>0.43790137395438988</v>
      </c>
    </row>
    <row r="41" spans="1:19" s="41" customFormat="1" ht="14.25" customHeight="1">
      <c r="A41" s="58" t="s">
        <v>46</v>
      </c>
      <c r="B41" s="629" t="s">
        <v>101</v>
      </c>
      <c r="C41" s="634"/>
      <c r="D41" s="242">
        <f>SUM(D42:D44)</f>
        <v>304000</v>
      </c>
      <c r="E41" s="243">
        <f>SUM(E42:E44)</f>
        <v>8042.45</v>
      </c>
      <c r="F41" s="428">
        <f t="shared" ref="F41:O41" si="6">SUM(F42:F44)</f>
        <v>8042.85</v>
      </c>
      <c r="G41" s="428">
        <f t="shared" si="6"/>
        <v>8042.85</v>
      </c>
      <c r="H41" s="428">
        <f t="shared" si="6"/>
        <v>8042.85</v>
      </c>
      <c r="I41" s="428">
        <f t="shared" si="6"/>
        <v>93023.85</v>
      </c>
      <c r="J41" s="428">
        <f t="shared" si="6"/>
        <v>8042.85</v>
      </c>
      <c r="K41" s="428">
        <f t="shared" si="6"/>
        <v>8160.7999999999884</v>
      </c>
      <c r="L41" s="428">
        <f t="shared" si="6"/>
        <v>27943.93</v>
      </c>
      <c r="M41" s="428">
        <f t="shared" si="6"/>
        <v>8144.74</v>
      </c>
      <c r="N41" s="428">
        <f t="shared" si="6"/>
        <v>11958</v>
      </c>
      <c r="O41" s="244">
        <f t="shared" si="6"/>
        <v>26000</v>
      </c>
      <c r="P41" s="244">
        <f>SUM(P42:P44)</f>
        <v>13085.880000000001</v>
      </c>
      <c r="Q41" s="242">
        <f>SUM(Q42:Q44)</f>
        <v>0</v>
      </c>
      <c r="R41" s="241">
        <f>SUM(R42:R44)</f>
        <v>228531.05</v>
      </c>
      <c r="S41" s="29">
        <f>R41/D41</f>
        <v>0.75174687499999993</v>
      </c>
    </row>
    <row r="42" spans="1:19" s="61" customFormat="1" ht="25.5">
      <c r="A42" s="58" t="s">
        <v>78</v>
      </c>
      <c r="B42" s="59"/>
      <c r="C42" s="60" t="s">
        <v>137</v>
      </c>
      <c r="D42" s="245">
        <v>254000</v>
      </c>
      <c r="E42" s="212">
        <v>8042.45</v>
      </c>
      <c r="F42" s="386">
        <v>8042.85</v>
      </c>
      <c r="G42" s="386">
        <v>8042.85</v>
      </c>
      <c r="H42" s="386">
        <v>8042.85</v>
      </c>
      <c r="I42" s="386">
        <v>93023.85</v>
      </c>
      <c r="J42" s="386">
        <v>8042.85</v>
      </c>
      <c r="K42" s="386">
        <v>8160.7999999999884</v>
      </c>
      <c r="L42" s="386">
        <v>27943.93</v>
      </c>
      <c r="M42" s="386">
        <v>8144.74</v>
      </c>
      <c r="N42" s="386">
        <v>11958</v>
      </c>
      <c r="O42" s="212">
        <v>26000</v>
      </c>
      <c r="P42" s="212">
        <v>13085.880000000001</v>
      </c>
      <c r="Q42" s="212"/>
      <c r="R42" s="247">
        <f>SUM(E42:Q42)</f>
        <v>228531.05</v>
      </c>
      <c r="S42" s="48">
        <f>R42/D42</f>
        <v>0.89972854330708651</v>
      </c>
    </row>
    <row r="43" spans="1:19" s="61" customFormat="1" ht="17.25" customHeight="1">
      <c r="A43" s="58" t="s">
        <v>79</v>
      </c>
      <c r="B43" s="62"/>
      <c r="C43" s="60" t="s">
        <v>1105</v>
      </c>
      <c r="D43" s="245">
        <v>50000</v>
      </c>
      <c r="E43" s="212"/>
      <c r="F43" s="386"/>
      <c r="G43" s="386"/>
      <c r="H43" s="386"/>
      <c r="I43" s="386"/>
      <c r="J43" s="386"/>
      <c r="K43" s="386"/>
      <c r="L43" s="386"/>
      <c r="M43" s="386"/>
      <c r="N43" s="386"/>
      <c r="O43" s="212">
        <v>0</v>
      </c>
      <c r="P43" s="212">
        <f>+CR!P42</f>
        <v>0</v>
      </c>
      <c r="Q43" s="212"/>
      <c r="R43" s="248">
        <f>SUM(E43:Q43)</f>
        <v>0</v>
      </c>
      <c r="S43" s="48">
        <f>R43/D43</f>
        <v>0</v>
      </c>
    </row>
    <row r="44" spans="1:19" s="61" customFormat="1" ht="16.5" customHeight="1">
      <c r="A44" s="58" t="s">
        <v>80</v>
      </c>
      <c r="B44" s="62"/>
      <c r="C44" s="60" t="s">
        <v>8</v>
      </c>
      <c r="D44" s="245"/>
      <c r="E44" s="212"/>
      <c r="F44" s="386"/>
      <c r="G44" s="386"/>
      <c r="H44" s="386"/>
      <c r="I44" s="386"/>
      <c r="J44" s="386"/>
      <c r="K44" s="386"/>
      <c r="L44" s="386"/>
      <c r="M44" s="386"/>
      <c r="N44" s="386"/>
      <c r="O44" s="228"/>
      <c r="P44" s="228"/>
      <c r="Q44" s="246"/>
      <c r="R44" s="248"/>
      <c r="S44" s="51"/>
    </row>
    <row r="45" spans="1:19" s="61" customFormat="1" ht="18" customHeight="1">
      <c r="A45" s="58" t="s">
        <v>48</v>
      </c>
      <c r="B45" s="62"/>
      <c r="C45" s="123" t="s">
        <v>105</v>
      </c>
      <c r="D45" s="242">
        <v>64519</v>
      </c>
      <c r="E45" s="407">
        <v>2652.1400000000003</v>
      </c>
      <c r="F45" s="408">
        <v>2619.4</v>
      </c>
      <c r="G45" s="408">
        <v>4281.3599999999997</v>
      </c>
      <c r="H45" s="408">
        <v>4895.4900000000007</v>
      </c>
      <c r="I45" s="408">
        <v>6882.9400000000005</v>
      </c>
      <c r="J45" s="408">
        <v>8079.9699999999993</v>
      </c>
      <c r="K45" s="408">
        <v>9546.02</v>
      </c>
      <c r="L45" s="408">
        <v>11613.01</v>
      </c>
      <c r="M45" s="408">
        <v>12679.47</v>
      </c>
      <c r="N45" s="408">
        <v>14127.880000000001</v>
      </c>
      <c r="O45" s="408">
        <v>18089.61</v>
      </c>
      <c r="P45" s="244">
        <v>25786.92</v>
      </c>
      <c r="Q45" s="242"/>
      <c r="R45" s="241">
        <f>SUM(E45:Q45)</f>
        <v>121254.21</v>
      </c>
      <c r="S45" s="29">
        <f>R45/D45</f>
        <v>1.8793566236302486</v>
      </c>
    </row>
    <row r="46" spans="1:19" s="66" customFormat="1" ht="22.15" customHeight="1">
      <c r="A46" s="58"/>
      <c r="B46" s="64" t="s">
        <v>9</v>
      </c>
      <c r="C46" s="65"/>
      <c r="D46" s="249">
        <f>SUM(D40+D41+D45)</f>
        <v>13851821.02</v>
      </c>
      <c r="E46" s="243">
        <f>SUM(E40+E41+E45+E48)</f>
        <v>460743.13999999996</v>
      </c>
      <c r="F46" s="428">
        <f t="shared" ref="F46:O46" si="7">SUM(F40+F41+F45+F48)</f>
        <v>416401.82000000007</v>
      </c>
      <c r="G46" s="428">
        <f t="shared" si="7"/>
        <v>502172.58999999997</v>
      </c>
      <c r="H46" s="428">
        <f t="shared" si="7"/>
        <v>544041.18999999994</v>
      </c>
      <c r="I46" s="428">
        <f t="shared" si="7"/>
        <v>570943.74999999977</v>
      </c>
      <c r="J46" s="428">
        <f t="shared" si="7"/>
        <v>534871.75000000012</v>
      </c>
      <c r="K46" s="428">
        <f t="shared" si="7"/>
        <v>510889.74000000005</v>
      </c>
      <c r="L46" s="428">
        <f t="shared" si="7"/>
        <v>561724.65999999992</v>
      </c>
      <c r="M46" s="428">
        <f t="shared" si="7"/>
        <v>643474.71</v>
      </c>
      <c r="N46" s="428">
        <f t="shared" si="7"/>
        <v>537520.06999999995</v>
      </c>
      <c r="O46" s="244">
        <f t="shared" si="7"/>
        <v>538884.24</v>
      </c>
      <c r="P46" s="244">
        <f>SUM(P40+P41+P45+P48)</f>
        <v>432474.07999999996</v>
      </c>
      <c r="Q46" s="242">
        <f>SUM(Q40+Q41+Q45+Q48)</f>
        <v>0</v>
      </c>
      <c r="R46" s="241">
        <f>SUM(E46:Q46)</f>
        <v>6254141.7400000002</v>
      </c>
      <c r="S46" s="29">
        <f>R46/D46</f>
        <v>0.4515032161453672</v>
      </c>
    </row>
    <row r="47" spans="1:19" s="66" customFormat="1" ht="13.5" customHeight="1">
      <c r="A47" s="67"/>
      <c r="B47" s="68"/>
      <c r="C47" s="68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51"/>
    </row>
    <row r="48" spans="1:19" s="66" customFormat="1" ht="22.15" customHeight="1">
      <c r="A48" s="69" t="s">
        <v>86</v>
      </c>
      <c r="B48" s="64" t="s">
        <v>93</v>
      </c>
      <c r="C48" s="65"/>
      <c r="D48" s="252"/>
      <c r="E48" s="244"/>
      <c r="F48" s="408"/>
      <c r="G48" s="408"/>
      <c r="H48" s="408"/>
      <c r="I48" s="408"/>
      <c r="J48" s="408"/>
      <c r="K48" s="408"/>
      <c r="L48" s="408"/>
      <c r="M48" s="408"/>
      <c r="N48" s="408"/>
      <c r="O48" s="244"/>
      <c r="P48" s="244"/>
      <c r="Q48" s="242"/>
      <c r="R48" s="253"/>
      <c r="S48" s="36"/>
    </row>
    <row r="49" spans="1:16383" s="41" customFormat="1" ht="15" customHeight="1">
      <c r="A49" s="42" t="s">
        <v>52</v>
      </c>
      <c r="B49" s="49"/>
      <c r="C49" s="47" t="s">
        <v>944</v>
      </c>
      <c r="D49" s="219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12"/>
      <c r="P49" s="212"/>
      <c r="Q49" s="224"/>
      <c r="R49" s="248"/>
      <c r="S49" s="48"/>
    </row>
    <row r="50" spans="1:16383" s="41" customFormat="1">
      <c r="A50" s="5"/>
      <c r="B50" s="8"/>
      <c r="C50" s="8"/>
      <c r="D50" s="255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3"/>
      <c r="S50" s="26"/>
    </row>
    <row r="51" spans="1:16383" s="39" customFormat="1" ht="27" customHeight="1">
      <c r="A51" s="636" t="s">
        <v>75</v>
      </c>
      <c r="B51" s="637"/>
      <c r="C51" s="638"/>
      <c r="D51" s="236" t="s">
        <v>2</v>
      </c>
      <c r="E51" s="383" t="s">
        <v>1642</v>
      </c>
      <c r="F51" s="437" t="s">
        <v>1643</v>
      </c>
      <c r="G51" s="437" t="s">
        <v>1644</v>
      </c>
      <c r="H51" s="437" t="s">
        <v>1645</v>
      </c>
      <c r="I51" s="437" t="s">
        <v>923</v>
      </c>
      <c r="J51" s="437" t="s">
        <v>1646</v>
      </c>
      <c r="K51" s="437" t="s">
        <v>1647</v>
      </c>
      <c r="L51" s="437" t="s">
        <v>1648</v>
      </c>
      <c r="M51" s="437" t="s">
        <v>1649</v>
      </c>
      <c r="N51" s="384" t="s">
        <v>1650</v>
      </c>
      <c r="O51" s="384" t="s">
        <v>1651</v>
      </c>
      <c r="P51" s="204" t="s">
        <v>1652</v>
      </c>
      <c r="Q51" s="237" t="s">
        <v>3</v>
      </c>
      <c r="R51" s="355" t="s">
        <v>4</v>
      </c>
      <c r="S51" s="37" t="s">
        <v>132</v>
      </c>
    </row>
    <row r="52" spans="1:16383" s="41" customFormat="1" ht="18" customHeight="1">
      <c r="A52" s="72">
        <v>6</v>
      </c>
      <c r="B52" s="632" t="s">
        <v>945</v>
      </c>
      <c r="C52" s="633"/>
      <c r="D52" s="257">
        <f t="shared" ref="D52" si="8">+D54+D68+D77+D93+D102+D145</f>
        <v>-13851821.02</v>
      </c>
      <c r="E52" s="447">
        <f t="shared" ref="E52:P52" si="9">+E54+E68+E77+E93+E102+E145+E153</f>
        <v>-460743.1399999999</v>
      </c>
      <c r="F52" s="411">
        <f t="shared" si="9"/>
        <v>-416401.82</v>
      </c>
      <c r="G52" s="411">
        <f t="shared" si="9"/>
        <v>-502172.58999999991</v>
      </c>
      <c r="H52" s="411">
        <f t="shared" si="9"/>
        <v>-544041.18999999994</v>
      </c>
      <c r="I52" s="411">
        <f t="shared" si="9"/>
        <v>-570943.74999999988</v>
      </c>
      <c r="J52" s="411">
        <f t="shared" si="9"/>
        <v>-534871.75</v>
      </c>
      <c r="K52" s="411">
        <f t="shared" si="9"/>
        <v>-510889.74000000005</v>
      </c>
      <c r="L52" s="411">
        <f t="shared" si="9"/>
        <v>-561724.65999999992</v>
      </c>
      <c r="M52" s="411">
        <f t="shared" si="9"/>
        <v>-643474.70999999985</v>
      </c>
      <c r="N52" s="411">
        <f t="shared" si="9"/>
        <v>-537520.06999999995</v>
      </c>
      <c r="O52" s="259">
        <f t="shared" si="9"/>
        <v>-538884.24</v>
      </c>
      <c r="P52" s="259">
        <f t="shared" si="9"/>
        <v>-432474.0799999999</v>
      </c>
      <c r="Q52" s="260">
        <f t="shared" ref="Q52" si="10">+Q54+Q68+Q77+Q93+Q102+Q145</f>
        <v>0</v>
      </c>
      <c r="R52" s="241">
        <f>+R54+R68+R77+R93+R102+R145+R153</f>
        <v>-6254141.7400000002</v>
      </c>
      <c r="S52" s="29">
        <f>R52/D52</f>
        <v>0.4515032161453672</v>
      </c>
      <c r="T52" s="364"/>
      <c r="U52" s="364"/>
      <c r="V52" s="363"/>
      <c r="W52" s="427"/>
    </row>
    <row r="53" spans="1:16383" s="41" customFormat="1" ht="18" customHeight="1">
      <c r="A53" s="72" t="s">
        <v>845</v>
      </c>
      <c r="B53" s="75"/>
      <c r="C53" s="76"/>
      <c r="D53" s="213">
        <f>+D52</f>
        <v>-13851821.02</v>
      </c>
      <c r="E53" s="398">
        <f>+E54+E68+E77+E93+E102+E145</f>
        <v>-456426.39999999991</v>
      </c>
      <c r="F53" s="359">
        <f t="shared" ref="F53:R53" si="11">+F54+F68+F77+F93+F102+F145</f>
        <v>-407701.95</v>
      </c>
      <c r="G53" s="359">
        <f t="shared" si="11"/>
        <v>-492637.91999999993</v>
      </c>
      <c r="H53" s="359">
        <f t="shared" si="11"/>
        <v>-533610.39999999991</v>
      </c>
      <c r="I53" s="359">
        <f t="shared" si="11"/>
        <v>-559616.83999999985</v>
      </c>
      <c r="J53" s="359">
        <f t="shared" si="11"/>
        <v>-522648.72</v>
      </c>
      <c r="K53" s="359">
        <f t="shared" si="11"/>
        <v>-497770.59</v>
      </c>
      <c r="L53" s="359">
        <f t="shared" si="11"/>
        <v>-526419.40999999992</v>
      </c>
      <c r="M53" s="359">
        <f t="shared" si="11"/>
        <v>-603725.00999999989</v>
      </c>
      <c r="N53" s="359">
        <f t="shared" si="11"/>
        <v>-493268.11</v>
      </c>
      <c r="O53" s="277">
        <f t="shared" si="11"/>
        <v>-490130.01999999996</v>
      </c>
      <c r="P53" s="266">
        <f t="shared" si="11"/>
        <v>-379217.59999999992</v>
      </c>
      <c r="Q53" s="263">
        <f t="shared" si="11"/>
        <v>0</v>
      </c>
      <c r="R53" s="264">
        <f t="shared" si="11"/>
        <v>-5963172.9699999997</v>
      </c>
      <c r="S53" s="48">
        <f>R53/D53</f>
        <v>0.43049740257183888</v>
      </c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3"/>
      <c r="DE53" s="363"/>
      <c r="DF53" s="363"/>
      <c r="DG53" s="363"/>
      <c r="DH53" s="363"/>
      <c r="DI53" s="363"/>
      <c r="DJ53" s="363"/>
      <c r="DK53" s="363"/>
      <c r="DL53" s="363"/>
      <c r="DM53" s="363"/>
      <c r="DN53" s="363"/>
      <c r="DO53" s="363"/>
      <c r="DP53" s="363"/>
      <c r="DQ53" s="363"/>
      <c r="DR53" s="363"/>
      <c r="DS53" s="363"/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  <c r="FL53" s="363"/>
      <c r="FM53" s="363"/>
      <c r="FN53" s="363"/>
      <c r="FO53" s="363"/>
      <c r="FP53" s="363"/>
      <c r="FQ53" s="363"/>
      <c r="FR53" s="363"/>
      <c r="FS53" s="363"/>
      <c r="FT53" s="363"/>
      <c r="FU53" s="363"/>
      <c r="FV53" s="363"/>
      <c r="FW53" s="363"/>
      <c r="FX53" s="363"/>
      <c r="FY53" s="363"/>
      <c r="FZ53" s="363"/>
      <c r="GA53" s="363"/>
      <c r="GB53" s="363"/>
      <c r="GC53" s="363"/>
      <c r="GD53" s="363"/>
      <c r="GE53" s="363"/>
      <c r="GF53" s="363"/>
      <c r="GG53" s="363"/>
      <c r="GH53" s="363"/>
      <c r="GI53" s="363"/>
      <c r="GJ53" s="363"/>
      <c r="GK53" s="363"/>
      <c r="GL53" s="363"/>
      <c r="GM53" s="363"/>
      <c r="GN53" s="363"/>
      <c r="GO53" s="363"/>
      <c r="GP53" s="363"/>
      <c r="GQ53" s="363"/>
      <c r="GR53" s="363"/>
      <c r="GS53" s="363"/>
      <c r="GT53" s="363"/>
      <c r="GU53" s="363"/>
      <c r="GV53" s="363"/>
      <c r="GW53" s="363"/>
      <c r="GX53" s="363"/>
      <c r="GY53" s="363"/>
      <c r="GZ53" s="363"/>
      <c r="HA53" s="363"/>
      <c r="HB53" s="363"/>
      <c r="HC53" s="363"/>
      <c r="HD53" s="363"/>
      <c r="HE53" s="363"/>
      <c r="HF53" s="363"/>
      <c r="HG53" s="363"/>
      <c r="HH53" s="363"/>
      <c r="HI53" s="363"/>
      <c r="HJ53" s="363"/>
      <c r="HK53" s="363"/>
      <c r="HL53" s="363"/>
      <c r="HM53" s="363"/>
      <c r="HN53" s="363"/>
      <c r="HO53" s="363"/>
      <c r="HP53" s="363"/>
      <c r="HQ53" s="363"/>
      <c r="HR53" s="363"/>
      <c r="HS53" s="363"/>
      <c r="HT53" s="363"/>
      <c r="HU53" s="363"/>
      <c r="HV53" s="363"/>
      <c r="HW53" s="363"/>
      <c r="HX53" s="363"/>
      <c r="HY53" s="363"/>
      <c r="HZ53" s="363"/>
      <c r="IA53" s="363"/>
      <c r="IB53" s="363"/>
      <c r="IC53" s="363"/>
      <c r="ID53" s="363"/>
      <c r="IE53" s="363"/>
      <c r="IF53" s="363"/>
      <c r="IG53" s="363"/>
      <c r="IH53" s="363"/>
      <c r="II53" s="363"/>
      <c r="IJ53" s="363"/>
      <c r="IK53" s="363"/>
      <c r="IL53" s="363"/>
      <c r="IM53" s="363"/>
      <c r="IN53" s="363"/>
      <c r="IO53" s="363"/>
      <c r="IP53" s="363"/>
      <c r="IQ53" s="363"/>
      <c r="IR53" s="363"/>
      <c r="IS53" s="363"/>
      <c r="IT53" s="363"/>
      <c r="IU53" s="363"/>
      <c r="IV53" s="363"/>
      <c r="IW53" s="363"/>
      <c r="IX53" s="363"/>
      <c r="IY53" s="363"/>
      <c r="IZ53" s="363"/>
      <c r="JA53" s="363"/>
      <c r="JB53" s="363"/>
      <c r="JC53" s="363"/>
      <c r="JD53" s="363"/>
      <c r="JE53" s="363"/>
      <c r="JF53" s="363"/>
      <c r="JG53" s="363"/>
      <c r="JH53" s="363"/>
      <c r="JI53" s="363"/>
      <c r="JJ53" s="363"/>
      <c r="JK53" s="363"/>
      <c r="JL53" s="363"/>
      <c r="JM53" s="363"/>
      <c r="JN53" s="363"/>
      <c r="JO53" s="363"/>
      <c r="JP53" s="363"/>
      <c r="JQ53" s="363"/>
      <c r="JR53" s="363"/>
      <c r="JS53" s="363"/>
      <c r="JT53" s="363"/>
      <c r="JU53" s="363"/>
      <c r="JV53" s="363"/>
      <c r="JW53" s="363"/>
      <c r="JX53" s="363"/>
      <c r="JY53" s="363"/>
      <c r="JZ53" s="363"/>
      <c r="KA53" s="363"/>
      <c r="KB53" s="363"/>
      <c r="KC53" s="363"/>
      <c r="KD53" s="363"/>
      <c r="KE53" s="363"/>
      <c r="KF53" s="363"/>
      <c r="KG53" s="363"/>
      <c r="KH53" s="363"/>
      <c r="KI53" s="363"/>
      <c r="KJ53" s="363"/>
      <c r="KK53" s="363"/>
      <c r="KL53" s="363"/>
      <c r="KM53" s="363"/>
      <c r="KN53" s="363"/>
      <c r="KO53" s="363"/>
      <c r="KP53" s="363"/>
      <c r="KQ53" s="363"/>
      <c r="KR53" s="363"/>
      <c r="KS53" s="363"/>
      <c r="KT53" s="363"/>
      <c r="KU53" s="363"/>
      <c r="KV53" s="363"/>
      <c r="KW53" s="363"/>
      <c r="KX53" s="363"/>
      <c r="KY53" s="363"/>
      <c r="KZ53" s="363"/>
      <c r="LA53" s="363"/>
      <c r="LB53" s="363"/>
      <c r="LC53" s="363"/>
      <c r="LD53" s="363"/>
      <c r="LE53" s="363"/>
      <c r="LF53" s="363"/>
      <c r="LG53" s="363"/>
      <c r="LH53" s="363"/>
      <c r="LI53" s="363"/>
      <c r="LJ53" s="363"/>
      <c r="LK53" s="363"/>
      <c r="LL53" s="363"/>
      <c r="LM53" s="363"/>
      <c r="LN53" s="363"/>
      <c r="LO53" s="363"/>
      <c r="LP53" s="363"/>
      <c r="LQ53" s="363"/>
      <c r="LR53" s="363"/>
      <c r="LS53" s="363"/>
      <c r="LT53" s="363"/>
      <c r="LU53" s="363"/>
      <c r="LV53" s="363"/>
      <c r="LW53" s="363"/>
      <c r="LX53" s="363"/>
      <c r="LY53" s="363"/>
      <c r="LZ53" s="363"/>
      <c r="MA53" s="363"/>
      <c r="MB53" s="363"/>
      <c r="MC53" s="363"/>
      <c r="MD53" s="363"/>
      <c r="ME53" s="363"/>
      <c r="MF53" s="363"/>
      <c r="MG53" s="363"/>
      <c r="MH53" s="363"/>
      <c r="MI53" s="363"/>
      <c r="MJ53" s="363"/>
      <c r="MK53" s="363"/>
      <c r="ML53" s="363"/>
      <c r="MM53" s="363"/>
      <c r="MN53" s="363"/>
      <c r="MO53" s="363"/>
      <c r="MP53" s="363"/>
      <c r="MQ53" s="363"/>
      <c r="MR53" s="363"/>
      <c r="MS53" s="363"/>
      <c r="MT53" s="363"/>
      <c r="MU53" s="363"/>
      <c r="MV53" s="363"/>
      <c r="MW53" s="363"/>
      <c r="MX53" s="363"/>
      <c r="MY53" s="363"/>
      <c r="MZ53" s="363"/>
      <c r="NA53" s="363"/>
      <c r="NB53" s="363"/>
      <c r="NC53" s="363"/>
      <c r="ND53" s="363"/>
      <c r="NE53" s="363"/>
      <c r="NF53" s="363"/>
      <c r="NG53" s="363"/>
      <c r="NH53" s="363"/>
      <c r="NI53" s="363"/>
      <c r="NJ53" s="363"/>
      <c r="NK53" s="363"/>
      <c r="NL53" s="363"/>
      <c r="NM53" s="363"/>
      <c r="NN53" s="363"/>
      <c r="NO53" s="363"/>
      <c r="NP53" s="363"/>
      <c r="NQ53" s="363"/>
      <c r="NR53" s="363"/>
      <c r="NS53" s="363"/>
      <c r="NT53" s="363"/>
      <c r="NU53" s="363"/>
      <c r="NV53" s="363"/>
      <c r="NW53" s="363"/>
      <c r="NX53" s="363"/>
      <c r="NY53" s="363"/>
      <c r="NZ53" s="363"/>
      <c r="OA53" s="363"/>
      <c r="OB53" s="363"/>
      <c r="OC53" s="363"/>
      <c r="OD53" s="363"/>
      <c r="OE53" s="363"/>
      <c r="OF53" s="363"/>
      <c r="OG53" s="363"/>
      <c r="OH53" s="363"/>
      <c r="OI53" s="363"/>
      <c r="OJ53" s="363"/>
      <c r="OK53" s="363"/>
      <c r="OL53" s="363"/>
      <c r="OM53" s="363"/>
      <c r="ON53" s="363"/>
      <c r="OO53" s="363"/>
      <c r="OP53" s="363"/>
      <c r="OQ53" s="363"/>
      <c r="OR53" s="363"/>
      <c r="OS53" s="363"/>
      <c r="OT53" s="363"/>
      <c r="OU53" s="363"/>
      <c r="OV53" s="363"/>
      <c r="OW53" s="363"/>
      <c r="OX53" s="363"/>
      <c r="OY53" s="363"/>
      <c r="OZ53" s="363"/>
      <c r="PA53" s="363"/>
      <c r="PB53" s="363"/>
      <c r="PC53" s="363"/>
      <c r="PD53" s="363"/>
      <c r="PE53" s="363"/>
      <c r="PF53" s="363"/>
      <c r="PG53" s="363"/>
      <c r="PH53" s="363"/>
      <c r="PI53" s="363"/>
      <c r="PJ53" s="363"/>
      <c r="PK53" s="363"/>
      <c r="PL53" s="363"/>
      <c r="PM53" s="363"/>
      <c r="PN53" s="363"/>
      <c r="PO53" s="363"/>
      <c r="PP53" s="363"/>
      <c r="PQ53" s="363"/>
      <c r="PR53" s="363"/>
      <c r="PS53" s="363"/>
      <c r="PT53" s="363"/>
      <c r="PU53" s="363"/>
      <c r="PV53" s="363"/>
      <c r="PW53" s="363"/>
      <c r="PX53" s="363"/>
      <c r="PY53" s="363"/>
      <c r="PZ53" s="363"/>
      <c r="QA53" s="363"/>
      <c r="QB53" s="363"/>
      <c r="QC53" s="363"/>
      <c r="QD53" s="363"/>
      <c r="QE53" s="363"/>
      <c r="QF53" s="363"/>
      <c r="QG53" s="363"/>
      <c r="QH53" s="363"/>
      <c r="QI53" s="363"/>
      <c r="QJ53" s="363"/>
      <c r="QK53" s="363"/>
      <c r="QL53" s="363"/>
      <c r="QM53" s="363"/>
      <c r="QN53" s="363"/>
      <c r="QO53" s="363"/>
      <c r="QP53" s="363"/>
      <c r="QQ53" s="363"/>
      <c r="QR53" s="363"/>
      <c r="QS53" s="363"/>
      <c r="QT53" s="363"/>
      <c r="QU53" s="363"/>
      <c r="QV53" s="363"/>
      <c r="QW53" s="363"/>
      <c r="QX53" s="363"/>
      <c r="QY53" s="363"/>
      <c r="QZ53" s="363"/>
      <c r="RA53" s="363"/>
      <c r="RB53" s="363"/>
      <c r="RC53" s="363"/>
      <c r="RD53" s="363"/>
      <c r="RE53" s="363"/>
      <c r="RF53" s="363"/>
      <c r="RG53" s="363"/>
      <c r="RH53" s="363"/>
      <c r="RI53" s="363"/>
      <c r="RJ53" s="363"/>
      <c r="RK53" s="363"/>
      <c r="RL53" s="363"/>
      <c r="RM53" s="363"/>
      <c r="RN53" s="363"/>
      <c r="RO53" s="363"/>
      <c r="RP53" s="363"/>
      <c r="RQ53" s="363"/>
      <c r="RR53" s="363"/>
      <c r="RS53" s="363"/>
      <c r="RT53" s="363"/>
      <c r="RU53" s="363"/>
      <c r="RV53" s="363"/>
      <c r="RW53" s="363"/>
      <c r="RX53" s="363"/>
      <c r="RY53" s="363"/>
      <c r="RZ53" s="363"/>
      <c r="SA53" s="363"/>
      <c r="SB53" s="363"/>
      <c r="SC53" s="363"/>
      <c r="SD53" s="363"/>
      <c r="SE53" s="363"/>
      <c r="SF53" s="363"/>
      <c r="SG53" s="363"/>
      <c r="SH53" s="363"/>
      <c r="SI53" s="363"/>
      <c r="SJ53" s="363"/>
      <c r="SK53" s="363"/>
      <c r="SL53" s="363"/>
      <c r="SM53" s="363"/>
      <c r="SN53" s="363"/>
      <c r="SO53" s="363"/>
      <c r="SP53" s="363"/>
      <c r="SQ53" s="363"/>
      <c r="SR53" s="363"/>
      <c r="SS53" s="363"/>
      <c r="ST53" s="363"/>
      <c r="SU53" s="363"/>
      <c r="SV53" s="363"/>
      <c r="SW53" s="363"/>
      <c r="SX53" s="363"/>
      <c r="SY53" s="363"/>
      <c r="SZ53" s="363"/>
      <c r="TA53" s="363"/>
      <c r="TB53" s="363"/>
      <c r="TC53" s="363"/>
      <c r="TD53" s="363"/>
      <c r="TE53" s="363"/>
      <c r="TF53" s="363"/>
      <c r="TG53" s="363"/>
      <c r="TH53" s="363"/>
      <c r="TI53" s="363"/>
      <c r="TJ53" s="363"/>
      <c r="TK53" s="363"/>
      <c r="TL53" s="363"/>
      <c r="TM53" s="363"/>
      <c r="TN53" s="363"/>
      <c r="TO53" s="363"/>
      <c r="TP53" s="363"/>
      <c r="TQ53" s="363"/>
      <c r="TR53" s="363"/>
      <c r="TS53" s="363"/>
      <c r="TT53" s="363"/>
      <c r="TU53" s="363"/>
      <c r="TV53" s="363"/>
      <c r="TW53" s="363"/>
      <c r="TX53" s="363"/>
      <c r="TY53" s="363"/>
      <c r="TZ53" s="363"/>
      <c r="UA53" s="363"/>
      <c r="UB53" s="363"/>
      <c r="UC53" s="363"/>
      <c r="UD53" s="363"/>
      <c r="UE53" s="363"/>
      <c r="UF53" s="363"/>
      <c r="UG53" s="363"/>
      <c r="UH53" s="363"/>
      <c r="UI53" s="363"/>
      <c r="UJ53" s="363"/>
      <c r="UK53" s="363"/>
      <c r="UL53" s="363"/>
      <c r="UM53" s="363"/>
      <c r="UN53" s="363"/>
      <c r="UO53" s="363"/>
      <c r="UP53" s="363"/>
      <c r="UQ53" s="363"/>
      <c r="UR53" s="363"/>
      <c r="US53" s="363"/>
      <c r="UT53" s="363"/>
      <c r="UU53" s="363"/>
      <c r="UV53" s="363"/>
      <c r="UW53" s="363"/>
      <c r="UX53" s="363"/>
      <c r="UY53" s="363"/>
      <c r="UZ53" s="363"/>
      <c r="VA53" s="363"/>
      <c r="VB53" s="363"/>
      <c r="VC53" s="363"/>
      <c r="VD53" s="363"/>
      <c r="VE53" s="363"/>
      <c r="VF53" s="363"/>
      <c r="VG53" s="363"/>
      <c r="VH53" s="363"/>
      <c r="VI53" s="363"/>
      <c r="VJ53" s="363"/>
      <c r="VK53" s="363"/>
      <c r="VL53" s="363"/>
      <c r="VM53" s="363"/>
      <c r="VN53" s="363"/>
      <c r="VO53" s="363"/>
      <c r="VP53" s="363"/>
      <c r="VQ53" s="363"/>
      <c r="VR53" s="363"/>
      <c r="VS53" s="363"/>
      <c r="VT53" s="363"/>
      <c r="VU53" s="363"/>
      <c r="VV53" s="363"/>
      <c r="VW53" s="363"/>
      <c r="VX53" s="363"/>
      <c r="VY53" s="363"/>
      <c r="VZ53" s="363"/>
      <c r="WA53" s="363"/>
      <c r="WB53" s="363"/>
      <c r="WC53" s="363"/>
      <c r="WD53" s="363"/>
      <c r="WE53" s="363"/>
      <c r="WF53" s="363"/>
      <c r="WG53" s="363"/>
      <c r="WH53" s="363"/>
      <c r="WI53" s="363"/>
      <c r="WJ53" s="363"/>
      <c r="WK53" s="363"/>
      <c r="WL53" s="363"/>
      <c r="WM53" s="363"/>
      <c r="WN53" s="363"/>
      <c r="WO53" s="363"/>
      <c r="WP53" s="363"/>
      <c r="WQ53" s="363"/>
      <c r="WR53" s="363"/>
      <c r="WS53" s="363"/>
      <c r="WT53" s="363"/>
      <c r="WU53" s="363"/>
      <c r="WV53" s="363"/>
      <c r="WW53" s="363"/>
      <c r="WX53" s="363"/>
      <c r="WY53" s="363"/>
      <c r="WZ53" s="363"/>
      <c r="XA53" s="363"/>
      <c r="XB53" s="363"/>
      <c r="XC53" s="363"/>
      <c r="XD53" s="363"/>
      <c r="XE53" s="363"/>
      <c r="XF53" s="363"/>
      <c r="XG53" s="363"/>
      <c r="XH53" s="363"/>
      <c r="XI53" s="363"/>
      <c r="XJ53" s="363"/>
      <c r="XK53" s="363"/>
      <c r="XL53" s="363"/>
      <c r="XM53" s="363"/>
      <c r="XN53" s="363"/>
      <c r="XO53" s="363"/>
      <c r="XP53" s="363"/>
      <c r="XQ53" s="363"/>
      <c r="XR53" s="363"/>
      <c r="XS53" s="363"/>
      <c r="XT53" s="363"/>
      <c r="XU53" s="363"/>
      <c r="XV53" s="363"/>
      <c r="XW53" s="363"/>
      <c r="XX53" s="363"/>
      <c r="XY53" s="363"/>
      <c r="XZ53" s="363"/>
      <c r="YA53" s="363"/>
      <c r="YB53" s="363"/>
      <c r="YC53" s="363"/>
      <c r="YD53" s="363"/>
      <c r="YE53" s="363"/>
      <c r="YF53" s="363"/>
      <c r="YG53" s="363"/>
      <c r="YH53" s="363"/>
      <c r="YI53" s="363"/>
      <c r="YJ53" s="363"/>
      <c r="YK53" s="363"/>
      <c r="YL53" s="363"/>
      <c r="YM53" s="363"/>
      <c r="YN53" s="363"/>
      <c r="YO53" s="363"/>
      <c r="YP53" s="363"/>
      <c r="YQ53" s="363"/>
      <c r="YR53" s="363"/>
      <c r="YS53" s="363"/>
      <c r="YT53" s="363"/>
      <c r="YU53" s="363"/>
      <c r="YV53" s="363"/>
      <c r="YW53" s="363"/>
      <c r="YX53" s="363"/>
      <c r="YY53" s="363"/>
      <c r="YZ53" s="363"/>
      <c r="ZA53" s="363"/>
      <c r="ZB53" s="363"/>
      <c r="ZC53" s="363"/>
      <c r="ZD53" s="363"/>
      <c r="ZE53" s="363"/>
      <c r="ZF53" s="363"/>
      <c r="ZG53" s="363"/>
      <c r="ZH53" s="363"/>
      <c r="ZI53" s="363"/>
      <c r="ZJ53" s="363"/>
      <c r="ZK53" s="363"/>
      <c r="ZL53" s="363"/>
      <c r="ZM53" s="363"/>
      <c r="ZN53" s="363"/>
      <c r="ZO53" s="363"/>
      <c r="ZP53" s="363"/>
      <c r="ZQ53" s="363"/>
      <c r="ZR53" s="363"/>
      <c r="ZS53" s="363"/>
      <c r="ZT53" s="363"/>
      <c r="ZU53" s="363"/>
      <c r="ZV53" s="363"/>
      <c r="ZW53" s="363"/>
      <c r="ZX53" s="363"/>
      <c r="ZY53" s="363"/>
      <c r="ZZ53" s="363"/>
      <c r="AAA53" s="363"/>
      <c r="AAB53" s="363"/>
      <c r="AAC53" s="363"/>
      <c r="AAD53" s="363"/>
      <c r="AAE53" s="363"/>
      <c r="AAF53" s="363"/>
      <c r="AAG53" s="363"/>
      <c r="AAH53" s="363"/>
      <c r="AAI53" s="363"/>
      <c r="AAJ53" s="363"/>
      <c r="AAK53" s="363"/>
      <c r="AAL53" s="363"/>
      <c r="AAM53" s="363"/>
      <c r="AAN53" s="363"/>
      <c r="AAO53" s="363"/>
      <c r="AAP53" s="363"/>
      <c r="AAQ53" s="363"/>
      <c r="AAR53" s="363"/>
      <c r="AAS53" s="363"/>
      <c r="AAT53" s="363"/>
      <c r="AAU53" s="363"/>
      <c r="AAV53" s="363"/>
      <c r="AAW53" s="363"/>
      <c r="AAX53" s="363"/>
      <c r="AAY53" s="363"/>
      <c r="AAZ53" s="363"/>
      <c r="ABA53" s="363"/>
      <c r="ABB53" s="363"/>
      <c r="ABC53" s="363"/>
      <c r="ABD53" s="363"/>
      <c r="ABE53" s="363"/>
      <c r="ABF53" s="363"/>
      <c r="ABG53" s="363"/>
      <c r="ABH53" s="363"/>
      <c r="ABI53" s="363"/>
      <c r="ABJ53" s="363"/>
      <c r="ABK53" s="363"/>
      <c r="ABL53" s="363"/>
      <c r="ABM53" s="363"/>
      <c r="ABN53" s="363"/>
      <c r="ABO53" s="363"/>
      <c r="ABP53" s="363"/>
      <c r="ABQ53" s="363"/>
      <c r="ABR53" s="363"/>
      <c r="ABS53" s="363"/>
      <c r="ABT53" s="363"/>
      <c r="ABU53" s="363"/>
      <c r="ABV53" s="363"/>
      <c r="ABW53" s="363"/>
      <c r="ABX53" s="363"/>
      <c r="ABY53" s="363"/>
      <c r="ABZ53" s="363"/>
      <c r="ACA53" s="363"/>
      <c r="ACB53" s="363"/>
      <c r="ACC53" s="363"/>
      <c r="ACD53" s="363"/>
      <c r="ACE53" s="363"/>
      <c r="ACF53" s="363"/>
      <c r="ACG53" s="363"/>
      <c r="ACH53" s="363"/>
      <c r="ACI53" s="363"/>
      <c r="ACJ53" s="363"/>
      <c r="ACK53" s="363"/>
      <c r="ACL53" s="363"/>
      <c r="ACM53" s="363"/>
      <c r="ACN53" s="363"/>
      <c r="ACO53" s="363"/>
      <c r="ACP53" s="363"/>
      <c r="ACQ53" s="363"/>
      <c r="ACR53" s="363"/>
      <c r="ACS53" s="363"/>
      <c r="ACT53" s="363"/>
      <c r="ACU53" s="363"/>
      <c r="ACV53" s="363"/>
      <c r="ACW53" s="363"/>
      <c r="ACX53" s="363"/>
      <c r="ACY53" s="363"/>
      <c r="ACZ53" s="363"/>
      <c r="ADA53" s="363"/>
      <c r="ADB53" s="363"/>
      <c r="ADC53" s="363"/>
      <c r="ADD53" s="363"/>
      <c r="ADE53" s="363"/>
      <c r="ADF53" s="363"/>
      <c r="ADG53" s="363"/>
      <c r="ADH53" s="363"/>
      <c r="ADI53" s="363"/>
      <c r="ADJ53" s="363"/>
      <c r="ADK53" s="363"/>
      <c r="ADL53" s="363"/>
      <c r="ADM53" s="363"/>
      <c r="ADN53" s="363"/>
      <c r="ADO53" s="363"/>
      <c r="ADP53" s="363"/>
      <c r="ADQ53" s="363"/>
      <c r="ADR53" s="363"/>
      <c r="ADS53" s="363"/>
      <c r="ADT53" s="363"/>
      <c r="ADU53" s="363"/>
      <c r="ADV53" s="363"/>
      <c r="ADW53" s="363"/>
      <c r="ADX53" s="363"/>
      <c r="ADY53" s="363"/>
      <c r="ADZ53" s="363"/>
      <c r="AEA53" s="363"/>
      <c r="AEB53" s="363"/>
      <c r="AEC53" s="363"/>
      <c r="AED53" s="363"/>
      <c r="AEE53" s="363"/>
      <c r="AEF53" s="363"/>
      <c r="AEG53" s="363"/>
      <c r="AEH53" s="363"/>
      <c r="AEI53" s="363"/>
      <c r="AEJ53" s="363"/>
      <c r="AEK53" s="363"/>
      <c r="AEL53" s="363"/>
      <c r="AEM53" s="363"/>
      <c r="AEN53" s="363"/>
      <c r="AEO53" s="363"/>
      <c r="AEP53" s="363"/>
      <c r="AEQ53" s="363"/>
      <c r="AER53" s="363"/>
      <c r="AES53" s="363"/>
      <c r="AET53" s="363"/>
      <c r="AEU53" s="363"/>
      <c r="AEV53" s="363"/>
      <c r="AEW53" s="363"/>
      <c r="AEX53" s="363"/>
      <c r="AEY53" s="363"/>
      <c r="AEZ53" s="363"/>
      <c r="AFA53" s="363"/>
      <c r="AFB53" s="363"/>
      <c r="AFC53" s="363"/>
      <c r="AFD53" s="363"/>
      <c r="AFE53" s="363"/>
      <c r="AFF53" s="363"/>
      <c r="AFG53" s="363"/>
      <c r="AFH53" s="363"/>
      <c r="AFI53" s="363"/>
      <c r="AFJ53" s="363"/>
      <c r="AFK53" s="363"/>
      <c r="AFL53" s="363"/>
      <c r="AFM53" s="363"/>
      <c r="AFN53" s="363"/>
      <c r="AFO53" s="363"/>
      <c r="AFP53" s="363"/>
      <c r="AFQ53" s="363"/>
      <c r="AFR53" s="363"/>
      <c r="AFS53" s="363"/>
      <c r="AFT53" s="363"/>
      <c r="AFU53" s="363"/>
      <c r="AFV53" s="363"/>
      <c r="AFW53" s="363"/>
      <c r="AFX53" s="363"/>
      <c r="AFY53" s="363"/>
      <c r="AFZ53" s="363"/>
      <c r="AGA53" s="363"/>
      <c r="AGB53" s="363"/>
      <c r="AGC53" s="363"/>
      <c r="AGD53" s="363"/>
      <c r="AGE53" s="363"/>
      <c r="AGF53" s="363"/>
      <c r="AGG53" s="363"/>
      <c r="AGH53" s="363"/>
      <c r="AGI53" s="363"/>
      <c r="AGJ53" s="363"/>
      <c r="AGK53" s="363"/>
      <c r="AGL53" s="363"/>
      <c r="AGM53" s="363"/>
      <c r="AGN53" s="363"/>
      <c r="AGO53" s="363"/>
      <c r="AGP53" s="363"/>
      <c r="AGQ53" s="363"/>
      <c r="AGR53" s="363"/>
      <c r="AGS53" s="363"/>
      <c r="AGT53" s="363"/>
      <c r="AGU53" s="363"/>
      <c r="AGV53" s="363"/>
      <c r="AGW53" s="363"/>
      <c r="AGX53" s="363"/>
      <c r="AGY53" s="363"/>
      <c r="AGZ53" s="363"/>
      <c r="AHA53" s="363"/>
      <c r="AHB53" s="363"/>
      <c r="AHC53" s="363"/>
      <c r="AHD53" s="363"/>
      <c r="AHE53" s="363"/>
      <c r="AHF53" s="363"/>
      <c r="AHG53" s="363"/>
      <c r="AHH53" s="363"/>
      <c r="AHI53" s="363"/>
      <c r="AHJ53" s="363"/>
      <c r="AHK53" s="363"/>
      <c r="AHL53" s="363"/>
      <c r="AHM53" s="363"/>
      <c r="AHN53" s="363"/>
      <c r="AHO53" s="363"/>
      <c r="AHP53" s="363"/>
      <c r="AHQ53" s="363"/>
      <c r="AHR53" s="363"/>
      <c r="AHS53" s="363"/>
      <c r="AHT53" s="363"/>
      <c r="AHU53" s="363"/>
      <c r="AHV53" s="363"/>
      <c r="AHW53" s="363"/>
      <c r="AHX53" s="363"/>
      <c r="AHY53" s="363"/>
      <c r="AHZ53" s="363"/>
      <c r="AIA53" s="363"/>
      <c r="AIB53" s="363"/>
      <c r="AIC53" s="363"/>
      <c r="AID53" s="363"/>
      <c r="AIE53" s="363"/>
      <c r="AIF53" s="363"/>
      <c r="AIG53" s="363"/>
      <c r="AIH53" s="363"/>
      <c r="AII53" s="363"/>
      <c r="AIJ53" s="363"/>
      <c r="AIK53" s="363"/>
      <c r="AIL53" s="363"/>
      <c r="AIM53" s="363"/>
      <c r="AIN53" s="363"/>
      <c r="AIO53" s="363"/>
      <c r="AIP53" s="363"/>
      <c r="AIQ53" s="363"/>
      <c r="AIR53" s="363"/>
      <c r="AIS53" s="363"/>
      <c r="AIT53" s="363"/>
      <c r="AIU53" s="363"/>
      <c r="AIV53" s="363"/>
      <c r="AIW53" s="363"/>
      <c r="AIX53" s="363"/>
      <c r="AIY53" s="363"/>
      <c r="AIZ53" s="363"/>
      <c r="AJA53" s="363"/>
      <c r="AJB53" s="363"/>
      <c r="AJC53" s="363"/>
      <c r="AJD53" s="363"/>
      <c r="AJE53" s="363"/>
      <c r="AJF53" s="363"/>
      <c r="AJG53" s="363"/>
      <c r="AJH53" s="363"/>
      <c r="AJI53" s="363"/>
      <c r="AJJ53" s="363"/>
      <c r="AJK53" s="363"/>
      <c r="AJL53" s="363"/>
      <c r="AJM53" s="363"/>
      <c r="AJN53" s="363"/>
      <c r="AJO53" s="363"/>
      <c r="AJP53" s="363"/>
      <c r="AJQ53" s="363"/>
      <c r="AJR53" s="363"/>
      <c r="AJS53" s="363"/>
      <c r="AJT53" s="363"/>
      <c r="AJU53" s="363"/>
      <c r="AJV53" s="363"/>
      <c r="AJW53" s="363"/>
      <c r="AJX53" s="363"/>
      <c r="AJY53" s="363"/>
      <c r="AJZ53" s="363"/>
      <c r="AKA53" s="363"/>
      <c r="AKB53" s="363"/>
      <c r="AKC53" s="363"/>
      <c r="AKD53" s="363"/>
      <c r="AKE53" s="363"/>
      <c r="AKF53" s="363"/>
      <c r="AKG53" s="363"/>
      <c r="AKH53" s="363"/>
      <c r="AKI53" s="363"/>
      <c r="AKJ53" s="363"/>
      <c r="AKK53" s="363"/>
      <c r="AKL53" s="363"/>
      <c r="AKM53" s="363"/>
      <c r="AKN53" s="363"/>
      <c r="AKO53" s="363"/>
      <c r="AKP53" s="363"/>
      <c r="AKQ53" s="363"/>
      <c r="AKR53" s="363"/>
      <c r="AKS53" s="363"/>
      <c r="AKT53" s="363"/>
      <c r="AKU53" s="363"/>
      <c r="AKV53" s="363"/>
      <c r="AKW53" s="363"/>
      <c r="AKX53" s="363"/>
      <c r="AKY53" s="363"/>
      <c r="AKZ53" s="363"/>
      <c r="ALA53" s="363"/>
      <c r="ALB53" s="363"/>
      <c r="ALC53" s="363"/>
      <c r="ALD53" s="363"/>
      <c r="ALE53" s="363"/>
      <c r="ALF53" s="363"/>
      <c r="ALG53" s="363"/>
      <c r="ALH53" s="363"/>
      <c r="ALI53" s="363"/>
      <c r="ALJ53" s="363"/>
      <c r="ALK53" s="363"/>
      <c r="ALL53" s="363"/>
      <c r="ALM53" s="363"/>
      <c r="ALN53" s="363"/>
      <c r="ALO53" s="363"/>
      <c r="ALP53" s="363"/>
      <c r="ALQ53" s="363"/>
      <c r="ALR53" s="363"/>
      <c r="ALS53" s="363"/>
      <c r="ALT53" s="363"/>
      <c r="ALU53" s="363"/>
      <c r="ALV53" s="363"/>
      <c r="ALW53" s="363"/>
      <c r="ALX53" s="363"/>
      <c r="ALY53" s="363"/>
      <c r="ALZ53" s="363"/>
      <c r="AMA53" s="363"/>
      <c r="AMB53" s="363"/>
      <c r="AMC53" s="363"/>
      <c r="AMD53" s="363"/>
      <c r="AME53" s="363"/>
      <c r="AMF53" s="363"/>
      <c r="AMG53" s="363"/>
      <c r="AMH53" s="363"/>
      <c r="AMI53" s="363"/>
      <c r="AMJ53" s="363"/>
      <c r="AMK53" s="363"/>
      <c r="AML53" s="363"/>
      <c r="AMM53" s="363"/>
      <c r="AMN53" s="363"/>
      <c r="AMO53" s="363"/>
      <c r="AMP53" s="363"/>
      <c r="AMQ53" s="363"/>
      <c r="AMR53" s="363"/>
      <c r="AMS53" s="363"/>
      <c r="AMT53" s="363"/>
      <c r="AMU53" s="363"/>
      <c r="AMV53" s="363"/>
      <c r="AMW53" s="363"/>
      <c r="AMX53" s="363"/>
      <c r="AMY53" s="363"/>
      <c r="AMZ53" s="363"/>
      <c r="ANA53" s="363"/>
      <c r="ANB53" s="363"/>
      <c r="ANC53" s="363"/>
      <c r="AND53" s="363"/>
      <c r="ANE53" s="363"/>
      <c r="ANF53" s="363"/>
      <c r="ANG53" s="363"/>
      <c r="ANH53" s="363"/>
      <c r="ANI53" s="363"/>
      <c r="ANJ53" s="363"/>
      <c r="ANK53" s="363"/>
      <c r="ANL53" s="363"/>
      <c r="ANM53" s="363"/>
      <c r="ANN53" s="363"/>
      <c r="ANO53" s="363"/>
      <c r="ANP53" s="363"/>
      <c r="ANQ53" s="363"/>
      <c r="ANR53" s="363"/>
      <c r="ANS53" s="363"/>
      <c r="ANT53" s="363"/>
      <c r="ANU53" s="363"/>
      <c r="ANV53" s="363"/>
      <c r="ANW53" s="363"/>
      <c r="ANX53" s="363"/>
      <c r="ANY53" s="363"/>
      <c r="ANZ53" s="363"/>
      <c r="AOA53" s="363"/>
      <c r="AOB53" s="363"/>
      <c r="AOC53" s="363"/>
      <c r="AOD53" s="363"/>
      <c r="AOE53" s="363"/>
      <c r="AOF53" s="363"/>
      <c r="AOG53" s="363"/>
      <c r="AOH53" s="363"/>
      <c r="AOI53" s="363"/>
      <c r="AOJ53" s="363"/>
      <c r="AOK53" s="363"/>
      <c r="AOL53" s="363"/>
      <c r="AOM53" s="363"/>
      <c r="AON53" s="363"/>
      <c r="AOO53" s="363"/>
      <c r="AOP53" s="363"/>
      <c r="AOQ53" s="363"/>
      <c r="AOR53" s="363"/>
      <c r="AOS53" s="363"/>
      <c r="AOT53" s="363"/>
      <c r="AOU53" s="363"/>
      <c r="AOV53" s="363"/>
      <c r="AOW53" s="363"/>
      <c r="AOX53" s="363"/>
      <c r="AOY53" s="363"/>
      <c r="AOZ53" s="363"/>
      <c r="APA53" s="363"/>
      <c r="APB53" s="363"/>
      <c r="APC53" s="363"/>
      <c r="APD53" s="363"/>
      <c r="APE53" s="363"/>
      <c r="APF53" s="363"/>
      <c r="APG53" s="363"/>
      <c r="APH53" s="363"/>
      <c r="API53" s="363"/>
      <c r="APJ53" s="363"/>
      <c r="APK53" s="363"/>
      <c r="APL53" s="363"/>
      <c r="APM53" s="363"/>
      <c r="APN53" s="363"/>
      <c r="APO53" s="363"/>
      <c r="APP53" s="363"/>
      <c r="APQ53" s="363"/>
      <c r="APR53" s="363"/>
      <c r="APS53" s="363"/>
      <c r="APT53" s="363"/>
      <c r="APU53" s="363"/>
      <c r="APV53" s="363"/>
      <c r="APW53" s="363"/>
      <c r="APX53" s="363"/>
      <c r="APY53" s="363"/>
      <c r="APZ53" s="363"/>
      <c r="AQA53" s="363"/>
      <c r="AQB53" s="363"/>
      <c r="AQC53" s="363"/>
      <c r="AQD53" s="363"/>
      <c r="AQE53" s="363"/>
      <c r="AQF53" s="363"/>
      <c r="AQG53" s="363"/>
      <c r="AQH53" s="363"/>
      <c r="AQI53" s="363"/>
      <c r="AQJ53" s="363"/>
      <c r="AQK53" s="363"/>
      <c r="AQL53" s="363"/>
      <c r="AQM53" s="363"/>
      <c r="AQN53" s="363"/>
      <c r="AQO53" s="363"/>
      <c r="AQP53" s="363"/>
      <c r="AQQ53" s="363"/>
      <c r="AQR53" s="363"/>
      <c r="AQS53" s="363"/>
      <c r="AQT53" s="363"/>
      <c r="AQU53" s="363"/>
      <c r="AQV53" s="363"/>
      <c r="AQW53" s="363"/>
      <c r="AQX53" s="363"/>
      <c r="AQY53" s="363"/>
      <c r="AQZ53" s="363"/>
      <c r="ARA53" s="363"/>
      <c r="ARB53" s="363"/>
      <c r="ARC53" s="363"/>
      <c r="ARD53" s="363"/>
      <c r="ARE53" s="363"/>
      <c r="ARF53" s="363"/>
      <c r="ARG53" s="363"/>
      <c r="ARH53" s="363"/>
      <c r="ARI53" s="363"/>
      <c r="ARJ53" s="363"/>
      <c r="ARK53" s="363"/>
      <c r="ARL53" s="363"/>
      <c r="ARM53" s="363"/>
      <c r="ARN53" s="363"/>
      <c r="ARO53" s="363"/>
      <c r="ARP53" s="363"/>
      <c r="ARQ53" s="363"/>
      <c r="ARR53" s="363"/>
      <c r="ARS53" s="363"/>
      <c r="ART53" s="363"/>
      <c r="ARU53" s="363"/>
      <c r="ARV53" s="363"/>
      <c r="ARW53" s="363"/>
      <c r="ARX53" s="363"/>
      <c r="ARY53" s="363"/>
      <c r="ARZ53" s="363"/>
      <c r="ASA53" s="363"/>
      <c r="ASB53" s="363"/>
      <c r="ASC53" s="363"/>
      <c r="ASD53" s="363"/>
      <c r="ASE53" s="363"/>
      <c r="ASF53" s="363"/>
      <c r="ASG53" s="363"/>
      <c r="ASH53" s="363"/>
      <c r="ASI53" s="363"/>
      <c r="ASJ53" s="363"/>
      <c r="ASK53" s="363"/>
      <c r="ASL53" s="363"/>
      <c r="ASM53" s="363"/>
      <c r="ASN53" s="363"/>
      <c r="ASO53" s="363"/>
      <c r="ASP53" s="363"/>
      <c r="ASQ53" s="363"/>
      <c r="ASR53" s="363"/>
      <c r="ASS53" s="363"/>
      <c r="AST53" s="363"/>
      <c r="ASU53" s="363"/>
      <c r="ASV53" s="363"/>
      <c r="ASW53" s="363"/>
      <c r="ASX53" s="363"/>
      <c r="ASY53" s="363"/>
      <c r="ASZ53" s="363"/>
      <c r="ATA53" s="363"/>
      <c r="ATB53" s="363"/>
      <c r="ATC53" s="363"/>
      <c r="ATD53" s="363"/>
      <c r="ATE53" s="363"/>
      <c r="ATF53" s="363"/>
      <c r="ATG53" s="363"/>
      <c r="ATH53" s="363"/>
      <c r="ATI53" s="363"/>
      <c r="ATJ53" s="363"/>
      <c r="ATK53" s="363"/>
      <c r="ATL53" s="363"/>
      <c r="ATM53" s="363"/>
      <c r="ATN53" s="363"/>
      <c r="ATO53" s="363"/>
      <c r="ATP53" s="363"/>
      <c r="ATQ53" s="363"/>
      <c r="ATR53" s="363"/>
      <c r="ATS53" s="363"/>
      <c r="ATT53" s="363"/>
      <c r="ATU53" s="363"/>
      <c r="ATV53" s="363"/>
      <c r="ATW53" s="363"/>
      <c r="ATX53" s="363"/>
      <c r="ATY53" s="363"/>
      <c r="ATZ53" s="363"/>
      <c r="AUA53" s="363"/>
      <c r="AUB53" s="363"/>
      <c r="AUC53" s="363"/>
      <c r="AUD53" s="363"/>
      <c r="AUE53" s="363"/>
      <c r="AUF53" s="363"/>
      <c r="AUG53" s="363"/>
      <c r="AUH53" s="363"/>
      <c r="AUI53" s="363"/>
      <c r="AUJ53" s="363"/>
      <c r="AUK53" s="363"/>
      <c r="AUL53" s="363"/>
      <c r="AUM53" s="363"/>
      <c r="AUN53" s="363"/>
      <c r="AUO53" s="363"/>
      <c r="AUP53" s="363"/>
      <c r="AUQ53" s="363"/>
      <c r="AUR53" s="363"/>
      <c r="AUS53" s="363"/>
      <c r="AUT53" s="363"/>
      <c r="AUU53" s="363"/>
      <c r="AUV53" s="363"/>
      <c r="AUW53" s="363"/>
      <c r="AUX53" s="363"/>
      <c r="AUY53" s="363"/>
      <c r="AUZ53" s="363"/>
      <c r="AVA53" s="363"/>
      <c r="AVB53" s="363"/>
      <c r="AVC53" s="363"/>
      <c r="AVD53" s="363"/>
      <c r="AVE53" s="363"/>
      <c r="AVF53" s="363"/>
      <c r="AVG53" s="363"/>
      <c r="AVH53" s="363"/>
      <c r="AVI53" s="363"/>
      <c r="AVJ53" s="363"/>
      <c r="AVK53" s="363"/>
      <c r="AVL53" s="363"/>
      <c r="AVM53" s="363"/>
      <c r="AVN53" s="363"/>
      <c r="AVO53" s="363"/>
      <c r="AVP53" s="363"/>
      <c r="AVQ53" s="363"/>
      <c r="AVR53" s="363"/>
      <c r="AVS53" s="363"/>
      <c r="AVT53" s="363"/>
      <c r="AVU53" s="363"/>
      <c r="AVV53" s="363"/>
      <c r="AVW53" s="363"/>
      <c r="AVX53" s="363"/>
      <c r="AVY53" s="363"/>
      <c r="AVZ53" s="363"/>
      <c r="AWA53" s="363"/>
      <c r="AWB53" s="363"/>
      <c r="AWC53" s="363"/>
      <c r="AWD53" s="363"/>
      <c r="AWE53" s="363"/>
      <c r="AWF53" s="363"/>
      <c r="AWG53" s="363"/>
      <c r="AWH53" s="363"/>
      <c r="AWI53" s="363"/>
      <c r="AWJ53" s="363"/>
      <c r="AWK53" s="363"/>
      <c r="AWL53" s="363"/>
      <c r="AWM53" s="363"/>
      <c r="AWN53" s="363"/>
      <c r="AWO53" s="363"/>
      <c r="AWP53" s="363"/>
      <c r="AWQ53" s="363"/>
      <c r="AWR53" s="363"/>
      <c r="AWS53" s="363"/>
      <c r="AWT53" s="363"/>
      <c r="AWU53" s="363"/>
      <c r="AWV53" s="363"/>
      <c r="AWW53" s="363"/>
      <c r="AWX53" s="363"/>
      <c r="AWY53" s="363"/>
      <c r="AWZ53" s="363"/>
      <c r="AXA53" s="363"/>
      <c r="AXB53" s="363"/>
      <c r="AXC53" s="363"/>
      <c r="AXD53" s="363"/>
      <c r="AXE53" s="363"/>
      <c r="AXF53" s="363"/>
      <c r="AXG53" s="363"/>
      <c r="AXH53" s="363"/>
      <c r="AXI53" s="363"/>
      <c r="AXJ53" s="363"/>
      <c r="AXK53" s="363"/>
      <c r="AXL53" s="363"/>
      <c r="AXM53" s="363"/>
      <c r="AXN53" s="363"/>
      <c r="AXO53" s="363"/>
      <c r="AXP53" s="363"/>
      <c r="AXQ53" s="363"/>
      <c r="AXR53" s="363"/>
      <c r="AXS53" s="363"/>
      <c r="AXT53" s="363"/>
      <c r="AXU53" s="363"/>
      <c r="AXV53" s="363"/>
      <c r="AXW53" s="363"/>
      <c r="AXX53" s="363"/>
      <c r="AXY53" s="363"/>
      <c r="AXZ53" s="363"/>
      <c r="AYA53" s="363"/>
      <c r="AYB53" s="363"/>
      <c r="AYC53" s="363"/>
      <c r="AYD53" s="363"/>
      <c r="AYE53" s="363"/>
      <c r="AYF53" s="363"/>
      <c r="AYG53" s="363"/>
      <c r="AYH53" s="363"/>
      <c r="AYI53" s="363"/>
      <c r="AYJ53" s="363"/>
      <c r="AYK53" s="363"/>
      <c r="AYL53" s="363"/>
      <c r="AYM53" s="363"/>
      <c r="AYN53" s="363"/>
      <c r="AYO53" s="363"/>
      <c r="AYP53" s="363"/>
      <c r="AYQ53" s="363"/>
      <c r="AYR53" s="363"/>
      <c r="AYS53" s="363"/>
      <c r="AYT53" s="363"/>
      <c r="AYU53" s="363"/>
      <c r="AYV53" s="363"/>
      <c r="AYW53" s="363"/>
      <c r="AYX53" s="363"/>
      <c r="AYY53" s="363"/>
      <c r="AYZ53" s="363"/>
      <c r="AZA53" s="363"/>
      <c r="AZB53" s="363"/>
      <c r="AZC53" s="363"/>
      <c r="AZD53" s="363"/>
      <c r="AZE53" s="363"/>
      <c r="AZF53" s="363"/>
      <c r="AZG53" s="363"/>
      <c r="AZH53" s="363"/>
      <c r="AZI53" s="363"/>
      <c r="AZJ53" s="363"/>
      <c r="AZK53" s="363"/>
      <c r="AZL53" s="363"/>
      <c r="AZM53" s="363"/>
      <c r="AZN53" s="363"/>
      <c r="AZO53" s="363"/>
      <c r="AZP53" s="363"/>
      <c r="AZQ53" s="363"/>
      <c r="AZR53" s="363"/>
      <c r="AZS53" s="363"/>
      <c r="AZT53" s="363"/>
      <c r="AZU53" s="363"/>
      <c r="AZV53" s="363"/>
      <c r="AZW53" s="363"/>
      <c r="AZX53" s="363"/>
      <c r="AZY53" s="363"/>
      <c r="AZZ53" s="363"/>
      <c r="BAA53" s="363"/>
      <c r="BAB53" s="363"/>
      <c r="BAC53" s="363"/>
      <c r="BAD53" s="363"/>
      <c r="BAE53" s="363"/>
      <c r="BAF53" s="363"/>
      <c r="BAG53" s="363"/>
      <c r="BAH53" s="363"/>
      <c r="BAI53" s="363"/>
      <c r="BAJ53" s="363"/>
      <c r="BAK53" s="363"/>
      <c r="BAL53" s="363"/>
      <c r="BAM53" s="363"/>
      <c r="BAN53" s="363"/>
      <c r="BAO53" s="363"/>
      <c r="BAP53" s="363"/>
      <c r="BAQ53" s="363"/>
      <c r="BAR53" s="363"/>
      <c r="BAS53" s="363"/>
      <c r="BAT53" s="363"/>
      <c r="BAU53" s="363"/>
      <c r="BAV53" s="363"/>
      <c r="BAW53" s="363"/>
      <c r="BAX53" s="363"/>
      <c r="BAY53" s="363"/>
      <c r="BAZ53" s="363"/>
      <c r="BBA53" s="363"/>
      <c r="BBB53" s="363"/>
      <c r="BBC53" s="363"/>
      <c r="BBD53" s="363"/>
      <c r="BBE53" s="363"/>
      <c r="BBF53" s="363"/>
      <c r="BBG53" s="363"/>
      <c r="BBH53" s="363"/>
      <c r="BBI53" s="363"/>
      <c r="BBJ53" s="363"/>
      <c r="BBK53" s="363"/>
      <c r="BBL53" s="363"/>
      <c r="BBM53" s="363"/>
      <c r="BBN53" s="363"/>
      <c r="BBO53" s="363"/>
      <c r="BBP53" s="363"/>
      <c r="BBQ53" s="363"/>
      <c r="BBR53" s="363"/>
      <c r="BBS53" s="363"/>
      <c r="BBT53" s="363"/>
      <c r="BBU53" s="363"/>
      <c r="BBV53" s="363"/>
      <c r="BBW53" s="363"/>
      <c r="BBX53" s="363"/>
      <c r="BBY53" s="363"/>
      <c r="BBZ53" s="363"/>
      <c r="BCA53" s="363"/>
      <c r="BCB53" s="363"/>
      <c r="BCC53" s="363"/>
      <c r="BCD53" s="363"/>
      <c r="BCE53" s="363"/>
      <c r="BCF53" s="363"/>
      <c r="BCG53" s="363"/>
      <c r="BCH53" s="363"/>
      <c r="BCI53" s="363"/>
      <c r="BCJ53" s="363"/>
      <c r="BCK53" s="363"/>
      <c r="BCL53" s="363"/>
      <c r="BCM53" s="363"/>
      <c r="BCN53" s="363"/>
      <c r="BCO53" s="363"/>
      <c r="BCP53" s="363"/>
      <c r="BCQ53" s="363"/>
      <c r="BCR53" s="363"/>
      <c r="BCS53" s="363"/>
      <c r="BCT53" s="363"/>
      <c r="BCU53" s="363"/>
      <c r="BCV53" s="363"/>
      <c r="BCW53" s="363"/>
      <c r="BCX53" s="363"/>
      <c r="BCY53" s="363"/>
      <c r="BCZ53" s="363"/>
      <c r="BDA53" s="363"/>
      <c r="BDB53" s="363"/>
      <c r="BDC53" s="363"/>
      <c r="BDD53" s="363"/>
      <c r="BDE53" s="363"/>
      <c r="BDF53" s="363"/>
      <c r="BDG53" s="363"/>
      <c r="BDH53" s="363"/>
      <c r="BDI53" s="363"/>
      <c r="BDJ53" s="363"/>
      <c r="BDK53" s="363"/>
      <c r="BDL53" s="363"/>
      <c r="BDM53" s="363"/>
      <c r="BDN53" s="363"/>
      <c r="BDO53" s="363"/>
      <c r="BDP53" s="363"/>
      <c r="BDQ53" s="363"/>
      <c r="BDR53" s="363"/>
      <c r="BDS53" s="363"/>
      <c r="BDT53" s="363"/>
      <c r="BDU53" s="363"/>
      <c r="BDV53" s="363"/>
      <c r="BDW53" s="363"/>
      <c r="BDX53" s="363"/>
      <c r="BDY53" s="363"/>
      <c r="BDZ53" s="363"/>
      <c r="BEA53" s="363"/>
      <c r="BEB53" s="363"/>
      <c r="BEC53" s="363"/>
      <c r="BED53" s="363"/>
      <c r="BEE53" s="363"/>
      <c r="BEF53" s="363"/>
      <c r="BEG53" s="363"/>
      <c r="BEH53" s="363"/>
      <c r="BEI53" s="363"/>
      <c r="BEJ53" s="363"/>
      <c r="BEK53" s="363"/>
      <c r="BEL53" s="363"/>
      <c r="BEM53" s="363"/>
      <c r="BEN53" s="363"/>
      <c r="BEO53" s="363"/>
      <c r="BEP53" s="363"/>
      <c r="BEQ53" s="363"/>
      <c r="BER53" s="363"/>
      <c r="BES53" s="363"/>
      <c r="BET53" s="363"/>
      <c r="BEU53" s="363"/>
      <c r="BEV53" s="363"/>
      <c r="BEW53" s="363"/>
      <c r="BEX53" s="363"/>
      <c r="BEY53" s="363"/>
      <c r="BEZ53" s="363"/>
      <c r="BFA53" s="363"/>
      <c r="BFB53" s="363"/>
      <c r="BFC53" s="363"/>
      <c r="BFD53" s="363"/>
      <c r="BFE53" s="363"/>
      <c r="BFF53" s="363"/>
      <c r="BFG53" s="363"/>
      <c r="BFH53" s="363"/>
      <c r="BFI53" s="363"/>
      <c r="BFJ53" s="363"/>
      <c r="BFK53" s="363"/>
      <c r="BFL53" s="363"/>
      <c r="BFM53" s="363"/>
      <c r="BFN53" s="363"/>
      <c r="BFO53" s="363"/>
      <c r="BFP53" s="363"/>
      <c r="BFQ53" s="363"/>
      <c r="BFR53" s="363"/>
      <c r="BFS53" s="363"/>
      <c r="BFT53" s="363"/>
      <c r="BFU53" s="363"/>
      <c r="BFV53" s="363"/>
      <c r="BFW53" s="363"/>
      <c r="BFX53" s="363"/>
      <c r="BFY53" s="363"/>
      <c r="BFZ53" s="363"/>
      <c r="BGA53" s="363"/>
      <c r="BGB53" s="363"/>
      <c r="BGC53" s="363"/>
      <c r="BGD53" s="363"/>
      <c r="BGE53" s="363"/>
      <c r="BGF53" s="363"/>
      <c r="BGG53" s="363"/>
      <c r="BGH53" s="363"/>
      <c r="BGI53" s="363"/>
      <c r="BGJ53" s="363"/>
      <c r="BGK53" s="363"/>
      <c r="BGL53" s="363"/>
      <c r="BGM53" s="363"/>
      <c r="BGN53" s="363"/>
      <c r="BGO53" s="363"/>
      <c r="BGP53" s="363"/>
      <c r="BGQ53" s="363"/>
      <c r="BGR53" s="363"/>
      <c r="BGS53" s="363"/>
      <c r="BGT53" s="363"/>
      <c r="BGU53" s="363"/>
      <c r="BGV53" s="363"/>
      <c r="BGW53" s="363"/>
      <c r="BGX53" s="363"/>
      <c r="BGY53" s="363"/>
      <c r="BGZ53" s="363"/>
      <c r="BHA53" s="363"/>
      <c r="BHB53" s="363"/>
      <c r="BHC53" s="363"/>
      <c r="BHD53" s="363"/>
      <c r="BHE53" s="363"/>
      <c r="BHF53" s="363"/>
      <c r="BHG53" s="363"/>
      <c r="BHH53" s="363"/>
      <c r="BHI53" s="363"/>
      <c r="BHJ53" s="363"/>
      <c r="BHK53" s="363"/>
      <c r="BHL53" s="363"/>
      <c r="BHM53" s="363"/>
      <c r="BHN53" s="363"/>
      <c r="BHO53" s="363"/>
      <c r="BHP53" s="363"/>
      <c r="BHQ53" s="363"/>
      <c r="BHR53" s="363"/>
      <c r="BHS53" s="363"/>
      <c r="BHT53" s="363"/>
      <c r="BHU53" s="363"/>
      <c r="BHV53" s="363"/>
      <c r="BHW53" s="363"/>
      <c r="BHX53" s="363"/>
      <c r="BHY53" s="363"/>
      <c r="BHZ53" s="363"/>
      <c r="BIA53" s="363"/>
      <c r="BIB53" s="363"/>
      <c r="BIC53" s="363"/>
      <c r="BID53" s="363"/>
      <c r="BIE53" s="363"/>
      <c r="BIF53" s="363"/>
      <c r="BIG53" s="363"/>
      <c r="BIH53" s="363"/>
      <c r="BII53" s="363"/>
      <c r="BIJ53" s="363"/>
      <c r="BIK53" s="363"/>
      <c r="BIL53" s="363"/>
      <c r="BIM53" s="363"/>
      <c r="BIN53" s="363"/>
      <c r="BIO53" s="363"/>
      <c r="BIP53" s="363"/>
      <c r="BIQ53" s="363"/>
      <c r="BIR53" s="363"/>
      <c r="BIS53" s="363"/>
      <c r="BIT53" s="363"/>
      <c r="BIU53" s="363"/>
      <c r="BIV53" s="363"/>
      <c r="BIW53" s="363"/>
      <c r="BIX53" s="363"/>
      <c r="BIY53" s="363"/>
      <c r="BIZ53" s="363"/>
      <c r="BJA53" s="363"/>
      <c r="BJB53" s="363"/>
      <c r="BJC53" s="363"/>
      <c r="BJD53" s="363"/>
      <c r="BJE53" s="363"/>
      <c r="BJF53" s="363"/>
      <c r="BJG53" s="363"/>
      <c r="BJH53" s="363"/>
      <c r="BJI53" s="363"/>
      <c r="BJJ53" s="363"/>
      <c r="BJK53" s="363"/>
      <c r="BJL53" s="363"/>
      <c r="BJM53" s="363"/>
      <c r="BJN53" s="363"/>
      <c r="BJO53" s="363"/>
      <c r="BJP53" s="363"/>
      <c r="BJQ53" s="363"/>
      <c r="BJR53" s="363"/>
      <c r="BJS53" s="363"/>
      <c r="BJT53" s="363"/>
      <c r="BJU53" s="363"/>
      <c r="BJV53" s="363"/>
      <c r="BJW53" s="363"/>
      <c r="BJX53" s="363"/>
      <c r="BJY53" s="363"/>
      <c r="BJZ53" s="363"/>
      <c r="BKA53" s="363"/>
      <c r="BKB53" s="363"/>
      <c r="BKC53" s="363"/>
      <c r="BKD53" s="363"/>
      <c r="BKE53" s="363"/>
      <c r="BKF53" s="363"/>
      <c r="BKG53" s="363"/>
      <c r="BKH53" s="363"/>
      <c r="BKI53" s="363"/>
      <c r="BKJ53" s="363"/>
      <c r="BKK53" s="363"/>
      <c r="BKL53" s="363"/>
      <c r="BKM53" s="363"/>
      <c r="BKN53" s="363"/>
      <c r="BKO53" s="363"/>
      <c r="BKP53" s="363"/>
      <c r="BKQ53" s="363"/>
      <c r="BKR53" s="363"/>
      <c r="BKS53" s="363"/>
      <c r="BKT53" s="363"/>
      <c r="BKU53" s="363"/>
      <c r="BKV53" s="363"/>
      <c r="BKW53" s="363"/>
      <c r="BKX53" s="363"/>
      <c r="BKY53" s="363"/>
      <c r="BKZ53" s="363"/>
      <c r="BLA53" s="363"/>
      <c r="BLB53" s="363"/>
      <c r="BLC53" s="363"/>
      <c r="BLD53" s="363"/>
      <c r="BLE53" s="363"/>
      <c r="BLF53" s="363"/>
      <c r="BLG53" s="363"/>
      <c r="BLH53" s="363"/>
      <c r="BLI53" s="363"/>
      <c r="BLJ53" s="363"/>
      <c r="BLK53" s="363"/>
      <c r="BLL53" s="363"/>
      <c r="BLM53" s="363"/>
      <c r="BLN53" s="363"/>
      <c r="BLO53" s="363"/>
      <c r="BLP53" s="363"/>
      <c r="BLQ53" s="363"/>
      <c r="BLR53" s="363"/>
      <c r="BLS53" s="363"/>
      <c r="BLT53" s="363"/>
      <c r="BLU53" s="363"/>
      <c r="BLV53" s="363"/>
      <c r="BLW53" s="363"/>
      <c r="BLX53" s="363"/>
      <c r="BLY53" s="363"/>
      <c r="BLZ53" s="363"/>
      <c r="BMA53" s="363"/>
      <c r="BMB53" s="363"/>
      <c r="BMC53" s="363"/>
      <c r="BMD53" s="363"/>
      <c r="BME53" s="363"/>
      <c r="BMF53" s="363"/>
      <c r="BMG53" s="363"/>
      <c r="BMH53" s="363"/>
      <c r="BMI53" s="363"/>
      <c r="BMJ53" s="363"/>
      <c r="BMK53" s="363"/>
      <c r="BML53" s="363"/>
      <c r="BMM53" s="363"/>
      <c r="BMN53" s="363"/>
      <c r="BMO53" s="363"/>
      <c r="BMP53" s="363"/>
      <c r="BMQ53" s="363"/>
      <c r="BMR53" s="363"/>
      <c r="BMS53" s="363"/>
      <c r="BMT53" s="363"/>
      <c r="BMU53" s="363"/>
      <c r="BMV53" s="363"/>
      <c r="BMW53" s="363"/>
      <c r="BMX53" s="363"/>
      <c r="BMY53" s="363"/>
      <c r="BMZ53" s="363"/>
      <c r="BNA53" s="363"/>
      <c r="BNB53" s="363"/>
      <c r="BNC53" s="363"/>
      <c r="BND53" s="363"/>
      <c r="BNE53" s="363"/>
      <c r="BNF53" s="363"/>
      <c r="BNG53" s="363"/>
      <c r="BNH53" s="363"/>
      <c r="BNI53" s="363"/>
      <c r="BNJ53" s="363"/>
      <c r="BNK53" s="363"/>
      <c r="BNL53" s="363"/>
      <c r="BNM53" s="363"/>
      <c r="BNN53" s="363"/>
      <c r="BNO53" s="363"/>
      <c r="BNP53" s="363"/>
      <c r="BNQ53" s="363"/>
      <c r="BNR53" s="363"/>
      <c r="BNS53" s="363"/>
      <c r="BNT53" s="363"/>
      <c r="BNU53" s="363"/>
      <c r="BNV53" s="363"/>
      <c r="BNW53" s="363"/>
      <c r="BNX53" s="363"/>
      <c r="BNY53" s="363"/>
      <c r="BNZ53" s="363"/>
      <c r="BOA53" s="363"/>
      <c r="BOB53" s="363"/>
      <c r="BOC53" s="363"/>
      <c r="BOD53" s="363"/>
      <c r="BOE53" s="363"/>
      <c r="BOF53" s="363"/>
      <c r="BOG53" s="363"/>
      <c r="BOH53" s="363"/>
      <c r="BOI53" s="363"/>
      <c r="BOJ53" s="363"/>
      <c r="BOK53" s="363"/>
      <c r="BOL53" s="363"/>
      <c r="BOM53" s="363"/>
      <c r="BON53" s="363"/>
      <c r="BOO53" s="363"/>
      <c r="BOP53" s="363"/>
      <c r="BOQ53" s="363"/>
      <c r="BOR53" s="363"/>
      <c r="BOS53" s="363"/>
      <c r="BOT53" s="363"/>
      <c r="BOU53" s="363"/>
      <c r="BOV53" s="363"/>
      <c r="BOW53" s="363"/>
      <c r="BOX53" s="363"/>
      <c r="BOY53" s="363"/>
      <c r="BOZ53" s="363"/>
      <c r="BPA53" s="363"/>
      <c r="BPB53" s="363"/>
      <c r="BPC53" s="363"/>
      <c r="BPD53" s="363"/>
      <c r="BPE53" s="363"/>
      <c r="BPF53" s="363"/>
      <c r="BPG53" s="363"/>
      <c r="BPH53" s="363"/>
      <c r="BPI53" s="363"/>
      <c r="BPJ53" s="363"/>
      <c r="BPK53" s="363"/>
      <c r="BPL53" s="363"/>
      <c r="BPM53" s="363"/>
      <c r="BPN53" s="363"/>
      <c r="BPO53" s="363"/>
      <c r="BPP53" s="363"/>
      <c r="BPQ53" s="363"/>
      <c r="BPR53" s="363"/>
      <c r="BPS53" s="363"/>
      <c r="BPT53" s="363"/>
      <c r="BPU53" s="363"/>
      <c r="BPV53" s="363"/>
      <c r="BPW53" s="363"/>
      <c r="BPX53" s="363"/>
      <c r="BPY53" s="363"/>
      <c r="BPZ53" s="363"/>
      <c r="BQA53" s="363"/>
      <c r="BQB53" s="363"/>
      <c r="BQC53" s="363"/>
      <c r="BQD53" s="363"/>
      <c r="BQE53" s="363"/>
      <c r="BQF53" s="363"/>
      <c r="BQG53" s="363"/>
      <c r="BQH53" s="363"/>
      <c r="BQI53" s="363"/>
      <c r="BQJ53" s="363"/>
      <c r="BQK53" s="363"/>
      <c r="BQL53" s="363"/>
      <c r="BQM53" s="363"/>
      <c r="BQN53" s="363"/>
      <c r="BQO53" s="363"/>
      <c r="BQP53" s="363"/>
      <c r="BQQ53" s="363"/>
      <c r="BQR53" s="363"/>
      <c r="BQS53" s="363"/>
      <c r="BQT53" s="363"/>
      <c r="BQU53" s="363"/>
      <c r="BQV53" s="363"/>
      <c r="BQW53" s="363"/>
      <c r="BQX53" s="363"/>
      <c r="BQY53" s="363"/>
      <c r="BQZ53" s="363"/>
      <c r="BRA53" s="363"/>
      <c r="BRB53" s="363"/>
      <c r="BRC53" s="363"/>
      <c r="BRD53" s="363"/>
      <c r="BRE53" s="363"/>
      <c r="BRF53" s="363"/>
      <c r="BRG53" s="363"/>
      <c r="BRH53" s="363"/>
      <c r="BRI53" s="363"/>
      <c r="BRJ53" s="363"/>
      <c r="BRK53" s="363"/>
      <c r="BRL53" s="363"/>
      <c r="BRM53" s="363"/>
      <c r="BRN53" s="363"/>
      <c r="BRO53" s="363"/>
      <c r="BRP53" s="363"/>
      <c r="BRQ53" s="363"/>
      <c r="BRR53" s="363"/>
      <c r="BRS53" s="363"/>
      <c r="BRT53" s="363"/>
      <c r="BRU53" s="363"/>
      <c r="BRV53" s="363"/>
      <c r="BRW53" s="363"/>
      <c r="BRX53" s="363"/>
      <c r="BRY53" s="363"/>
      <c r="BRZ53" s="363"/>
      <c r="BSA53" s="363"/>
      <c r="BSB53" s="363"/>
      <c r="BSC53" s="363"/>
      <c r="BSD53" s="363"/>
      <c r="BSE53" s="363"/>
      <c r="BSF53" s="363"/>
      <c r="BSG53" s="363"/>
      <c r="BSH53" s="363"/>
      <c r="BSI53" s="363"/>
      <c r="BSJ53" s="363"/>
      <c r="BSK53" s="363"/>
      <c r="BSL53" s="363"/>
      <c r="BSM53" s="363"/>
      <c r="BSN53" s="363"/>
      <c r="BSO53" s="363"/>
      <c r="BSP53" s="363"/>
      <c r="BSQ53" s="363"/>
      <c r="BSR53" s="363"/>
      <c r="BSS53" s="363"/>
      <c r="BST53" s="363"/>
      <c r="BSU53" s="363"/>
      <c r="BSV53" s="363"/>
      <c r="BSW53" s="363"/>
      <c r="BSX53" s="363"/>
      <c r="BSY53" s="363"/>
      <c r="BSZ53" s="363"/>
      <c r="BTA53" s="363"/>
      <c r="BTB53" s="363"/>
      <c r="BTC53" s="363"/>
      <c r="BTD53" s="363"/>
      <c r="BTE53" s="363"/>
      <c r="BTF53" s="363"/>
      <c r="BTG53" s="363"/>
      <c r="BTH53" s="363"/>
      <c r="BTI53" s="363"/>
      <c r="BTJ53" s="363"/>
      <c r="BTK53" s="363"/>
      <c r="BTL53" s="363"/>
      <c r="BTM53" s="363"/>
      <c r="BTN53" s="363"/>
      <c r="BTO53" s="363"/>
      <c r="BTP53" s="363"/>
      <c r="BTQ53" s="363"/>
      <c r="BTR53" s="363"/>
      <c r="BTS53" s="363"/>
      <c r="BTT53" s="363"/>
      <c r="BTU53" s="363"/>
      <c r="BTV53" s="363"/>
      <c r="BTW53" s="363"/>
      <c r="BTX53" s="363"/>
      <c r="BTY53" s="363"/>
      <c r="BTZ53" s="363"/>
      <c r="BUA53" s="363"/>
      <c r="BUB53" s="363"/>
      <c r="BUC53" s="363"/>
      <c r="BUD53" s="363"/>
      <c r="BUE53" s="363"/>
      <c r="BUF53" s="363"/>
      <c r="BUG53" s="363"/>
      <c r="BUH53" s="363"/>
      <c r="BUI53" s="363"/>
      <c r="BUJ53" s="363"/>
      <c r="BUK53" s="363"/>
      <c r="BUL53" s="363"/>
      <c r="BUM53" s="363"/>
      <c r="BUN53" s="363"/>
      <c r="BUO53" s="363"/>
      <c r="BUP53" s="363"/>
      <c r="BUQ53" s="363"/>
      <c r="BUR53" s="363"/>
      <c r="BUS53" s="363"/>
      <c r="BUT53" s="363"/>
      <c r="BUU53" s="363"/>
      <c r="BUV53" s="363"/>
      <c r="BUW53" s="363"/>
      <c r="BUX53" s="363"/>
      <c r="BUY53" s="363"/>
      <c r="BUZ53" s="363"/>
      <c r="BVA53" s="363"/>
      <c r="BVB53" s="363"/>
      <c r="BVC53" s="363"/>
      <c r="BVD53" s="363"/>
      <c r="BVE53" s="363"/>
      <c r="BVF53" s="363"/>
      <c r="BVG53" s="363"/>
      <c r="BVH53" s="363"/>
      <c r="BVI53" s="363"/>
      <c r="BVJ53" s="363"/>
      <c r="BVK53" s="363"/>
      <c r="BVL53" s="363"/>
      <c r="BVM53" s="363"/>
      <c r="BVN53" s="363"/>
      <c r="BVO53" s="363"/>
      <c r="BVP53" s="363"/>
      <c r="BVQ53" s="363"/>
      <c r="BVR53" s="363"/>
      <c r="BVS53" s="363"/>
      <c r="BVT53" s="363"/>
      <c r="BVU53" s="363"/>
      <c r="BVV53" s="363"/>
      <c r="BVW53" s="363"/>
      <c r="BVX53" s="363"/>
      <c r="BVY53" s="363"/>
      <c r="BVZ53" s="363"/>
      <c r="BWA53" s="363"/>
      <c r="BWB53" s="363"/>
      <c r="BWC53" s="363"/>
      <c r="BWD53" s="363"/>
      <c r="BWE53" s="363"/>
      <c r="BWF53" s="363"/>
      <c r="BWG53" s="363"/>
      <c r="BWH53" s="363"/>
      <c r="BWI53" s="363"/>
      <c r="BWJ53" s="363"/>
      <c r="BWK53" s="363"/>
      <c r="BWL53" s="363"/>
      <c r="BWM53" s="363"/>
      <c r="BWN53" s="363"/>
      <c r="BWO53" s="363"/>
      <c r="BWP53" s="363"/>
      <c r="BWQ53" s="363"/>
      <c r="BWR53" s="363"/>
      <c r="BWS53" s="363"/>
      <c r="BWT53" s="363"/>
      <c r="BWU53" s="363"/>
      <c r="BWV53" s="363"/>
      <c r="BWW53" s="363"/>
      <c r="BWX53" s="363"/>
      <c r="BWY53" s="363"/>
      <c r="BWZ53" s="363"/>
      <c r="BXA53" s="363"/>
      <c r="BXB53" s="363"/>
      <c r="BXC53" s="363"/>
      <c r="BXD53" s="363"/>
      <c r="BXE53" s="363"/>
      <c r="BXF53" s="363"/>
      <c r="BXG53" s="363"/>
      <c r="BXH53" s="363"/>
      <c r="BXI53" s="363"/>
      <c r="BXJ53" s="363"/>
      <c r="BXK53" s="363"/>
      <c r="BXL53" s="363"/>
      <c r="BXM53" s="363"/>
      <c r="BXN53" s="363"/>
      <c r="BXO53" s="363"/>
      <c r="BXP53" s="363"/>
      <c r="BXQ53" s="363"/>
      <c r="BXR53" s="363"/>
      <c r="BXS53" s="363"/>
      <c r="BXT53" s="363"/>
      <c r="BXU53" s="363"/>
      <c r="BXV53" s="363"/>
      <c r="BXW53" s="363"/>
      <c r="BXX53" s="363"/>
      <c r="BXY53" s="363"/>
      <c r="BXZ53" s="363"/>
      <c r="BYA53" s="363"/>
      <c r="BYB53" s="363"/>
      <c r="BYC53" s="363"/>
      <c r="BYD53" s="363"/>
      <c r="BYE53" s="363"/>
      <c r="BYF53" s="363"/>
      <c r="BYG53" s="363"/>
      <c r="BYH53" s="363"/>
      <c r="BYI53" s="363"/>
      <c r="BYJ53" s="363"/>
      <c r="BYK53" s="363"/>
      <c r="BYL53" s="363"/>
      <c r="BYM53" s="363"/>
      <c r="BYN53" s="363"/>
      <c r="BYO53" s="363"/>
      <c r="BYP53" s="363"/>
      <c r="BYQ53" s="363"/>
      <c r="BYR53" s="363"/>
      <c r="BYS53" s="363"/>
      <c r="BYT53" s="363"/>
      <c r="BYU53" s="363"/>
      <c r="BYV53" s="363"/>
      <c r="BYW53" s="363"/>
      <c r="BYX53" s="363"/>
      <c r="BYY53" s="363"/>
      <c r="BYZ53" s="363"/>
      <c r="BZA53" s="363"/>
      <c r="BZB53" s="363"/>
      <c r="BZC53" s="363"/>
      <c r="BZD53" s="363"/>
      <c r="BZE53" s="363"/>
      <c r="BZF53" s="363"/>
      <c r="BZG53" s="363"/>
      <c r="BZH53" s="363"/>
      <c r="BZI53" s="363"/>
      <c r="BZJ53" s="363"/>
      <c r="BZK53" s="363"/>
      <c r="BZL53" s="363"/>
      <c r="BZM53" s="363"/>
      <c r="BZN53" s="363"/>
      <c r="BZO53" s="363"/>
      <c r="BZP53" s="363"/>
      <c r="BZQ53" s="363"/>
      <c r="BZR53" s="363"/>
      <c r="BZS53" s="363"/>
      <c r="BZT53" s="363"/>
      <c r="BZU53" s="363"/>
      <c r="BZV53" s="363"/>
      <c r="BZW53" s="363"/>
      <c r="BZX53" s="363"/>
      <c r="BZY53" s="363"/>
      <c r="BZZ53" s="363"/>
      <c r="CAA53" s="363"/>
      <c r="CAB53" s="363"/>
      <c r="CAC53" s="363"/>
      <c r="CAD53" s="363"/>
      <c r="CAE53" s="363"/>
      <c r="CAF53" s="363"/>
      <c r="CAG53" s="363"/>
      <c r="CAH53" s="363"/>
      <c r="CAI53" s="363"/>
      <c r="CAJ53" s="363"/>
      <c r="CAK53" s="363"/>
      <c r="CAL53" s="363"/>
      <c r="CAM53" s="363"/>
      <c r="CAN53" s="363"/>
      <c r="CAO53" s="363"/>
      <c r="CAP53" s="363"/>
      <c r="CAQ53" s="363"/>
      <c r="CAR53" s="363"/>
      <c r="CAS53" s="363"/>
      <c r="CAT53" s="363"/>
      <c r="CAU53" s="363"/>
      <c r="CAV53" s="363"/>
      <c r="CAW53" s="363"/>
      <c r="CAX53" s="363"/>
      <c r="CAY53" s="363"/>
      <c r="CAZ53" s="363"/>
      <c r="CBA53" s="363"/>
      <c r="CBB53" s="363"/>
      <c r="CBC53" s="363"/>
      <c r="CBD53" s="363"/>
      <c r="CBE53" s="363"/>
      <c r="CBF53" s="363"/>
      <c r="CBG53" s="363"/>
      <c r="CBH53" s="363"/>
      <c r="CBI53" s="363"/>
      <c r="CBJ53" s="363"/>
      <c r="CBK53" s="363"/>
      <c r="CBL53" s="363"/>
      <c r="CBM53" s="363"/>
      <c r="CBN53" s="363"/>
      <c r="CBO53" s="363"/>
      <c r="CBP53" s="363"/>
      <c r="CBQ53" s="363"/>
      <c r="CBR53" s="363"/>
      <c r="CBS53" s="363"/>
      <c r="CBT53" s="363"/>
      <c r="CBU53" s="363"/>
      <c r="CBV53" s="363"/>
      <c r="CBW53" s="363"/>
      <c r="CBX53" s="363"/>
      <c r="CBY53" s="363"/>
      <c r="CBZ53" s="363"/>
      <c r="CCA53" s="363"/>
      <c r="CCB53" s="363"/>
      <c r="CCC53" s="363"/>
      <c r="CCD53" s="363"/>
      <c r="CCE53" s="363"/>
      <c r="CCF53" s="363"/>
      <c r="CCG53" s="363"/>
      <c r="CCH53" s="363"/>
      <c r="CCI53" s="363"/>
      <c r="CCJ53" s="363"/>
      <c r="CCK53" s="363"/>
      <c r="CCL53" s="363"/>
      <c r="CCM53" s="363"/>
      <c r="CCN53" s="363"/>
      <c r="CCO53" s="363"/>
      <c r="CCP53" s="363"/>
      <c r="CCQ53" s="363"/>
      <c r="CCR53" s="363"/>
      <c r="CCS53" s="363"/>
      <c r="CCT53" s="363"/>
      <c r="CCU53" s="363"/>
      <c r="CCV53" s="363"/>
      <c r="CCW53" s="363"/>
      <c r="CCX53" s="363"/>
      <c r="CCY53" s="363"/>
      <c r="CCZ53" s="363"/>
      <c r="CDA53" s="363"/>
      <c r="CDB53" s="363"/>
      <c r="CDC53" s="363"/>
      <c r="CDD53" s="363"/>
      <c r="CDE53" s="363"/>
      <c r="CDF53" s="363"/>
      <c r="CDG53" s="363"/>
      <c r="CDH53" s="363"/>
      <c r="CDI53" s="363"/>
      <c r="CDJ53" s="363"/>
      <c r="CDK53" s="363"/>
      <c r="CDL53" s="363"/>
      <c r="CDM53" s="363"/>
      <c r="CDN53" s="363"/>
      <c r="CDO53" s="363"/>
      <c r="CDP53" s="363"/>
      <c r="CDQ53" s="363"/>
      <c r="CDR53" s="363"/>
      <c r="CDS53" s="363"/>
      <c r="CDT53" s="363"/>
      <c r="CDU53" s="363"/>
      <c r="CDV53" s="363"/>
      <c r="CDW53" s="363"/>
      <c r="CDX53" s="363"/>
      <c r="CDY53" s="363"/>
      <c r="CDZ53" s="363"/>
      <c r="CEA53" s="363"/>
      <c r="CEB53" s="363"/>
      <c r="CEC53" s="363"/>
      <c r="CED53" s="363"/>
      <c r="CEE53" s="363"/>
      <c r="CEF53" s="363"/>
      <c r="CEG53" s="363"/>
      <c r="CEH53" s="363"/>
      <c r="CEI53" s="363"/>
      <c r="CEJ53" s="363"/>
      <c r="CEK53" s="363"/>
      <c r="CEL53" s="363"/>
      <c r="CEM53" s="363"/>
      <c r="CEN53" s="363"/>
      <c r="CEO53" s="363"/>
      <c r="CEP53" s="363"/>
      <c r="CEQ53" s="363"/>
      <c r="CER53" s="363"/>
      <c r="CES53" s="363"/>
      <c r="CET53" s="363"/>
      <c r="CEU53" s="363"/>
      <c r="CEV53" s="363"/>
      <c r="CEW53" s="363"/>
      <c r="CEX53" s="363"/>
      <c r="CEY53" s="363"/>
      <c r="CEZ53" s="363"/>
      <c r="CFA53" s="363"/>
      <c r="CFB53" s="363"/>
      <c r="CFC53" s="363"/>
      <c r="CFD53" s="363"/>
      <c r="CFE53" s="363"/>
      <c r="CFF53" s="363"/>
      <c r="CFG53" s="363"/>
      <c r="CFH53" s="363"/>
      <c r="CFI53" s="363"/>
      <c r="CFJ53" s="363"/>
      <c r="CFK53" s="363"/>
      <c r="CFL53" s="363"/>
      <c r="CFM53" s="363"/>
      <c r="CFN53" s="363"/>
      <c r="CFO53" s="363"/>
      <c r="CFP53" s="363"/>
      <c r="CFQ53" s="363"/>
      <c r="CFR53" s="363"/>
      <c r="CFS53" s="363"/>
      <c r="CFT53" s="363"/>
      <c r="CFU53" s="363"/>
      <c r="CFV53" s="363"/>
      <c r="CFW53" s="363"/>
      <c r="CFX53" s="363"/>
      <c r="CFY53" s="363"/>
      <c r="CFZ53" s="363"/>
      <c r="CGA53" s="363"/>
      <c r="CGB53" s="363"/>
      <c r="CGC53" s="363"/>
      <c r="CGD53" s="363"/>
      <c r="CGE53" s="363"/>
      <c r="CGF53" s="363"/>
      <c r="CGG53" s="363"/>
      <c r="CGH53" s="363"/>
      <c r="CGI53" s="363"/>
      <c r="CGJ53" s="363"/>
      <c r="CGK53" s="363"/>
      <c r="CGL53" s="363"/>
      <c r="CGM53" s="363"/>
      <c r="CGN53" s="363"/>
      <c r="CGO53" s="363"/>
      <c r="CGP53" s="363"/>
      <c r="CGQ53" s="363"/>
      <c r="CGR53" s="363"/>
      <c r="CGS53" s="363"/>
      <c r="CGT53" s="363"/>
      <c r="CGU53" s="363"/>
      <c r="CGV53" s="363"/>
      <c r="CGW53" s="363"/>
      <c r="CGX53" s="363"/>
      <c r="CGY53" s="363"/>
      <c r="CGZ53" s="363"/>
      <c r="CHA53" s="363"/>
      <c r="CHB53" s="363"/>
      <c r="CHC53" s="363"/>
      <c r="CHD53" s="363"/>
      <c r="CHE53" s="363"/>
      <c r="CHF53" s="363"/>
      <c r="CHG53" s="363"/>
      <c r="CHH53" s="363"/>
      <c r="CHI53" s="363"/>
      <c r="CHJ53" s="363"/>
      <c r="CHK53" s="363"/>
      <c r="CHL53" s="363"/>
      <c r="CHM53" s="363"/>
      <c r="CHN53" s="363"/>
      <c r="CHO53" s="363"/>
      <c r="CHP53" s="363"/>
      <c r="CHQ53" s="363"/>
      <c r="CHR53" s="363"/>
      <c r="CHS53" s="363"/>
      <c r="CHT53" s="363"/>
      <c r="CHU53" s="363"/>
      <c r="CHV53" s="363"/>
      <c r="CHW53" s="363"/>
      <c r="CHX53" s="363"/>
      <c r="CHY53" s="363"/>
      <c r="CHZ53" s="363"/>
      <c r="CIA53" s="363"/>
      <c r="CIB53" s="363"/>
      <c r="CIC53" s="363"/>
      <c r="CID53" s="363"/>
      <c r="CIE53" s="363"/>
      <c r="CIF53" s="363"/>
      <c r="CIG53" s="363"/>
      <c r="CIH53" s="363"/>
      <c r="CII53" s="363"/>
      <c r="CIJ53" s="363"/>
      <c r="CIK53" s="363"/>
      <c r="CIL53" s="363"/>
      <c r="CIM53" s="363"/>
      <c r="CIN53" s="363"/>
      <c r="CIO53" s="363"/>
      <c r="CIP53" s="363"/>
      <c r="CIQ53" s="363"/>
      <c r="CIR53" s="363"/>
      <c r="CIS53" s="363"/>
      <c r="CIT53" s="363"/>
      <c r="CIU53" s="363"/>
      <c r="CIV53" s="363"/>
      <c r="CIW53" s="363"/>
      <c r="CIX53" s="363"/>
      <c r="CIY53" s="363"/>
      <c r="CIZ53" s="363"/>
      <c r="CJA53" s="363"/>
      <c r="CJB53" s="363"/>
      <c r="CJC53" s="363"/>
      <c r="CJD53" s="363"/>
      <c r="CJE53" s="363"/>
      <c r="CJF53" s="363"/>
      <c r="CJG53" s="363"/>
      <c r="CJH53" s="363"/>
      <c r="CJI53" s="363"/>
      <c r="CJJ53" s="363"/>
      <c r="CJK53" s="363"/>
      <c r="CJL53" s="363"/>
      <c r="CJM53" s="363"/>
      <c r="CJN53" s="363"/>
      <c r="CJO53" s="363"/>
      <c r="CJP53" s="363"/>
      <c r="CJQ53" s="363"/>
      <c r="CJR53" s="363"/>
      <c r="CJS53" s="363"/>
      <c r="CJT53" s="363"/>
      <c r="CJU53" s="363"/>
      <c r="CJV53" s="363"/>
      <c r="CJW53" s="363"/>
      <c r="CJX53" s="363"/>
      <c r="CJY53" s="363"/>
      <c r="CJZ53" s="363"/>
      <c r="CKA53" s="363"/>
      <c r="CKB53" s="363"/>
      <c r="CKC53" s="363"/>
      <c r="CKD53" s="363"/>
      <c r="CKE53" s="363"/>
      <c r="CKF53" s="363"/>
      <c r="CKG53" s="363"/>
      <c r="CKH53" s="363"/>
      <c r="CKI53" s="363"/>
      <c r="CKJ53" s="363"/>
      <c r="CKK53" s="363"/>
      <c r="CKL53" s="363"/>
      <c r="CKM53" s="363"/>
      <c r="CKN53" s="363"/>
      <c r="CKO53" s="363"/>
      <c r="CKP53" s="363"/>
      <c r="CKQ53" s="363"/>
      <c r="CKR53" s="363"/>
      <c r="CKS53" s="363"/>
      <c r="CKT53" s="363"/>
      <c r="CKU53" s="363"/>
      <c r="CKV53" s="363"/>
      <c r="CKW53" s="363"/>
      <c r="CKX53" s="363"/>
      <c r="CKY53" s="363"/>
      <c r="CKZ53" s="363"/>
      <c r="CLA53" s="363"/>
      <c r="CLB53" s="363"/>
      <c r="CLC53" s="363"/>
      <c r="CLD53" s="363"/>
      <c r="CLE53" s="363"/>
      <c r="CLF53" s="363"/>
      <c r="CLG53" s="363"/>
      <c r="CLH53" s="363"/>
      <c r="CLI53" s="363"/>
      <c r="CLJ53" s="363"/>
      <c r="CLK53" s="363"/>
      <c r="CLL53" s="363"/>
      <c r="CLM53" s="363"/>
      <c r="CLN53" s="363"/>
      <c r="CLO53" s="363"/>
      <c r="CLP53" s="363"/>
      <c r="CLQ53" s="363"/>
      <c r="CLR53" s="363"/>
      <c r="CLS53" s="363"/>
      <c r="CLT53" s="363"/>
      <c r="CLU53" s="363"/>
      <c r="CLV53" s="363"/>
      <c r="CLW53" s="363"/>
      <c r="CLX53" s="363"/>
      <c r="CLY53" s="363"/>
      <c r="CLZ53" s="363"/>
      <c r="CMA53" s="363"/>
      <c r="CMB53" s="363"/>
      <c r="CMC53" s="363"/>
      <c r="CMD53" s="363"/>
      <c r="CME53" s="363"/>
      <c r="CMF53" s="363"/>
      <c r="CMG53" s="363"/>
      <c r="CMH53" s="363"/>
      <c r="CMI53" s="363"/>
      <c r="CMJ53" s="363"/>
      <c r="CMK53" s="363"/>
      <c r="CML53" s="363"/>
      <c r="CMM53" s="363"/>
      <c r="CMN53" s="363"/>
      <c r="CMO53" s="363"/>
      <c r="CMP53" s="363"/>
      <c r="CMQ53" s="363"/>
      <c r="CMR53" s="363"/>
      <c r="CMS53" s="363"/>
      <c r="CMT53" s="363"/>
      <c r="CMU53" s="363"/>
      <c r="CMV53" s="363"/>
      <c r="CMW53" s="363"/>
      <c r="CMX53" s="363"/>
      <c r="CMY53" s="363"/>
      <c r="CMZ53" s="363"/>
      <c r="CNA53" s="363"/>
      <c r="CNB53" s="363"/>
      <c r="CNC53" s="363"/>
      <c r="CND53" s="363"/>
      <c r="CNE53" s="363"/>
      <c r="CNF53" s="363"/>
      <c r="CNG53" s="363"/>
      <c r="CNH53" s="363"/>
      <c r="CNI53" s="363"/>
      <c r="CNJ53" s="363"/>
      <c r="CNK53" s="363"/>
      <c r="CNL53" s="363"/>
      <c r="CNM53" s="363"/>
      <c r="CNN53" s="363"/>
      <c r="CNO53" s="363"/>
      <c r="CNP53" s="363"/>
      <c r="CNQ53" s="363"/>
      <c r="CNR53" s="363"/>
      <c r="CNS53" s="363"/>
      <c r="CNT53" s="363"/>
      <c r="CNU53" s="363"/>
      <c r="CNV53" s="363"/>
      <c r="CNW53" s="363"/>
      <c r="CNX53" s="363"/>
      <c r="CNY53" s="363"/>
      <c r="CNZ53" s="363"/>
      <c r="COA53" s="363"/>
      <c r="COB53" s="363"/>
      <c r="COC53" s="363"/>
      <c r="COD53" s="363"/>
      <c r="COE53" s="363"/>
      <c r="COF53" s="363"/>
      <c r="COG53" s="363"/>
      <c r="COH53" s="363"/>
      <c r="COI53" s="363"/>
      <c r="COJ53" s="363"/>
      <c r="COK53" s="363"/>
      <c r="COL53" s="363"/>
      <c r="COM53" s="363"/>
      <c r="CON53" s="363"/>
      <c r="COO53" s="363"/>
      <c r="COP53" s="363"/>
      <c r="COQ53" s="363"/>
      <c r="COR53" s="363"/>
      <c r="COS53" s="363"/>
      <c r="COT53" s="363"/>
      <c r="COU53" s="363"/>
      <c r="COV53" s="363"/>
      <c r="COW53" s="363"/>
      <c r="COX53" s="363"/>
      <c r="COY53" s="363"/>
      <c r="COZ53" s="363"/>
      <c r="CPA53" s="363"/>
      <c r="CPB53" s="363"/>
      <c r="CPC53" s="363"/>
      <c r="CPD53" s="363"/>
      <c r="CPE53" s="363"/>
      <c r="CPF53" s="363"/>
      <c r="CPG53" s="363"/>
      <c r="CPH53" s="363"/>
      <c r="CPI53" s="363"/>
      <c r="CPJ53" s="363"/>
      <c r="CPK53" s="363"/>
      <c r="CPL53" s="363"/>
      <c r="CPM53" s="363"/>
      <c r="CPN53" s="363"/>
      <c r="CPO53" s="363"/>
      <c r="CPP53" s="363"/>
      <c r="CPQ53" s="363"/>
      <c r="CPR53" s="363"/>
      <c r="CPS53" s="363"/>
      <c r="CPT53" s="363"/>
      <c r="CPU53" s="363"/>
      <c r="CPV53" s="363"/>
      <c r="CPW53" s="363"/>
      <c r="CPX53" s="363"/>
      <c r="CPY53" s="363"/>
      <c r="CPZ53" s="363"/>
      <c r="CQA53" s="363"/>
      <c r="CQB53" s="363"/>
      <c r="CQC53" s="363"/>
      <c r="CQD53" s="363"/>
      <c r="CQE53" s="363"/>
      <c r="CQF53" s="363"/>
      <c r="CQG53" s="363"/>
      <c r="CQH53" s="363"/>
      <c r="CQI53" s="363"/>
      <c r="CQJ53" s="363"/>
      <c r="CQK53" s="363"/>
      <c r="CQL53" s="363"/>
      <c r="CQM53" s="363"/>
      <c r="CQN53" s="363"/>
      <c r="CQO53" s="363"/>
      <c r="CQP53" s="363"/>
      <c r="CQQ53" s="363"/>
      <c r="CQR53" s="363"/>
      <c r="CQS53" s="363"/>
      <c r="CQT53" s="363"/>
      <c r="CQU53" s="363"/>
      <c r="CQV53" s="363"/>
      <c r="CQW53" s="363"/>
      <c r="CQX53" s="363"/>
      <c r="CQY53" s="363"/>
      <c r="CQZ53" s="363"/>
      <c r="CRA53" s="363"/>
      <c r="CRB53" s="363"/>
      <c r="CRC53" s="363"/>
      <c r="CRD53" s="363"/>
      <c r="CRE53" s="363"/>
      <c r="CRF53" s="363"/>
      <c r="CRG53" s="363"/>
      <c r="CRH53" s="363"/>
      <c r="CRI53" s="363"/>
      <c r="CRJ53" s="363"/>
      <c r="CRK53" s="363"/>
      <c r="CRL53" s="363"/>
      <c r="CRM53" s="363"/>
      <c r="CRN53" s="363"/>
      <c r="CRO53" s="363"/>
      <c r="CRP53" s="363"/>
      <c r="CRQ53" s="363"/>
      <c r="CRR53" s="363"/>
      <c r="CRS53" s="363"/>
      <c r="CRT53" s="363"/>
      <c r="CRU53" s="363"/>
      <c r="CRV53" s="363"/>
      <c r="CRW53" s="363"/>
      <c r="CRX53" s="363"/>
      <c r="CRY53" s="363"/>
      <c r="CRZ53" s="363"/>
      <c r="CSA53" s="363"/>
      <c r="CSB53" s="363"/>
      <c r="CSC53" s="363"/>
      <c r="CSD53" s="363"/>
      <c r="CSE53" s="363"/>
      <c r="CSF53" s="363"/>
      <c r="CSG53" s="363"/>
      <c r="CSH53" s="363"/>
      <c r="CSI53" s="363"/>
      <c r="CSJ53" s="363"/>
      <c r="CSK53" s="363"/>
      <c r="CSL53" s="363"/>
      <c r="CSM53" s="363"/>
      <c r="CSN53" s="363"/>
      <c r="CSO53" s="363"/>
      <c r="CSP53" s="363"/>
      <c r="CSQ53" s="363"/>
      <c r="CSR53" s="363"/>
      <c r="CSS53" s="363"/>
      <c r="CST53" s="363"/>
      <c r="CSU53" s="363"/>
      <c r="CSV53" s="363"/>
      <c r="CSW53" s="363"/>
      <c r="CSX53" s="363"/>
      <c r="CSY53" s="363"/>
      <c r="CSZ53" s="363"/>
      <c r="CTA53" s="363"/>
      <c r="CTB53" s="363"/>
      <c r="CTC53" s="363"/>
      <c r="CTD53" s="363"/>
      <c r="CTE53" s="363"/>
      <c r="CTF53" s="363"/>
      <c r="CTG53" s="363"/>
      <c r="CTH53" s="363"/>
      <c r="CTI53" s="363"/>
      <c r="CTJ53" s="363"/>
      <c r="CTK53" s="363"/>
      <c r="CTL53" s="363"/>
      <c r="CTM53" s="363"/>
      <c r="CTN53" s="363"/>
      <c r="CTO53" s="363"/>
      <c r="CTP53" s="363"/>
      <c r="CTQ53" s="363"/>
      <c r="CTR53" s="363"/>
      <c r="CTS53" s="363"/>
      <c r="CTT53" s="363"/>
      <c r="CTU53" s="363"/>
      <c r="CTV53" s="363"/>
      <c r="CTW53" s="363"/>
      <c r="CTX53" s="363"/>
      <c r="CTY53" s="363"/>
      <c r="CTZ53" s="363"/>
      <c r="CUA53" s="363"/>
      <c r="CUB53" s="363"/>
      <c r="CUC53" s="363"/>
      <c r="CUD53" s="363"/>
      <c r="CUE53" s="363"/>
      <c r="CUF53" s="363"/>
      <c r="CUG53" s="363"/>
      <c r="CUH53" s="363"/>
      <c r="CUI53" s="363"/>
      <c r="CUJ53" s="363"/>
      <c r="CUK53" s="363"/>
      <c r="CUL53" s="363"/>
      <c r="CUM53" s="363"/>
      <c r="CUN53" s="363"/>
      <c r="CUO53" s="363"/>
      <c r="CUP53" s="363"/>
      <c r="CUQ53" s="363"/>
      <c r="CUR53" s="363"/>
      <c r="CUS53" s="363"/>
      <c r="CUT53" s="363"/>
      <c r="CUU53" s="363"/>
      <c r="CUV53" s="363"/>
      <c r="CUW53" s="363"/>
      <c r="CUX53" s="363"/>
      <c r="CUY53" s="363"/>
      <c r="CUZ53" s="363"/>
      <c r="CVA53" s="363"/>
      <c r="CVB53" s="363"/>
      <c r="CVC53" s="363"/>
      <c r="CVD53" s="363"/>
      <c r="CVE53" s="363"/>
      <c r="CVF53" s="363"/>
      <c r="CVG53" s="363"/>
      <c r="CVH53" s="363"/>
      <c r="CVI53" s="363"/>
      <c r="CVJ53" s="363"/>
      <c r="CVK53" s="363"/>
      <c r="CVL53" s="363"/>
      <c r="CVM53" s="363"/>
      <c r="CVN53" s="363"/>
      <c r="CVO53" s="363"/>
      <c r="CVP53" s="363"/>
      <c r="CVQ53" s="363"/>
      <c r="CVR53" s="363"/>
      <c r="CVS53" s="363"/>
      <c r="CVT53" s="363"/>
      <c r="CVU53" s="363"/>
      <c r="CVV53" s="363"/>
      <c r="CVW53" s="363"/>
      <c r="CVX53" s="363"/>
      <c r="CVY53" s="363"/>
      <c r="CVZ53" s="363"/>
      <c r="CWA53" s="363"/>
      <c r="CWB53" s="363"/>
      <c r="CWC53" s="363"/>
      <c r="CWD53" s="363"/>
      <c r="CWE53" s="363"/>
      <c r="CWF53" s="363"/>
      <c r="CWG53" s="363"/>
      <c r="CWH53" s="363"/>
      <c r="CWI53" s="363"/>
      <c r="CWJ53" s="363"/>
      <c r="CWK53" s="363"/>
      <c r="CWL53" s="363"/>
      <c r="CWM53" s="363"/>
      <c r="CWN53" s="363"/>
      <c r="CWO53" s="363"/>
      <c r="CWP53" s="363"/>
      <c r="CWQ53" s="363"/>
      <c r="CWR53" s="363"/>
      <c r="CWS53" s="363"/>
      <c r="CWT53" s="363"/>
      <c r="CWU53" s="363"/>
      <c r="CWV53" s="363"/>
      <c r="CWW53" s="363"/>
      <c r="CWX53" s="363"/>
      <c r="CWY53" s="363"/>
      <c r="CWZ53" s="363"/>
      <c r="CXA53" s="363"/>
      <c r="CXB53" s="363"/>
      <c r="CXC53" s="363"/>
      <c r="CXD53" s="363"/>
      <c r="CXE53" s="363"/>
      <c r="CXF53" s="363"/>
      <c r="CXG53" s="363"/>
      <c r="CXH53" s="363"/>
      <c r="CXI53" s="363"/>
      <c r="CXJ53" s="363"/>
      <c r="CXK53" s="363"/>
      <c r="CXL53" s="363"/>
      <c r="CXM53" s="363"/>
      <c r="CXN53" s="363"/>
      <c r="CXO53" s="363"/>
      <c r="CXP53" s="363"/>
      <c r="CXQ53" s="363"/>
      <c r="CXR53" s="363"/>
      <c r="CXS53" s="363"/>
      <c r="CXT53" s="363"/>
      <c r="CXU53" s="363"/>
      <c r="CXV53" s="363"/>
      <c r="CXW53" s="363"/>
      <c r="CXX53" s="363"/>
      <c r="CXY53" s="363"/>
      <c r="CXZ53" s="363"/>
      <c r="CYA53" s="363"/>
      <c r="CYB53" s="363"/>
      <c r="CYC53" s="363"/>
      <c r="CYD53" s="363"/>
      <c r="CYE53" s="363"/>
      <c r="CYF53" s="363"/>
      <c r="CYG53" s="363"/>
      <c r="CYH53" s="363"/>
      <c r="CYI53" s="363"/>
      <c r="CYJ53" s="363"/>
      <c r="CYK53" s="363"/>
      <c r="CYL53" s="363"/>
      <c r="CYM53" s="363"/>
      <c r="CYN53" s="363"/>
      <c r="CYO53" s="363"/>
      <c r="CYP53" s="363"/>
      <c r="CYQ53" s="363"/>
      <c r="CYR53" s="363"/>
      <c r="CYS53" s="363"/>
      <c r="CYT53" s="363"/>
      <c r="CYU53" s="363"/>
      <c r="CYV53" s="363"/>
      <c r="CYW53" s="363"/>
      <c r="CYX53" s="363"/>
      <c r="CYY53" s="363"/>
      <c r="CYZ53" s="363"/>
      <c r="CZA53" s="363"/>
      <c r="CZB53" s="363"/>
      <c r="CZC53" s="363"/>
      <c r="CZD53" s="363"/>
      <c r="CZE53" s="363"/>
      <c r="CZF53" s="363"/>
      <c r="CZG53" s="363"/>
      <c r="CZH53" s="363"/>
      <c r="CZI53" s="363"/>
      <c r="CZJ53" s="363"/>
      <c r="CZK53" s="363"/>
      <c r="CZL53" s="363"/>
      <c r="CZM53" s="363"/>
      <c r="CZN53" s="363"/>
      <c r="CZO53" s="363"/>
      <c r="CZP53" s="363"/>
      <c r="CZQ53" s="363"/>
      <c r="CZR53" s="363"/>
      <c r="CZS53" s="363"/>
      <c r="CZT53" s="363"/>
      <c r="CZU53" s="363"/>
      <c r="CZV53" s="363"/>
      <c r="CZW53" s="363"/>
      <c r="CZX53" s="363"/>
      <c r="CZY53" s="363"/>
      <c r="CZZ53" s="363"/>
      <c r="DAA53" s="363"/>
      <c r="DAB53" s="363"/>
      <c r="DAC53" s="363"/>
      <c r="DAD53" s="363"/>
      <c r="DAE53" s="363"/>
      <c r="DAF53" s="363"/>
      <c r="DAG53" s="363"/>
      <c r="DAH53" s="363"/>
      <c r="DAI53" s="363"/>
      <c r="DAJ53" s="363"/>
      <c r="DAK53" s="363"/>
      <c r="DAL53" s="363"/>
      <c r="DAM53" s="363"/>
      <c r="DAN53" s="363"/>
      <c r="DAO53" s="363"/>
      <c r="DAP53" s="363"/>
      <c r="DAQ53" s="363"/>
      <c r="DAR53" s="363"/>
      <c r="DAS53" s="363"/>
      <c r="DAT53" s="363"/>
      <c r="DAU53" s="363"/>
      <c r="DAV53" s="363"/>
      <c r="DAW53" s="363"/>
      <c r="DAX53" s="363"/>
      <c r="DAY53" s="363"/>
      <c r="DAZ53" s="363"/>
      <c r="DBA53" s="363"/>
      <c r="DBB53" s="363"/>
      <c r="DBC53" s="363"/>
      <c r="DBD53" s="363"/>
      <c r="DBE53" s="363"/>
      <c r="DBF53" s="363"/>
      <c r="DBG53" s="363"/>
      <c r="DBH53" s="363"/>
      <c r="DBI53" s="363"/>
      <c r="DBJ53" s="363"/>
      <c r="DBK53" s="363"/>
      <c r="DBL53" s="363"/>
      <c r="DBM53" s="363"/>
      <c r="DBN53" s="363"/>
      <c r="DBO53" s="363"/>
      <c r="DBP53" s="363"/>
      <c r="DBQ53" s="363"/>
      <c r="DBR53" s="363"/>
      <c r="DBS53" s="363"/>
      <c r="DBT53" s="363"/>
      <c r="DBU53" s="363"/>
      <c r="DBV53" s="363"/>
      <c r="DBW53" s="363"/>
      <c r="DBX53" s="363"/>
      <c r="DBY53" s="363"/>
      <c r="DBZ53" s="363"/>
      <c r="DCA53" s="363"/>
      <c r="DCB53" s="363"/>
      <c r="DCC53" s="363"/>
      <c r="DCD53" s="363"/>
      <c r="DCE53" s="363"/>
      <c r="DCF53" s="363"/>
      <c r="DCG53" s="363"/>
      <c r="DCH53" s="363"/>
      <c r="DCI53" s="363"/>
      <c r="DCJ53" s="363"/>
      <c r="DCK53" s="363"/>
      <c r="DCL53" s="363"/>
      <c r="DCM53" s="363"/>
      <c r="DCN53" s="363"/>
      <c r="DCO53" s="363"/>
      <c r="DCP53" s="363"/>
      <c r="DCQ53" s="363"/>
      <c r="DCR53" s="363"/>
      <c r="DCS53" s="363"/>
      <c r="DCT53" s="363"/>
      <c r="DCU53" s="363"/>
      <c r="DCV53" s="363"/>
      <c r="DCW53" s="363"/>
      <c r="DCX53" s="363"/>
      <c r="DCY53" s="363"/>
      <c r="DCZ53" s="363"/>
      <c r="DDA53" s="363"/>
      <c r="DDB53" s="363"/>
      <c r="DDC53" s="363"/>
      <c r="DDD53" s="363"/>
      <c r="DDE53" s="363"/>
      <c r="DDF53" s="363"/>
      <c r="DDG53" s="363"/>
      <c r="DDH53" s="363"/>
      <c r="DDI53" s="363"/>
      <c r="DDJ53" s="363"/>
      <c r="DDK53" s="363"/>
      <c r="DDL53" s="363"/>
      <c r="DDM53" s="363"/>
      <c r="DDN53" s="363"/>
      <c r="DDO53" s="363"/>
      <c r="DDP53" s="363"/>
      <c r="DDQ53" s="363"/>
      <c r="DDR53" s="363"/>
      <c r="DDS53" s="363"/>
      <c r="DDT53" s="363"/>
      <c r="DDU53" s="363"/>
      <c r="DDV53" s="363"/>
      <c r="DDW53" s="363"/>
      <c r="DDX53" s="363"/>
      <c r="DDY53" s="363"/>
      <c r="DDZ53" s="363"/>
      <c r="DEA53" s="363"/>
      <c r="DEB53" s="363"/>
      <c r="DEC53" s="363"/>
      <c r="DED53" s="363"/>
      <c r="DEE53" s="363"/>
      <c r="DEF53" s="363"/>
      <c r="DEG53" s="363"/>
      <c r="DEH53" s="363"/>
      <c r="DEI53" s="363"/>
      <c r="DEJ53" s="363"/>
      <c r="DEK53" s="363"/>
      <c r="DEL53" s="363"/>
      <c r="DEM53" s="363"/>
      <c r="DEN53" s="363"/>
      <c r="DEO53" s="363"/>
      <c r="DEP53" s="363"/>
      <c r="DEQ53" s="363"/>
      <c r="DER53" s="363"/>
      <c r="DES53" s="363"/>
      <c r="DET53" s="363"/>
      <c r="DEU53" s="363"/>
      <c r="DEV53" s="363"/>
      <c r="DEW53" s="363"/>
      <c r="DEX53" s="363"/>
      <c r="DEY53" s="363"/>
      <c r="DEZ53" s="363"/>
      <c r="DFA53" s="363"/>
      <c r="DFB53" s="363"/>
      <c r="DFC53" s="363"/>
      <c r="DFD53" s="363"/>
      <c r="DFE53" s="363"/>
      <c r="DFF53" s="363"/>
      <c r="DFG53" s="363"/>
      <c r="DFH53" s="363"/>
      <c r="DFI53" s="363"/>
      <c r="DFJ53" s="363"/>
      <c r="DFK53" s="363"/>
      <c r="DFL53" s="363"/>
      <c r="DFM53" s="363"/>
      <c r="DFN53" s="363"/>
      <c r="DFO53" s="363"/>
      <c r="DFP53" s="363"/>
      <c r="DFQ53" s="363"/>
      <c r="DFR53" s="363"/>
      <c r="DFS53" s="363"/>
      <c r="DFT53" s="363"/>
      <c r="DFU53" s="363"/>
      <c r="DFV53" s="363"/>
      <c r="DFW53" s="363"/>
      <c r="DFX53" s="363"/>
      <c r="DFY53" s="363"/>
      <c r="DFZ53" s="363"/>
      <c r="DGA53" s="363"/>
      <c r="DGB53" s="363"/>
      <c r="DGC53" s="363"/>
      <c r="DGD53" s="363"/>
      <c r="DGE53" s="363"/>
      <c r="DGF53" s="363"/>
      <c r="DGG53" s="363"/>
      <c r="DGH53" s="363"/>
      <c r="DGI53" s="363"/>
      <c r="DGJ53" s="363"/>
      <c r="DGK53" s="363"/>
      <c r="DGL53" s="363"/>
      <c r="DGM53" s="363"/>
      <c r="DGN53" s="363"/>
      <c r="DGO53" s="363"/>
      <c r="DGP53" s="363"/>
      <c r="DGQ53" s="363"/>
      <c r="DGR53" s="363"/>
      <c r="DGS53" s="363"/>
      <c r="DGT53" s="363"/>
      <c r="DGU53" s="363"/>
      <c r="DGV53" s="363"/>
      <c r="DGW53" s="363"/>
      <c r="DGX53" s="363"/>
      <c r="DGY53" s="363"/>
      <c r="DGZ53" s="363"/>
      <c r="DHA53" s="363"/>
      <c r="DHB53" s="363"/>
      <c r="DHC53" s="363"/>
      <c r="DHD53" s="363"/>
      <c r="DHE53" s="363"/>
      <c r="DHF53" s="363"/>
      <c r="DHG53" s="363"/>
      <c r="DHH53" s="363"/>
      <c r="DHI53" s="363"/>
      <c r="DHJ53" s="363"/>
      <c r="DHK53" s="363"/>
      <c r="DHL53" s="363"/>
      <c r="DHM53" s="363"/>
      <c r="DHN53" s="363"/>
      <c r="DHO53" s="363"/>
      <c r="DHP53" s="363"/>
      <c r="DHQ53" s="363"/>
      <c r="DHR53" s="363"/>
      <c r="DHS53" s="363"/>
      <c r="DHT53" s="363"/>
      <c r="DHU53" s="363"/>
      <c r="DHV53" s="363"/>
      <c r="DHW53" s="363"/>
      <c r="DHX53" s="363"/>
      <c r="DHY53" s="363"/>
      <c r="DHZ53" s="363"/>
      <c r="DIA53" s="363"/>
      <c r="DIB53" s="363"/>
      <c r="DIC53" s="363"/>
      <c r="DID53" s="363"/>
      <c r="DIE53" s="363"/>
      <c r="DIF53" s="363"/>
      <c r="DIG53" s="363"/>
      <c r="DIH53" s="363"/>
      <c r="DII53" s="363"/>
      <c r="DIJ53" s="363"/>
      <c r="DIK53" s="363"/>
      <c r="DIL53" s="363"/>
      <c r="DIM53" s="363"/>
      <c r="DIN53" s="363"/>
      <c r="DIO53" s="363"/>
      <c r="DIP53" s="363"/>
      <c r="DIQ53" s="363"/>
      <c r="DIR53" s="363"/>
      <c r="DIS53" s="363"/>
      <c r="DIT53" s="363"/>
      <c r="DIU53" s="363"/>
      <c r="DIV53" s="363"/>
      <c r="DIW53" s="363"/>
      <c r="DIX53" s="363"/>
      <c r="DIY53" s="363"/>
      <c r="DIZ53" s="363"/>
      <c r="DJA53" s="363"/>
      <c r="DJB53" s="363"/>
      <c r="DJC53" s="363"/>
      <c r="DJD53" s="363"/>
      <c r="DJE53" s="363"/>
      <c r="DJF53" s="363"/>
      <c r="DJG53" s="363"/>
      <c r="DJH53" s="363"/>
      <c r="DJI53" s="363"/>
      <c r="DJJ53" s="363"/>
      <c r="DJK53" s="363"/>
      <c r="DJL53" s="363"/>
      <c r="DJM53" s="363"/>
      <c r="DJN53" s="363"/>
      <c r="DJO53" s="363"/>
      <c r="DJP53" s="363"/>
      <c r="DJQ53" s="363"/>
      <c r="DJR53" s="363"/>
      <c r="DJS53" s="363"/>
      <c r="DJT53" s="363"/>
      <c r="DJU53" s="363"/>
      <c r="DJV53" s="363"/>
      <c r="DJW53" s="363"/>
      <c r="DJX53" s="363"/>
      <c r="DJY53" s="363"/>
      <c r="DJZ53" s="363"/>
      <c r="DKA53" s="363"/>
      <c r="DKB53" s="363"/>
      <c r="DKC53" s="363"/>
      <c r="DKD53" s="363"/>
      <c r="DKE53" s="363"/>
      <c r="DKF53" s="363"/>
      <c r="DKG53" s="363"/>
      <c r="DKH53" s="363"/>
      <c r="DKI53" s="363"/>
      <c r="DKJ53" s="363"/>
      <c r="DKK53" s="363"/>
      <c r="DKL53" s="363"/>
      <c r="DKM53" s="363"/>
      <c r="DKN53" s="363"/>
      <c r="DKO53" s="363"/>
      <c r="DKP53" s="363"/>
      <c r="DKQ53" s="363"/>
      <c r="DKR53" s="363"/>
      <c r="DKS53" s="363"/>
      <c r="DKT53" s="363"/>
      <c r="DKU53" s="363"/>
      <c r="DKV53" s="363"/>
      <c r="DKW53" s="363"/>
      <c r="DKX53" s="363"/>
      <c r="DKY53" s="363"/>
      <c r="DKZ53" s="363"/>
      <c r="DLA53" s="363"/>
      <c r="DLB53" s="363"/>
      <c r="DLC53" s="363"/>
      <c r="DLD53" s="363"/>
      <c r="DLE53" s="363"/>
      <c r="DLF53" s="363"/>
      <c r="DLG53" s="363"/>
      <c r="DLH53" s="363"/>
      <c r="DLI53" s="363"/>
      <c r="DLJ53" s="363"/>
      <c r="DLK53" s="363"/>
      <c r="DLL53" s="363"/>
      <c r="DLM53" s="363"/>
      <c r="DLN53" s="363"/>
      <c r="DLO53" s="363"/>
      <c r="DLP53" s="363"/>
      <c r="DLQ53" s="363"/>
      <c r="DLR53" s="363"/>
      <c r="DLS53" s="363"/>
      <c r="DLT53" s="363"/>
      <c r="DLU53" s="363"/>
      <c r="DLV53" s="363"/>
      <c r="DLW53" s="363"/>
      <c r="DLX53" s="363"/>
      <c r="DLY53" s="363"/>
      <c r="DLZ53" s="363"/>
      <c r="DMA53" s="363"/>
      <c r="DMB53" s="363"/>
      <c r="DMC53" s="363"/>
      <c r="DMD53" s="363"/>
      <c r="DME53" s="363"/>
      <c r="DMF53" s="363"/>
      <c r="DMG53" s="363"/>
      <c r="DMH53" s="363"/>
      <c r="DMI53" s="363"/>
      <c r="DMJ53" s="363"/>
      <c r="DMK53" s="363"/>
      <c r="DML53" s="363"/>
      <c r="DMM53" s="363"/>
      <c r="DMN53" s="363"/>
      <c r="DMO53" s="363"/>
      <c r="DMP53" s="363"/>
      <c r="DMQ53" s="363"/>
      <c r="DMR53" s="363"/>
      <c r="DMS53" s="363"/>
      <c r="DMT53" s="363"/>
      <c r="DMU53" s="363"/>
      <c r="DMV53" s="363"/>
      <c r="DMW53" s="363"/>
      <c r="DMX53" s="363"/>
      <c r="DMY53" s="363"/>
      <c r="DMZ53" s="363"/>
      <c r="DNA53" s="363"/>
      <c r="DNB53" s="363"/>
      <c r="DNC53" s="363"/>
      <c r="DND53" s="363"/>
      <c r="DNE53" s="363"/>
      <c r="DNF53" s="363"/>
      <c r="DNG53" s="363"/>
      <c r="DNH53" s="363"/>
      <c r="DNI53" s="363"/>
      <c r="DNJ53" s="363"/>
      <c r="DNK53" s="363"/>
      <c r="DNL53" s="363"/>
      <c r="DNM53" s="363"/>
      <c r="DNN53" s="363"/>
      <c r="DNO53" s="363"/>
      <c r="DNP53" s="363"/>
      <c r="DNQ53" s="363"/>
      <c r="DNR53" s="363"/>
      <c r="DNS53" s="363"/>
      <c r="DNT53" s="363"/>
      <c r="DNU53" s="363"/>
      <c r="DNV53" s="363"/>
      <c r="DNW53" s="363"/>
      <c r="DNX53" s="363"/>
      <c r="DNY53" s="363"/>
      <c r="DNZ53" s="363"/>
      <c r="DOA53" s="363"/>
      <c r="DOB53" s="363"/>
      <c r="DOC53" s="363"/>
      <c r="DOD53" s="363"/>
      <c r="DOE53" s="363"/>
      <c r="DOF53" s="363"/>
      <c r="DOG53" s="363"/>
      <c r="DOH53" s="363"/>
      <c r="DOI53" s="363"/>
      <c r="DOJ53" s="363"/>
      <c r="DOK53" s="363"/>
      <c r="DOL53" s="363"/>
      <c r="DOM53" s="363"/>
      <c r="DON53" s="363"/>
      <c r="DOO53" s="363"/>
      <c r="DOP53" s="363"/>
      <c r="DOQ53" s="363"/>
      <c r="DOR53" s="363"/>
      <c r="DOS53" s="363"/>
      <c r="DOT53" s="363"/>
      <c r="DOU53" s="363"/>
      <c r="DOV53" s="363"/>
      <c r="DOW53" s="363"/>
      <c r="DOX53" s="363"/>
      <c r="DOY53" s="363"/>
      <c r="DOZ53" s="363"/>
      <c r="DPA53" s="363"/>
      <c r="DPB53" s="363"/>
      <c r="DPC53" s="363"/>
      <c r="DPD53" s="363"/>
      <c r="DPE53" s="363"/>
      <c r="DPF53" s="363"/>
      <c r="DPG53" s="363"/>
      <c r="DPH53" s="363"/>
      <c r="DPI53" s="363"/>
      <c r="DPJ53" s="363"/>
      <c r="DPK53" s="363"/>
      <c r="DPL53" s="363"/>
      <c r="DPM53" s="363"/>
      <c r="DPN53" s="363"/>
      <c r="DPO53" s="363"/>
      <c r="DPP53" s="363"/>
      <c r="DPQ53" s="363"/>
      <c r="DPR53" s="363"/>
      <c r="DPS53" s="363"/>
      <c r="DPT53" s="363"/>
      <c r="DPU53" s="363"/>
      <c r="DPV53" s="363"/>
      <c r="DPW53" s="363"/>
      <c r="DPX53" s="363"/>
      <c r="DPY53" s="363"/>
      <c r="DPZ53" s="363"/>
      <c r="DQA53" s="363"/>
      <c r="DQB53" s="363"/>
      <c r="DQC53" s="363"/>
      <c r="DQD53" s="363"/>
      <c r="DQE53" s="363"/>
      <c r="DQF53" s="363"/>
      <c r="DQG53" s="363"/>
      <c r="DQH53" s="363"/>
      <c r="DQI53" s="363"/>
      <c r="DQJ53" s="363"/>
      <c r="DQK53" s="363"/>
      <c r="DQL53" s="363"/>
      <c r="DQM53" s="363"/>
      <c r="DQN53" s="363"/>
      <c r="DQO53" s="363"/>
      <c r="DQP53" s="363"/>
      <c r="DQQ53" s="363"/>
      <c r="DQR53" s="363"/>
      <c r="DQS53" s="363"/>
      <c r="DQT53" s="363"/>
      <c r="DQU53" s="363"/>
      <c r="DQV53" s="363"/>
      <c r="DQW53" s="363"/>
      <c r="DQX53" s="363"/>
      <c r="DQY53" s="363"/>
      <c r="DQZ53" s="363"/>
      <c r="DRA53" s="363"/>
      <c r="DRB53" s="363"/>
      <c r="DRC53" s="363"/>
      <c r="DRD53" s="363"/>
      <c r="DRE53" s="363"/>
      <c r="DRF53" s="363"/>
      <c r="DRG53" s="363"/>
      <c r="DRH53" s="363"/>
      <c r="DRI53" s="363"/>
      <c r="DRJ53" s="363"/>
      <c r="DRK53" s="363"/>
      <c r="DRL53" s="363"/>
      <c r="DRM53" s="363"/>
      <c r="DRN53" s="363"/>
      <c r="DRO53" s="363"/>
      <c r="DRP53" s="363"/>
      <c r="DRQ53" s="363"/>
      <c r="DRR53" s="363"/>
      <c r="DRS53" s="363"/>
      <c r="DRT53" s="363"/>
      <c r="DRU53" s="363"/>
      <c r="DRV53" s="363"/>
      <c r="DRW53" s="363"/>
      <c r="DRX53" s="363"/>
      <c r="DRY53" s="363"/>
      <c r="DRZ53" s="363"/>
      <c r="DSA53" s="363"/>
      <c r="DSB53" s="363"/>
      <c r="DSC53" s="363"/>
      <c r="DSD53" s="363"/>
      <c r="DSE53" s="363"/>
      <c r="DSF53" s="363"/>
      <c r="DSG53" s="363"/>
      <c r="DSH53" s="363"/>
      <c r="DSI53" s="363"/>
      <c r="DSJ53" s="363"/>
      <c r="DSK53" s="363"/>
      <c r="DSL53" s="363"/>
      <c r="DSM53" s="363"/>
      <c r="DSN53" s="363"/>
      <c r="DSO53" s="363"/>
      <c r="DSP53" s="363"/>
      <c r="DSQ53" s="363"/>
      <c r="DSR53" s="363"/>
      <c r="DSS53" s="363"/>
      <c r="DST53" s="363"/>
      <c r="DSU53" s="363"/>
      <c r="DSV53" s="363"/>
      <c r="DSW53" s="363"/>
      <c r="DSX53" s="363"/>
      <c r="DSY53" s="363"/>
      <c r="DSZ53" s="363"/>
      <c r="DTA53" s="363"/>
      <c r="DTB53" s="363"/>
      <c r="DTC53" s="363"/>
      <c r="DTD53" s="363"/>
      <c r="DTE53" s="363"/>
      <c r="DTF53" s="363"/>
      <c r="DTG53" s="363"/>
      <c r="DTH53" s="363"/>
      <c r="DTI53" s="363"/>
      <c r="DTJ53" s="363"/>
      <c r="DTK53" s="363"/>
      <c r="DTL53" s="363"/>
      <c r="DTM53" s="363"/>
      <c r="DTN53" s="363"/>
      <c r="DTO53" s="363"/>
      <c r="DTP53" s="363"/>
      <c r="DTQ53" s="363"/>
      <c r="DTR53" s="363"/>
      <c r="DTS53" s="363"/>
      <c r="DTT53" s="363"/>
      <c r="DTU53" s="363"/>
      <c r="DTV53" s="363"/>
      <c r="DTW53" s="363"/>
      <c r="DTX53" s="363"/>
      <c r="DTY53" s="363"/>
      <c r="DTZ53" s="363"/>
      <c r="DUA53" s="363"/>
      <c r="DUB53" s="363"/>
      <c r="DUC53" s="363"/>
      <c r="DUD53" s="363"/>
      <c r="DUE53" s="363"/>
      <c r="DUF53" s="363"/>
      <c r="DUG53" s="363"/>
      <c r="DUH53" s="363"/>
      <c r="DUI53" s="363"/>
      <c r="DUJ53" s="363"/>
      <c r="DUK53" s="363"/>
      <c r="DUL53" s="363"/>
      <c r="DUM53" s="363"/>
      <c r="DUN53" s="363"/>
      <c r="DUO53" s="363"/>
      <c r="DUP53" s="363"/>
      <c r="DUQ53" s="363"/>
      <c r="DUR53" s="363"/>
      <c r="DUS53" s="363"/>
      <c r="DUT53" s="363"/>
      <c r="DUU53" s="363"/>
      <c r="DUV53" s="363"/>
      <c r="DUW53" s="363"/>
      <c r="DUX53" s="363"/>
      <c r="DUY53" s="363"/>
      <c r="DUZ53" s="363"/>
      <c r="DVA53" s="363"/>
      <c r="DVB53" s="363"/>
      <c r="DVC53" s="363"/>
      <c r="DVD53" s="363"/>
      <c r="DVE53" s="363"/>
      <c r="DVF53" s="363"/>
      <c r="DVG53" s="363"/>
      <c r="DVH53" s="363"/>
      <c r="DVI53" s="363"/>
      <c r="DVJ53" s="363"/>
      <c r="DVK53" s="363"/>
      <c r="DVL53" s="363"/>
      <c r="DVM53" s="363"/>
      <c r="DVN53" s="363"/>
      <c r="DVO53" s="363"/>
      <c r="DVP53" s="363"/>
      <c r="DVQ53" s="363"/>
      <c r="DVR53" s="363"/>
      <c r="DVS53" s="363"/>
      <c r="DVT53" s="363"/>
      <c r="DVU53" s="363"/>
      <c r="DVV53" s="363"/>
      <c r="DVW53" s="363"/>
      <c r="DVX53" s="363"/>
      <c r="DVY53" s="363"/>
      <c r="DVZ53" s="363"/>
      <c r="DWA53" s="363"/>
      <c r="DWB53" s="363"/>
      <c r="DWC53" s="363"/>
      <c r="DWD53" s="363"/>
      <c r="DWE53" s="363"/>
      <c r="DWF53" s="363"/>
      <c r="DWG53" s="363"/>
      <c r="DWH53" s="363"/>
      <c r="DWI53" s="363"/>
      <c r="DWJ53" s="363"/>
      <c r="DWK53" s="363"/>
      <c r="DWL53" s="363"/>
      <c r="DWM53" s="363"/>
      <c r="DWN53" s="363"/>
      <c r="DWO53" s="363"/>
      <c r="DWP53" s="363"/>
      <c r="DWQ53" s="363"/>
      <c r="DWR53" s="363"/>
      <c r="DWS53" s="363"/>
      <c r="DWT53" s="363"/>
      <c r="DWU53" s="363"/>
      <c r="DWV53" s="363"/>
      <c r="DWW53" s="363"/>
      <c r="DWX53" s="363"/>
      <c r="DWY53" s="363"/>
      <c r="DWZ53" s="363"/>
      <c r="DXA53" s="363"/>
      <c r="DXB53" s="363"/>
      <c r="DXC53" s="363"/>
      <c r="DXD53" s="363"/>
      <c r="DXE53" s="363"/>
      <c r="DXF53" s="363"/>
      <c r="DXG53" s="363"/>
      <c r="DXH53" s="363"/>
      <c r="DXI53" s="363"/>
      <c r="DXJ53" s="363"/>
      <c r="DXK53" s="363"/>
      <c r="DXL53" s="363"/>
      <c r="DXM53" s="363"/>
      <c r="DXN53" s="363"/>
      <c r="DXO53" s="363"/>
      <c r="DXP53" s="363"/>
      <c r="DXQ53" s="363"/>
      <c r="DXR53" s="363"/>
      <c r="DXS53" s="363"/>
      <c r="DXT53" s="363"/>
      <c r="DXU53" s="363"/>
      <c r="DXV53" s="363"/>
      <c r="DXW53" s="363"/>
      <c r="DXX53" s="363"/>
      <c r="DXY53" s="363"/>
      <c r="DXZ53" s="363"/>
      <c r="DYA53" s="363"/>
      <c r="DYB53" s="363"/>
      <c r="DYC53" s="363"/>
      <c r="DYD53" s="363"/>
      <c r="DYE53" s="363"/>
      <c r="DYF53" s="363"/>
      <c r="DYG53" s="363"/>
      <c r="DYH53" s="363"/>
      <c r="DYI53" s="363"/>
      <c r="DYJ53" s="363"/>
      <c r="DYK53" s="363"/>
      <c r="DYL53" s="363"/>
      <c r="DYM53" s="363"/>
      <c r="DYN53" s="363"/>
      <c r="DYO53" s="363"/>
      <c r="DYP53" s="363"/>
      <c r="DYQ53" s="363"/>
      <c r="DYR53" s="363"/>
      <c r="DYS53" s="363"/>
      <c r="DYT53" s="363"/>
      <c r="DYU53" s="363"/>
      <c r="DYV53" s="363"/>
      <c r="DYW53" s="363"/>
      <c r="DYX53" s="363"/>
      <c r="DYY53" s="363"/>
      <c r="DYZ53" s="363"/>
      <c r="DZA53" s="363"/>
      <c r="DZB53" s="363"/>
      <c r="DZC53" s="363"/>
      <c r="DZD53" s="363"/>
      <c r="DZE53" s="363"/>
      <c r="DZF53" s="363"/>
      <c r="DZG53" s="363"/>
      <c r="DZH53" s="363"/>
      <c r="DZI53" s="363"/>
      <c r="DZJ53" s="363"/>
      <c r="DZK53" s="363"/>
      <c r="DZL53" s="363"/>
      <c r="DZM53" s="363"/>
      <c r="DZN53" s="363"/>
      <c r="DZO53" s="363"/>
      <c r="DZP53" s="363"/>
      <c r="DZQ53" s="363"/>
      <c r="DZR53" s="363"/>
      <c r="DZS53" s="363"/>
      <c r="DZT53" s="363"/>
      <c r="DZU53" s="363"/>
      <c r="DZV53" s="363"/>
      <c r="DZW53" s="363"/>
      <c r="DZX53" s="363"/>
      <c r="DZY53" s="363"/>
      <c r="DZZ53" s="363"/>
      <c r="EAA53" s="363"/>
      <c r="EAB53" s="363"/>
      <c r="EAC53" s="363"/>
      <c r="EAD53" s="363"/>
      <c r="EAE53" s="363"/>
      <c r="EAF53" s="363"/>
      <c r="EAG53" s="363"/>
      <c r="EAH53" s="363"/>
      <c r="EAI53" s="363"/>
      <c r="EAJ53" s="363"/>
      <c r="EAK53" s="363"/>
      <c r="EAL53" s="363"/>
      <c r="EAM53" s="363"/>
      <c r="EAN53" s="363"/>
      <c r="EAO53" s="363"/>
      <c r="EAP53" s="363"/>
      <c r="EAQ53" s="363"/>
      <c r="EAR53" s="363"/>
      <c r="EAS53" s="363"/>
      <c r="EAT53" s="363"/>
      <c r="EAU53" s="363"/>
      <c r="EAV53" s="363"/>
      <c r="EAW53" s="363"/>
      <c r="EAX53" s="363"/>
      <c r="EAY53" s="363"/>
      <c r="EAZ53" s="363"/>
      <c r="EBA53" s="363"/>
      <c r="EBB53" s="363"/>
      <c r="EBC53" s="363"/>
      <c r="EBD53" s="363"/>
      <c r="EBE53" s="363"/>
      <c r="EBF53" s="363"/>
      <c r="EBG53" s="363"/>
      <c r="EBH53" s="363"/>
      <c r="EBI53" s="363"/>
      <c r="EBJ53" s="363"/>
      <c r="EBK53" s="363"/>
      <c r="EBL53" s="363"/>
      <c r="EBM53" s="363"/>
      <c r="EBN53" s="363"/>
      <c r="EBO53" s="363"/>
      <c r="EBP53" s="363"/>
      <c r="EBQ53" s="363"/>
      <c r="EBR53" s="363"/>
      <c r="EBS53" s="363"/>
      <c r="EBT53" s="363"/>
      <c r="EBU53" s="363"/>
      <c r="EBV53" s="363"/>
      <c r="EBW53" s="363"/>
      <c r="EBX53" s="363"/>
      <c r="EBY53" s="363"/>
      <c r="EBZ53" s="363"/>
      <c r="ECA53" s="363"/>
      <c r="ECB53" s="363"/>
      <c r="ECC53" s="363"/>
      <c r="ECD53" s="363"/>
      <c r="ECE53" s="363"/>
      <c r="ECF53" s="363"/>
      <c r="ECG53" s="363"/>
      <c r="ECH53" s="363"/>
      <c r="ECI53" s="363"/>
      <c r="ECJ53" s="363"/>
      <c r="ECK53" s="363"/>
      <c r="ECL53" s="363"/>
      <c r="ECM53" s="363"/>
      <c r="ECN53" s="363"/>
      <c r="ECO53" s="363"/>
      <c r="ECP53" s="363"/>
      <c r="ECQ53" s="363"/>
      <c r="ECR53" s="363"/>
      <c r="ECS53" s="363"/>
      <c r="ECT53" s="363"/>
      <c r="ECU53" s="363"/>
      <c r="ECV53" s="363"/>
      <c r="ECW53" s="363"/>
      <c r="ECX53" s="363"/>
      <c r="ECY53" s="363"/>
      <c r="ECZ53" s="363"/>
      <c r="EDA53" s="363"/>
      <c r="EDB53" s="363"/>
      <c r="EDC53" s="363"/>
      <c r="EDD53" s="363"/>
      <c r="EDE53" s="363"/>
      <c r="EDF53" s="363"/>
      <c r="EDG53" s="363"/>
      <c r="EDH53" s="363"/>
      <c r="EDI53" s="363"/>
      <c r="EDJ53" s="363"/>
      <c r="EDK53" s="363"/>
      <c r="EDL53" s="363"/>
      <c r="EDM53" s="363"/>
      <c r="EDN53" s="363"/>
      <c r="EDO53" s="363"/>
      <c r="EDP53" s="363"/>
      <c r="EDQ53" s="363"/>
      <c r="EDR53" s="363"/>
      <c r="EDS53" s="363"/>
      <c r="EDT53" s="363"/>
      <c r="EDU53" s="363"/>
      <c r="EDV53" s="363"/>
      <c r="EDW53" s="363"/>
      <c r="EDX53" s="363"/>
      <c r="EDY53" s="363"/>
      <c r="EDZ53" s="363"/>
      <c r="EEA53" s="363"/>
      <c r="EEB53" s="363"/>
      <c r="EEC53" s="363"/>
      <c r="EED53" s="363"/>
      <c r="EEE53" s="363"/>
      <c r="EEF53" s="363"/>
      <c r="EEG53" s="363"/>
      <c r="EEH53" s="363"/>
      <c r="EEI53" s="363"/>
      <c r="EEJ53" s="363"/>
      <c r="EEK53" s="363"/>
      <c r="EEL53" s="363"/>
      <c r="EEM53" s="363"/>
      <c r="EEN53" s="363"/>
      <c r="EEO53" s="363"/>
      <c r="EEP53" s="363"/>
      <c r="EEQ53" s="363"/>
      <c r="EER53" s="363"/>
      <c r="EES53" s="363"/>
      <c r="EET53" s="363"/>
      <c r="EEU53" s="363"/>
      <c r="EEV53" s="363"/>
      <c r="EEW53" s="363"/>
      <c r="EEX53" s="363"/>
      <c r="EEY53" s="363"/>
      <c r="EEZ53" s="363"/>
      <c r="EFA53" s="363"/>
      <c r="EFB53" s="363"/>
      <c r="EFC53" s="363"/>
      <c r="EFD53" s="363"/>
      <c r="EFE53" s="363"/>
      <c r="EFF53" s="363"/>
      <c r="EFG53" s="363"/>
      <c r="EFH53" s="363"/>
      <c r="EFI53" s="363"/>
      <c r="EFJ53" s="363"/>
      <c r="EFK53" s="363"/>
      <c r="EFL53" s="363"/>
      <c r="EFM53" s="363"/>
      <c r="EFN53" s="363"/>
      <c r="EFO53" s="363"/>
      <c r="EFP53" s="363"/>
      <c r="EFQ53" s="363"/>
      <c r="EFR53" s="363"/>
      <c r="EFS53" s="363"/>
      <c r="EFT53" s="363"/>
      <c r="EFU53" s="363"/>
      <c r="EFV53" s="363"/>
      <c r="EFW53" s="363"/>
      <c r="EFX53" s="363"/>
      <c r="EFY53" s="363"/>
      <c r="EFZ53" s="363"/>
      <c r="EGA53" s="363"/>
      <c r="EGB53" s="363"/>
      <c r="EGC53" s="363"/>
      <c r="EGD53" s="363"/>
      <c r="EGE53" s="363"/>
      <c r="EGF53" s="363"/>
      <c r="EGG53" s="363"/>
      <c r="EGH53" s="363"/>
      <c r="EGI53" s="363"/>
      <c r="EGJ53" s="363"/>
      <c r="EGK53" s="363"/>
      <c r="EGL53" s="363"/>
      <c r="EGM53" s="363"/>
      <c r="EGN53" s="363"/>
      <c r="EGO53" s="363"/>
      <c r="EGP53" s="363"/>
      <c r="EGQ53" s="363"/>
      <c r="EGR53" s="363"/>
      <c r="EGS53" s="363"/>
      <c r="EGT53" s="363"/>
      <c r="EGU53" s="363"/>
      <c r="EGV53" s="363"/>
      <c r="EGW53" s="363"/>
      <c r="EGX53" s="363"/>
      <c r="EGY53" s="363"/>
      <c r="EGZ53" s="363"/>
      <c r="EHA53" s="363"/>
      <c r="EHB53" s="363"/>
      <c r="EHC53" s="363"/>
      <c r="EHD53" s="363"/>
      <c r="EHE53" s="363"/>
      <c r="EHF53" s="363"/>
      <c r="EHG53" s="363"/>
      <c r="EHH53" s="363"/>
      <c r="EHI53" s="363"/>
      <c r="EHJ53" s="363"/>
      <c r="EHK53" s="363"/>
      <c r="EHL53" s="363"/>
      <c r="EHM53" s="363"/>
      <c r="EHN53" s="363"/>
      <c r="EHO53" s="363"/>
      <c r="EHP53" s="363"/>
      <c r="EHQ53" s="363"/>
      <c r="EHR53" s="363"/>
      <c r="EHS53" s="363"/>
      <c r="EHT53" s="363"/>
      <c r="EHU53" s="363"/>
      <c r="EHV53" s="363"/>
      <c r="EHW53" s="363"/>
      <c r="EHX53" s="363"/>
      <c r="EHY53" s="363"/>
      <c r="EHZ53" s="363"/>
      <c r="EIA53" s="363"/>
      <c r="EIB53" s="363"/>
      <c r="EIC53" s="363"/>
      <c r="EID53" s="363"/>
      <c r="EIE53" s="363"/>
      <c r="EIF53" s="363"/>
      <c r="EIG53" s="363"/>
      <c r="EIH53" s="363"/>
      <c r="EII53" s="363"/>
      <c r="EIJ53" s="363"/>
      <c r="EIK53" s="363"/>
      <c r="EIL53" s="363"/>
      <c r="EIM53" s="363"/>
      <c r="EIN53" s="363"/>
      <c r="EIO53" s="363"/>
      <c r="EIP53" s="363"/>
      <c r="EIQ53" s="363"/>
      <c r="EIR53" s="363"/>
      <c r="EIS53" s="363"/>
      <c r="EIT53" s="363"/>
      <c r="EIU53" s="363"/>
      <c r="EIV53" s="363"/>
      <c r="EIW53" s="363"/>
      <c r="EIX53" s="363"/>
      <c r="EIY53" s="363"/>
      <c r="EIZ53" s="363"/>
      <c r="EJA53" s="363"/>
      <c r="EJB53" s="363"/>
      <c r="EJC53" s="363"/>
      <c r="EJD53" s="363"/>
      <c r="EJE53" s="363"/>
      <c r="EJF53" s="363"/>
      <c r="EJG53" s="363"/>
      <c r="EJH53" s="363"/>
      <c r="EJI53" s="363"/>
      <c r="EJJ53" s="363"/>
      <c r="EJK53" s="363"/>
      <c r="EJL53" s="363"/>
      <c r="EJM53" s="363"/>
      <c r="EJN53" s="363"/>
      <c r="EJO53" s="363"/>
      <c r="EJP53" s="363"/>
      <c r="EJQ53" s="363"/>
      <c r="EJR53" s="363"/>
      <c r="EJS53" s="363"/>
      <c r="EJT53" s="363"/>
      <c r="EJU53" s="363"/>
      <c r="EJV53" s="363"/>
      <c r="EJW53" s="363"/>
      <c r="EJX53" s="363"/>
      <c r="EJY53" s="363"/>
      <c r="EJZ53" s="363"/>
      <c r="EKA53" s="363"/>
      <c r="EKB53" s="363"/>
      <c r="EKC53" s="363"/>
      <c r="EKD53" s="363"/>
      <c r="EKE53" s="363"/>
      <c r="EKF53" s="363"/>
      <c r="EKG53" s="363"/>
      <c r="EKH53" s="363"/>
      <c r="EKI53" s="363"/>
      <c r="EKJ53" s="363"/>
      <c r="EKK53" s="363"/>
      <c r="EKL53" s="363"/>
      <c r="EKM53" s="363"/>
      <c r="EKN53" s="363"/>
      <c r="EKO53" s="363"/>
      <c r="EKP53" s="363"/>
      <c r="EKQ53" s="363"/>
      <c r="EKR53" s="363"/>
      <c r="EKS53" s="363"/>
      <c r="EKT53" s="363"/>
      <c r="EKU53" s="363"/>
      <c r="EKV53" s="363"/>
      <c r="EKW53" s="363"/>
      <c r="EKX53" s="363"/>
      <c r="EKY53" s="363"/>
      <c r="EKZ53" s="363"/>
      <c r="ELA53" s="363"/>
      <c r="ELB53" s="363"/>
      <c r="ELC53" s="363"/>
      <c r="ELD53" s="363"/>
      <c r="ELE53" s="363"/>
      <c r="ELF53" s="363"/>
      <c r="ELG53" s="363"/>
      <c r="ELH53" s="363"/>
      <c r="ELI53" s="363"/>
      <c r="ELJ53" s="363"/>
      <c r="ELK53" s="363"/>
      <c r="ELL53" s="363"/>
      <c r="ELM53" s="363"/>
      <c r="ELN53" s="363"/>
      <c r="ELO53" s="363"/>
      <c r="ELP53" s="363"/>
      <c r="ELQ53" s="363"/>
      <c r="ELR53" s="363"/>
      <c r="ELS53" s="363"/>
      <c r="ELT53" s="363"/>
      <c r="ELU53" s="363"/>
      <c r="ELV53" s="363"/>
      <c r="ELW53" s="363"/>
      <c r="ELX53" s="363"/>
      <c r="ELY53" s="363"/>
      <c r="ELZ53" s="363"/>
      <c r="EMA53" s="363"/>
      <c r="EMB53" s="363"/>
      <c r="EMC53" s="363"/>
      <c r="EMD53" s="363"/>
      <c r="EME53" s="363"/>
      <c r="EMF53" s="363"/>
      <c r="EMG53" s="363"/>
      <c r="EMH53" s="363"/>
      <c r="EMI53" s="363"/>
      <c r="EMJ53" s="363"/>
      <c r="EMK53" s="363"/>
      <c r="EML53" s="363"/>
      <c r="EMM53" s="363"/>
      <c r="EMN53" s="363"/>
      <c r="EMO53" s="363"/>
      <c r="EMP53" s="363"/>
      <c r="EMQ53" s="363"/>
      <c r="EMR53" s="363"/>
      <c r="EMS53" s="363"/>
      <c r="EMT53" s="363"/>
      <c r="EMU53" s="363"/>
      <c r="EMV53" s="363"/>
      <c r="EMW53" s="363"/>
      <c r="EMX53" s="363"/>
      <c r="EMY53" s="363"/>
      <c r="EMZ53" s="363"/>
      <c r="ENA53" s="363"/>
      <c r="ENB53" s="363"/>
      <c r="ENC53" s="363"/>
      <c r="END53" s="363"/>
      <c r="ENE53" s="363"/>
      <c r="ENF53" s="363"/>
      <c r="ENG53" s="363"/>
      <c r="ENH53" s="363"/>
      <c r="ENI53" s="363"/>
      <c r="ENJ53" s="363"/>
      <c r="ENK53" s="363"/>
      <c r="ENL53" s="363"/>
      <c r="ENM53" s="363"/>
      <c r="ENN53" s="363"/>
      <c r="ENO53" s="363"/>
      <c r="ENP53" s="363"/>
      <c r="ENQ53" s="363"/>
      <c r="ENR53" s="363"/>
      <c r="ENS53" s="363"/>
      <c r="ENT53" s="363"/>
      <c r="ENU53" s="363"/>
      <c r="ENV53" s="363"/>
      <c r="ENW53" s="363"/>
      <c r="ENX53" s="363"/>
      <c r="ENY53" s="363"/>
      <c r="ENZ53" s="363"/>
      <c r="EOA53" s="363"/>
      <c r="EOB53" s="363"/>
      <c r="EOC53" s="363"/>
      <c r="EOD53" s="363"/>
      <c r="EOE53" s="363"/>
      <c r="EOF53" s="363"/>
      <c r="EOG53" s="363"/>
      <c r="EOH53" s="363"/>
      <c r="EOI53" s="363"/>
      <c r="EOJ53" s="363"/>
      <c r="EOK53" s="363"/>
      <c r="EOL53" s="363"/>
      <c r="EOM53" s="363"/>
      <c r="EON53" s="363"/>
      <c r="EOO53" s="363"/>
      <c r="EOP53" s="363"/>
      <c r="EOQ53" s="363"/>
      <c r="EOR53" s="363"/>
      <c r="EOS53" s="363"/>
      <c r="EOT53" s="363"/>
      <c r="EOU53" s="363"/>
      <c r="EOV53" s="363"/>
      <c r="EOW53" s="363"/>
      <c r="EOX53" s="363"/>
      <c r="EOY53" s="363"/>
      <c r="EOZ53" s="363"/>
      <c r="EPA53" s="363"/>
      <c r="EPB53" s="363"/>
      <c r="EPC53" s="363"/>
      <c r="EPD53" s="363"/>
      <c r="EPE53" s="363"/>
      <c r="EPF53" s="363"/>
      <c r="EPG53" s="363"/>
      <c r="EPH53" s="363"/>
      <c r="EPI53" s="363"/>
      <c r="EPJ53" s="363"/>
      <c r="EPK53" s="363"/>
      <c r="EPL53" s="363"/>
      <c r="EPM53" s="363"/>
      <c r="EPN53" s="363"/>
      <c r="EPO53" s="363"/>
      <c r="EPP53" s="363"/>
      <c r="EPQ53" s="363"/>
      <c r="EPR53" s="363"/>
      <c r="EPS53" s="363"/>
      <c r="EPT53" s="363"/>
      <c r="EPU53" s="363"/>
      <c r="EPV53" s="363"/>
      <c r="EPW53" s="363"/>
      <c r="EPX53" s="363"/>
      <c r="EPY53" s="363"/>
      <c r="EPZ53" s="363"/>
      <c r="EQA53" s="363"/>
      <c r="EQB53" s="363"/>
      <c r="EQC53" s="363"/>
      <c r="EQD53" s="363"/>
      <c r="EQE53" s="363"/>
      <c r="EQF53" s="363"/>
      <c r="EQG53" s="363"/>
      <c r="EQH53" s="363"/>
      <c r="EQI53" s="363"/>
      <c r="EQJ53" s="363"/>
      <c r="EQK53" s="363"/>
      <c r="EQL53" s="363"/>
      <c r="EQM53" s="363"/>
      <c r="EQN53" s="363"/>
      <c r="EQO53" s="363"/>
      <c r="EQP53" s="363"/>
      <c r="EQQ53" s="363"/>
      <c r="EQR53" s="363"/>
      <c r="EQS53" s="363"/>
      <c r="EQT53" s="363"/>
      <c r="EQU53" s="363"/>
      <c r="EQV53" s="363"/>
      <c r="EQW53" s="363"/>
      <c r="EQX53" s="363"/>
      <c r="EQY53" s="363"/>
      <c r="EQZ53" s="363"/>
      <c r="ERA53" s="363"/>
      <c r="ERB53" s="363"/>
      <c r="ERC53" s="363"/>
      <c r="ERD53" s="363"/>
      <c r="ERE53" s="363"/>
      <c r="ERF53" s="363"/>
      <c r="ERG53" s="363"/>
      <c r="ERH53" s="363"/>
      <c r="ERI53" s="363"/>
      <c r="ERJ53" s="363"/>
      <c r="ERK53" s="363"/>
      <c r="ERL53" s="363"/>
      <c r="ERM53" s="363"/>
      <c r="ERN53" s="363"/>
      <c r="ERO53" s="363"/>
      <c r="ERP53" s="363"/>
      <c r="ERQ53" s="363"/>
      <c r="ERR53" s="363"/>
      <c r="ERS53" s="363"/>
      <c r="ERT53" s="363"/>
      <c r="ERU53" s="363"/>
      <c r="ERV53" s="363"/>
      <c r="ERW53" s="363"/>
      <c r="ERX53" s="363"/>
      <c r="ERY53" s="363"/>
      <c r="ERZ53" s="363"/>
      <c r="ESA53" s="363"/>
      <c r="ESB53" s="363"/>
      <c r="ESC53" s="363"/>
      <c r="ESD53" s="363"/>
      <c r="ESE53" s="363"/>
      <c r="ESF53" s="363"/>
      <c r="ESG53" s="363"/>
      <c r="ESH53" s="363"/>
      <c r="ESI53" s="363"/>
      <c r="ESJ53" s="363"/>
      <c r="ESK53" s="363"/>
      <c r="ESL53" s="363"/>
      <c r="ESM53" s="363"/>
      <c r="ESN53" s="363"/>
      <c r="ESO53" s="363"/>
      <c r="ESP53" s="363"/>
      <c r="ESQ53" s="363"/>
      <c r="ESR53" s="363"/>
      <c r="ESS53" s="363"/>
      <c r="EST53" s="363"/>
      <c r="ESU53" s="363"/>
      <c r="ESV53" s="363"/>
      <c r="ESW53" s="363"/>
      <c r="ESX53" s="363"/>
      <c r="ESY53" s="363"/>
      <c r="ESZ53" s="363"/>
      <c r="ETA53" s="363"/>
      <c r="ETB53" s="363"/>
      <c r="ETC53" s="363"/>
      <c r="ETD53" s="363"/>
      <c r="ETE53" s="363"/>
      <c r="ETF53" s="363"/>
      <c r="ETG53" s="363"/>
      <c r="ETH53" s="363"/>
      <c r="ETI53" s="363"/>
      <c r="ETJ53" s="363"/>
      <c r="ETK53" s="363"/>
      <c r="ETL53" s="363"/>
      <c r="ETM53" s="363"/>
      <c r="ETN53" s="363"/>
      <c r="ETO53" s="363"/>
      <c r="ETP53" s="363"/>
      <c r="ETQ53" s="363"/>
      <c r="ETR53" s="363"/>
      <c r="ETS53" s="363"/>
      <c r="ETT53" s="363"/>
      <c r="ETU53" s="363"/>
      <c r="ETV53" s="363"/>
      <c r="ETW53" s="363"/>
      <c r="ETX53" s="363"/>
      <c r="ETY53" s="363"/>
      <c r="ETZ53" s="363"/>
      <c r="EUA53" s="363"/>
      <c r="EUB53" s="363"/>
      <c r="EUC53" s="363"/>
      <c r="EUD53" s="363"/>
      <c r="EUE53" s="363"/>
      <c r="EUF53" s="363"/>
      <c r="EUG53" s="363"/>
      <c r="EUH53" s="363"/>
      <c r="EUI53" s="363"/>
      <c r="EUJ53" s="363"/>
      <c r="EUK53" s="363"/>
      <c r="EUL53" s="363"/>
      <c r="EUM53" s="363"/>
      <c r="EUN53" s="363"/>
      <c r="EUO53" s="363"/>
      <c r="EUP53" s="363"/>
      <c r="EUQ53" s="363"/>
      <c r="EUR53" s="363"/>
      <c r="EUS53" s="363"/>
      <c r="EUT53" s="363"/>
      <c r="EUU53" s="363"/>
      <c r="EUV53" s="363"/>
      <c r="EUW53" s="363"/>
      <c r="EUX53" s="363"/>
      <c r="EUY53" s="363"/>
      <c r="EUZ53" s="363"/>
      <c r="EVA53" s="363"/>
      <c r="EVB53" s="363"/>
      <c r="EVC53" s="363"/>
      <c r="EVD53" s="363"/>
      <c r="EVE53" s="363"/>
      <c r="EVF53" s="363"/>
      <c r="EVG53" s="363"/>
      <c r="EVH53" s="363"/>
      <c r="EVI53" s="363"/>
      <c r="EVJ53" s="363"/>
      <c r="EVK53" s="363"/>
      <c r="EVL53" s="363"/>
      <c r="EVM53" s="363"/>
      <c r="EVN53" s="363"/>
      <c r="EVO53" s="363"/>
      <c r="EVP53" s="363"/>
      <c r="EVQ53" s="363"/>
      <c r="EVR53" s="363"/>
      <c r="EVS53" s="363"/>
      <c r="EVT53" s="363"/>
      <c r="EVU53" s="363"/>
      <c r="EVV53" s="363"/>
      <c r="EVW53" s="363"/>
      <c r="EVX53" s="363"/>
      <c r="EVY53" s="363"/>
      <c r="EVZ53" s="363"/>
      <c r="EWA53" s="363"/>
      <c r="EWB53" s="363"/>
      <c r="EWC53" s="363"/>
      <c r="EWD53" s="363"/>
      <c r="EWE53" s="363"/>
      <c r="EWF53" s="363"/>
      <c r="EWG53" s="363"/>
      <c r="EWH53" s="363"/>
      <c r="EWI53" s="363"/>
      <c r="EWJ53" s="363"/>
      <c r="EWK53" s="363"/>
      <c r="EWL53" s="363"/>
      <c r="EWM53" s="363"/>
      <c r="EWN53" s="363"/>
      <c r="EWO53" s="363"/>
      <c r="EWP53" s="363"/>
      <c r="EWQ53" s="363"/>
      <c r="EWR53" s="363"/>
      <c r="EWS53" s="363"/>
      <c r="EWT53" s="363"/>
      <c r="EWU53" s="363"/>
      <c r="EWV53" s="363"/>
      <c r="EWW53" s="363"/>
      <c r="EWX53" s="363"/>
      <c r="EWY53" s="363"/>
      <c r="EWZ53" s="363"/>
      <c r="EXA53" s="363"/>
      <c r="EXB53" s="363"/>
      <c r="EXC53" s="363"/>
      <c r="EXD53" s="363"/>
      <c r="EXE53" s="363"/>
      <c r="EXF53" s="363"/>
      <c r="EXG53" s="363"/>
      <c r="EXH53" s="363"/>
      <c r="EXI53" s="363"/>
      <c r="EXJ53" s="363"/>
      <c r="EXK53" s="363"/>
      <c r="EXL53" s="363"/>
      <c r="EXM53" s="363"/>
      <c r="EXN53" s="363"/>
      <c r="EXO53" s="363"/>
      <c r="EXP53" s="363"/>
      <c r="EXQ53" s="363"/>
      <c r="EXR53" s="363"/>
      <c r="EXS53" s="363"/>
      <c r="EXT53" s="363"/>
      <c r="EXU53" s="363"/>
      <c r="EXV53" s="363"/>
      <c r="EXW53" s="363"/>
      <c r="EXX53" s="363"/>
      <c r="EXY53" s="363"/>
      <c r="EXZ53" s="363"/>
      <c r="EYA53" s="363"/>
      <c r="EYB53" s="363"/>
      <c r="EYC53" s="363"/>
      <c r="EYD53" s="363"/>
      <c r="EYE53" s="363"/>
      <c r="EYF53" s="363"/>
      <c r="EYG53" s="363"/>
      <c r="EYH53" s="363"/>
      <c r="EYI53" s="363"/>
      <c r="EYJ53" s="363"/>
      <c r="EYK53" s="363"/>
      <c r="EYL53" s="363"/>
      <c r="EYM53" s="363"/>
      <c r="EYN53" s="363"/>
      <c r="EYO53" s="363"/>
      <c r="EYP53" s="363"/>
      <c r="EYQ53" s="363"/>
      <c r="EYR53" s="363"/>
      <c r="EYS53" s="363"/>
      <c r="EYT53" s="363"/>
      <c r="EYU53" s="363"/>
      <c r="EYV53" s="363"/>
      <c r="EYW53" s="363"/>
      <c r="EYX53" s="363"/>
      <c r="EYY53" s="363"/>
      <c r="EYZ53" s="363"/>
      <c r="EZA53" s="363"/>
      <c r="EZB53" s="363"/>
      <c r="EZC53" s="363"/>
      <c r="EZD53" s="363"/>
      <c r="EZE53" s="363"/>
      <c r="EZF53" s="363"/>
      <c r="EZG53" s="363"/>
      <c r="EZH53" s="363"/>
      <c r="EZI53" s="363"/>
      <c r="EZJ53" s="363"/>
      <c r="EZK53" s="363"/>
      <c r="EZL53" s="363"/>
      <c r="EZM53" s="363"/>
      <c r="EZN53" s="363"/>
      <c r="EZO53" s="363"/>
      <c r="EZP53" s="363"/>
      <c r="EZQ53" s="363"/>
      <c r="EZR53" s="363"/>
      <c r="EZS53" s="363"/>
      <c r="EZT53" s="363"/>
      <c r="EZU53" s="363"/>
      <c r="EZV53" s="363"/>
      <c r="EZW53" s="363"/>
      <c r="EZX53" s="363"/>
      <c r="EZY53" s="363"/>
      <c r="EZZ53" s="363"/>
      <c r="FAA53" s="363"/>
      <c r="FAB53" s="363"/>
      <c r="FAC53" s="363"/>
      <c r="FAD53" s="363"/>
      <c r="FAE53" s="363"/>
      <c r="FAF53" s="363"/>
      <c r="FAG53" s="363"/>
      <c r="FAH53" s="363"/>
      <c r="FAI53" s="363"/>
      <c r="FAJ53" s="363"/>
      <c r="FAK53" s="363"/>
      <c r="FAL53" s="363"/>
      <c r="FAM53" s="363"/>
      <c r="FAN53" s="363"/>
      <c r="FAO53" s="363"/>
      <c r="FAP53" s="363"/>
      <c r="FAQ53" s="363"/>
      <c r="FAR53" s="363"/>
      <c r="FAS53" s="363"/>
      <c r="FAT53" s="363"/>
      <c r="FAU53" s="363"/>
      <c r="FAV53" s="363"/>
      <c r="FAW53" s="363"/>
      <c r="FAX53" s="363"/>
      <c r="FAY53" s="363"/>
      <c r="FAZ53" s="363"/>
      <c r="FBA53" s="363"/>
      <c r="FBB53" s="363"/>
      <c r="FBC53" s="363"/>
      <c r="FBD53" s="363"/>
      <c r="FBE53" s="363"/>
      <c r="FBF53" s="363"/>
      <c r="FBG53" s="363"/>
      <c r="FBH53" s="363"/>
      <c r="FBI53" s="363"/>
      <c r="FBJ53" s="363"/>
      <c r="FBK53" s="363"/>
      <c r="FBL53" s="363"/>
      <c r="FBM53" s="363"/>
      <c r="FBN53" s="363"/>
      <c r="FBO53" s="363"/>
      <c r="FBP53" s="363"/>
      <c r="FBQ53" s="363"/>
      <c r="FBR53" s="363"/>
      <c r="FBS53" s="363"/>
      <c r="FBT53" s="363"/>
      <c r="FBU53" s="363"/>
      <c r="FBV53" s="363"/>
      <c r="FBW53" s="363"/>
      <c r="FBX53" s="363"/>
      <c r="FBY53" s="363"/>
      <c r="FBZ53" s="363"/>
      <c r="FCA53" s="363"/>
      <c r="FCB53" s="363"/>
      <c r="FCC53" s="363"/>
      <c r="FCD53" s="363"/>
      <c r="FCE53" s="363"/>
      <c r="FCF53" s="363"/>
      <c r="FCG53" s="363"/>
      <c r="FCH53" s="363"/>
      <c r="FCI53" s="363"/>
      <c r="FCJ53" s="363"/>
      <c r="FCK53" s="363"/>
      <c r="FCL53" s="363"/>
      <c r="FCM53" s="363"/>
      <c r="FCN53" s="363"/>
      <c r="FCO53" s="363"/>
      <c r="FCP53" s="363"/>
      <c r="FCQ53" s="363"/>
      <c r="FCR53" s="363"/>
      <c r="FCS53" s="363"/>
      <c r="FCT53" s="363"/>
      <c r="FCU53" s="363"/>
      <c r="FCV53" s="363"/>
      <c r="FCW53" s="363"/>
      <c r="FCX53" s="363"/>
      <c r="FCY53" s="363"/>
      <c r="FCZ53" s="363"/>
      <c r="FDA53" s="363"/>
      <c r="FDB53" s="363"/>
      <c r="FDC53" s="363"/>
      <c r="FDD53" s="363"/>
      <c r="FDE53" s="363"/>
      <c r="FDF53" s="363"/>
      <c r="FDG53" s="363"/>
      <c r="FDH53" s="363"/>
      <c r="FDI53" s="363"/>
      <c r="FDJ53" s="363"/>
      <c r="FDK53" s="363"/>
      <c r="FDL53" s="363"/>
      <c r="FDM53" s="363"/>
      <c r="FDN53" s="363"/>
      <c r="FDO53" s="363"/>
      <c r="FDP53" s="363"/>
      <c r="FDQ53" s="363"/>
      <c r="FDR53" s="363"/>
      <c r="FDS53" s="363"/>
      <c r="FDT53" s="363"/>
      <c r="FDU53" s="363"/>
      <c r="FDV53" s="363"/>
      <c r="FDW53" s="363"/>
      <c r="FDX53" s="363"/>
      <c r="FDY53" s="363"/>
      <c r="FDZ53" s="363"/>
      <c r="FEA53" s="363"/>
      <c r="FEB53" s="363"/>
      <c r="FEC53" s="363"/>
      <c r="FED53" s="363"/>
      <c r="FEE53" s="363"/>
      <c r="FEF53" s="363"/>
      <c r="FEG53" s="363"/>
      <c r="FEH53" s="363"/>
      <c r="FEI53" s="363"/>
      <c r="FEJ53" s="363"/>
      <c r="FEK53" s="363"/>
      <c r="FEL53" s="363"/>
      <c r="FEM53" s="363"/>
      <c r="FEN53" s="363"/>
      <c r="FEO53" s="363"/>
      <c r="FEP53" s="363"/>
      <c r="FEQ53" s="363"/>
      <c r="FER53" s="363"/>
      <c r="FES53" s="363"/>
      <c r="FET53" s="363"/>
      <c r="FEU53" s="363"/>
      <c r="FEV53" s="363"/>
      <c r="FEW53" s="363"/>
      <c r="FEX53" s="363"/>
      <c r="FEY53" s="363"/>
      <c r="FEZ53" s="363"/>
      <c r="FFA53" s="363"/>
      <c r="FFB53" s="363"/>
      <c r="FFC53" s="363"/>
      <c r="FFD53" s="363"/>
      <c r="FFE53" s="363"/>
      <c r="FFF53" s="363"/>
      <c r="FFG53" s="363"/>
      <c r="FFH53" s="363"/>
      <c r="FFI53" s="363"/>
      <c r="FFJ53" s="363"/>
      <c r="FFK53" s="363"/>
      <c r="FFL53" s="363"/>
      <c r="FFM53" s="363"/>
      <c r="FFN53" s="363"/>
      <c r="FFO53" s="363"/>
      <c r="FFP53" s="363"/>
      <c r="FFQ53" s="363"/>
      <c r="FFR53" s="363"/>
      <c r="FFS53" s="363"/>
      <c r="FFT53" s="363"/>
      <c r="FFU53" s="363"/>
      <c r="FFV53" s="363"/>
      <c r="FFW53" s="363"/>
      <c r="FFX53" s="363"/>
      <c r="FFY53" s="363"/>
      <c r="FFZ53" s="363"/>
      <c r="FGA53" s="363"/>
      <c r="FGB53" s="363"/>
      <c r="FGC53" s="363"/>
      <c r="FGD53" s="363"/>
      <c r="FGE53" s="363"/>
      <c r="FGF53" s="363"/>
      <c r="FGG53" s="363"/>
      <c r="FGH53" s="363"/>
      <c r="FGI53" s="363"/>
      <c r="FGJ53" s="363"/>
      <c r="FGK53" s="363"/>
      <c r="FGL53" s="363"/>
      <c r="FGM53" s="363"/>
      <c r="FGN53" s="363"/>
      <c r="FGO53" s="363"/>
      <c r="FGP53" s="363"/>
      <c r="FGQ53" s="363"/>
      <c r="FGR53" s="363"/>
      <c r="FGS53" s="363"/>
      <c r="FGT53" s="363"/>
      <c r="FGU53" s="363"/>
      <c r="FGV53" s="363"/>
      <c r="FGW53" s="363"/>
      <c r="FGX53" s="363"/>
      <c r="FGY53" s="363"/>
      <c r="FGZ53" s="363"/>
      <c r="FHA53" s="363"/>
      <c r="FHB53" s="363"/>
      <c r="FHC53" s="363"/>
      <c r="FHD53" s="363"/>
      <c r="FHE53" s="363"/>
      <c r="FHF53" s="363"/>
      <c r="FHG53" s="363"/>
      <c r="FHH53" s="363"/>
      <c r="FHI53" s="363"/>
      <c r="FHJ53" s="363"/>
      <c r="FHK53" s="363"/>
      <c r="FHL53" s="363"/>
      <c r="FHM53" s="363"/>
      <c r="FHN53" s="363"/>
      <c r="FHO53" s="363"/>
      <c r="FHP53" s="363"/>
      <c r="FHQ53" s="363"/>
      <c r="FHR53" s="363"/>
      <c r="FHS53" s="363"/>
      <c r="FHT53" s="363"/>
      <c r="FHU53" s="363"/>
      <c r="FHV53" s="363"/>
      <c r="FHW53" s="363"/>
      <c r="FHX53" s="363"/>
      <c r="FHY53" s="363"/>
      <c r="FHZ53" s="363"/>
      <c r="FIA53" s="363"/>
      <c r="FIB53" s="363"/>
      <c r="FIC53" s="363"/>
      <c r="FID53" s="363"/>
      <c r="FIE53" s="363"/>
      <c r="FIF53" s="363"/>
      <c r="FIG53" s="363"/>
      <c r="FIH53" s="363"/>
      <c r="FII53" s="363"/>
      <c r="FIJ53" s="363"/>
      <c r="FIK53" s="363"/>
      <c r="FIL53" s="363"/>
      <c r="FIM53" s="363"/>
      <c r="FIN53" s="363"/>
      <c r="FIO53" s="363"/>
      <c r="FIP53" s="363"/>
      <c r="FIQ53" s="363"/>
      <c r="FIR53" s="363"/>
      <c r="FIS53" s="363"/>
      <c r="FIT53" s="363"/>
      <c r="FIU53" s="363"/>
      <c r="FIV53" s="363"/>
      <c r="FIW53" s="363"/>
      <c r="FIX53" s="363"/>
      <c r="FIY53" s="363"/>
      <c r="FIZ53" s="363"/>
      <c r="FJA53" s="363"/>
      <c r="FJB53" s="363"/>
      <c r="FJC53" s="363"/>
      <c r="FJD53" s="363"/>
      <c r="FJE53" s="363"/>
      <c r="FJF53" s="363"/>
      <c r="FJG53" s="363"/>
      <c r="FJH53" s="363"/>
      <c r="FJI53" s="363"/>
      <c r="FJJ53" s="363"/>
      <c r="FJK53" s="363"/>
      <c r="FJL53" s="363"/>
      <c r="FJM53" s="363"/>
      <c r="FJN53" s="363"/>
      <c r="FJO53" s="363"/>
      <c r="FJP53" s="363"/>
      <c r="FJQ53" s="363"/>
      <c r="FJR53" s="363"/>
      <c r="FJS53" s="363"/>
      <c r="FJT53" s="363"/>
      <c r="FJU53" s="363"/>
      <c r="FJV53" s="363"/>
      <c r="FJW53" s="363"/>
      <c r="FJX53" s="363"/>
      <c r="FJY53" s="363"/>
      <c r="FJZ53" s="363"/>
      <c r="FKA53" s="363"/>
      <c r="FKB53" s="363"/>
      <c r="FKC53" s="363"/>
      <c r="FKD53" s="363"/>
      <c r="FKE53" s="363"/>
      <c r="FKF53" s="363"/>
      <c r="FKG53" s="363"/>
      <c r="FKH53" s="363"/>
      <c r="FKI53" s="363"/>
      <c r="FKJ53" s="363"/>
      <c r="FKK53" s="363"/>
      <c r="FKL53" s="363"/>
      <c r="FKM53" s="363"/>
      <c r="FKN53" s="363"/>
      <c r="FKO53" s="363"/>
      <c r="FKP53" s="363"/>
      <c r="FKQ53" s="363"/>
      <c r="FKR53" s="363"/>
      <c r="FKS53" s="363"/>
      <c r="FKT53" s="363"/>
      <c r="FKU53" s="363"/>
      <c r="FKV53" s="363"/>
      <c r="FKW53" s="363"/>
      <c r="FKX53" s="363"/>
      <c r="FKY53" s="363"/>
      <c r="FKZ53" s="363"/>
      <c r="FLA53" s="363"/>
      <c r="FLB53" s="363"/>
      <c r="FLC53" s="363"/>
      <c r="FLD53" s="363"/>
      <c r="FLE53" s="363"/>
      <c r="FLF53" s="363"/>
      <c r="FLG53" s="363"/>
      <c r="FLH53" s="363"/>
      <c r="FLI53" s="363"/>
      <c r="FLJ53" s="363"/>
      <c r="FLK53" s="363"/>
      <c r="FLL53" s="363"/>
      <c r="FLM53" s="363"/>
      <c r="FLN53" s="363"/>
      <c r="FLO53" s="363"/>
      <c r="FLP53" s="363"/>
      <c r="FLQ53" s="363"/>
      <c r="FLR53" s="363"/>
      <c r="FLS53" s="363"/>
      <c r="FLT53" s="363"/>
      <c r="FLU53" s="363"/>
      <c r="FLV53" s="363"/>
      <c r="FLW53" s="363"/>
      <c r="FLX53" s="363"/>
      <c r="FLY53" s="363"/>
      <c r="FLZ53" s="363"/>
      <c r="FMA53" s="363"/>
      <c r="FMB53" s="363"/>
      <c r="FMC53" s="363"/>
      <c r="FMD53" s="363"/>
      <c r="FME53" s="363"/>
      <c r="FMF53" s="363"/>
      <c r="FMG53" s="363"/>
      <c r="FMH53" s="363"/>
      <c r="FMI53" s="363"/>
      <c r="FMJ53" s="363"/>
      <c r="FMK53" s="363"/>
      <c r="FML53" s="363"/>
      <c r="FMM53" s="363"/>
      <c r="FMN53" s="363"/>
      <c r="FMO53" s="363"/>
      <c r="FMP53" s="363"/>
      <c r="FMQ53" s="363"/>
      <c r="FMR53" s="363"/>
      <c r="FMS53" s="363"/>
      <c r="FMT53" s="363"/>
      <c r="FMU53" s="363"/>
      <c r="FMV53" s="363"/>
      <c r="FMW53" s="363"/>
      <c r="FMX53" s="363"/>
      <c r="FMY53" s="363"/>
      <c r="FMZ53" s="363"/>
      <c r="FNA53" s="363"/>
      <c r="FNB53" s="363"/>
      <c r="FNC53" s="363"/>
      <c r="FND53" s="363"/>
      <c r="FNE53" s="363"/>
      <c r="FNF53" s="363"/>
      <c r="FNG53" s="363"/>
      <c r="FNH53" s="363"/>
      <c r="FNI53" s="363"/>
      <c r="FNJ53" s="363"/>
      <c r="FNK53" s="363"/>
      <c r="FNL53" s="363"/>
      <c r="FNM53" s="363"/>
      <c r="FNN53" s="363"/>
      <c r="FNO53" s="363"/>
      <c r="FNP53" s="363"/>
      <c r="FNQ53" s="363"/>
      <c r="FNR53" s="363"/>
      <c r="FNS53" s="363"/>
      <c r="FNT53" s="363"/>
      <c r="FNU53" s="363"/>
      <c r="FNV53" s="363"/>
      <c r="FNW53" s="363"/>
      <c r="FNX53" s="363"/>
      <c r="FNY53" s="363"/>
      <c r="FNZ53" s="363"/>
      <c r="FOA53" s="363"/>
      <c r="FOB53" s="363"/>
      <c r="FOC53" s="363"/>
      <c r="FOD53" s="363"/>
      <c r="FOE53" s="363"/>
      <c r="FOF53" s="363"/>
      <c r="FOG53" s="363"/>
      <c r="FOH53" s="363"/>
      <c r="FOI53" s="363"/>
      <c r="FOJ53" s="363"/>
      <c r="FOK53" s="363"/>
      <c r="FOL53" s="363"/>
      <c r="FOM53" s="363"/>
      <c r="FON53" s="363"/>
      <c r="FOO53" s="363"/>
      <c r="FOP53" s="363"/>
      <c r="FOQ53" s="363"/>
      <c r="FOR53" s="363"/>
      <c r="FOS53" s="363"/>
      <c r="FOT53" s="363"/>
      <c r="FOU53" s="363"/>
      <c r="FOV53" s="363"/>
      <c r="FOW53" s="363"/>
      <c r="FOX53" s="363"/>
      <c r="FOY53" s="363"/>
      <c r="FOZ53" s="363"/>
      <c r="FPA53" s="363"/>
      <c r="FPB53" s="363"/>
      <c r="FPC53" s="363"/>
      <c r="FPD53" s="363"/>
      <c r="FPE53" s="363"/>
      <c r="FPF53" s="363"/>
      <c r="FPG53" s="363"/>
      <c r="FPH53" s="363"/>
      <c r="FPI53" s="363"/>
      <c r="FPJ53" s="363"/>
      <c r="FPK53" s="363"/>
      <c r="FPL53" s="363"/>
      <c r="FPM53" s="363"/>
      <c r="FPN53" s="363"/>
      <c r="FPO53" s="363"/>
      <c r="FPP53" s="363"/>
      <c r="FPQ53" s="363"/>
      <c r="FPR53" s="363"/>
      <c r="FPS53" s="363"/>
      <c r="FPT53" s="363"/>
      <c r="FPU53" s="363"/>
      <c r="FPV53" s="363"/>
      <c r="FPW53" s="363"/>
      <c r="FPX53" s="363"/>
      <c r="FPY53" s="363"/>
      <c r="FPZ53" s="363"/>
      <c r="FQA53" s="363"/>
      <c r="FQB53" s="363"/>
      <c r="FQC53" s="363"/>
      <c r="FQD53" s="363"/>
      <c r="FQE53" s="363"/>
      <c r="FQF53" s="363"/>
      <c r="FQG53" s="363"/>
      <c r="FQH53" s="363"/>
      <c r="FQI53" s="363"/>
      <c r="FQJ53" s="363"/>
      <c r="FQK53" s="363"/>
      <c r="FQL53" s="363"/>
      <c r="FQM53" s="363"/>
      <c r="FQN53" s="363"/>
      <c r="FQO53" s="363"/>
      <c r="FQP53" s="363"/>
      <c r="FQQ53" s="363"/>
      <c r="FQR53" s="363"/>
      <c r="FQS53" s="363"/>
      <c r="FQT53" s="363"/>
      <c r="FQU53" s="363"/>
      <c r="FQV53" s="363"/>
      <c r="FQW53" s="363"/>
      <c r="FQX53" s="363"/>
      <c r="FQY53" s="363"/>
      <c r="FQZ53" s="363"/>
      <c r="FRA53" s="363"/>
      <c r="FRB53" s="363"/>
      <c r="FRC53" s="363"/>
      <c r="FRD53" s="363"/>
      <c r="FRE53" s="363"/>
      <c r="FRF53" s="363"/>
      <c r="FRG53" s="363"/>
      <c r="FRH53" s="363"/>
      <c r="FRI53" s="363"/>
      <c r="FRJ53" s="363"/>
      <c r="FRK53" s="363"/>
      <c r="FRL53" s="363"/>
      <c r="FRM53" s="363"/>
      <c r="FRN53" s="363"/>
      <c r="FRO53" s="363"/>
      <c r="FRP53" s="363"/>
      <c r="FRQ53" s="363"/>
      <c r="FRR53" s="363"/>
      <c r="FRS53" s="363"/>
      <c r="FRT53" s="363"/>
      <c r="FRU53" s="363"/>
      <c r="FRV53" s="363"/>
      <c r="FRW53" s="363"/>
      <c r="FRX53" s="363"/>
      <c r="FRY53" s="363"/>
      <c r="FRZ53" s="363"/>
      <c r="FSA53" s="363"/>
      <c r="FSB53" s="363"/>
      <c r="FSC53" s="363"/>
      <c r="FSD53" s="363"/>
      <c r="FSE53" s="363"/>
      <c r="FSF53" s="363"/>
      <c r="FSG53" s="363"/>
      <c r="FSH53" s="363"/>
      <c r="FSI53" s="363"/>
      <c r="FSJ53" s="363"/>
      <c r="FSK53" s="363"/>
      <c r="FSL53" s="363"/>
      <c r="FSM53" s="363"/>
      <c r="FSN53" s="363"/>
      <c r="FSO53" s="363"/>
      <c r="FSP53" s="363"/>
      <c r="FSQ53" s="363"/>
      <c r="FSR53" s="363"/>
      <c r="FSS53" s="363"/>
      <c r="FST53" s="363"/>
      <c r="FSU53" s="363"/>
      <c r="FSV53" s="363"/>
      <c r="FSW53" s="363"/>
      <c r="FSX53" s="363"/>
      <c r="FSY53" s="363"/>
      <c r="FSZ53" s="363"/>
      <c r="FTA53" s="363"/>
      <c r="FTB53" s="363"/>
      <c r="FTC53" s="363"/>
      <c r="FTD53" s="363"/>
      <c r="FTE53" s="363"/>
      <c r="FTF53" s="363"/>
      <c r="FTG53" s="363"/>
      <c r="FTH53" s="363"/>
      <c r="FTI53" s="363"/>
      <c r="FTJ53" s="363"/>
      <c r="FTK53" s="363"/>
      <c r="FTL53" s="363"/>
      <c r="FTM53" s="363"/>
      <c r="FTN53" s="363"/>
      <c r="FTO53" s="363"/>
      <c r="FTP53" s="363"/>
      <c r="FTQ53" s="363"/>
      <c r="FTR53" s="363"/>
      <c r="FTS53" s="363"/>
      <c r="FTT53" s="363"/>
      <c r="FTU53" s="363"/>
      <c r="FTV53" s="363"/>
      <c r="FTW53" s="363"/>
      <c r="FTX53" s="363"/>
      <c r="FTY53" s="363"/>
      <c r="FTZ53" s="363"/>
      <c r="FUA53" s="363"/>
      <c r="FUB53" s="363"/>
      <c r="FUC53" s="363"/>
      <c r="FUD53" s="363"/>
      <c r="FUE53" s="363"/>
      <c r="FUF53" s="363"/>
      <c r="FUG53" s="363"/>
      <c r="FUH53" s="363"/>
      <c r="FUI53" s="363"/>
      <c r="FUJ53" s="363"/>
      <c r="FUK53" s="363"/>
      <c r="FUL53" s="363"/>
      <c r="FUM53" s="363"/>
      <c r="FUN53" s="363"/>
      <c r="FUO53" s="363"/>
      <c r="FUP53" s="363"/>
      <c r="FUQ53" s="363"/>
      <c r="FUR53" s="363"/>
      <c r="FUS53" s="363"/>
      <c r="FUT53" s="363"/>
      <c r="FUU53" s="363"/>
      <c r="FUV53" s="363"/>
      <c r="FUW53" s="363"/>
      <c r="FUX53" s="363"/>
      <c r="FUY53" s="363"/>
      <c r="FUZ53" s="363"/>
      <c r="FVA53" s="363"/>
      <c r="FVB53" s="363"/>
      <c r="FVC53" s="363"/>
      <c r="FVD53" s="363"/>
      <c r="FVE53" s="363"/>
      <c r="FVF53" s="363"/>
      <c r="FVG53" s="363"/>
      <c r="FVH53" s="363"/>
      <c r="FVI53" s="363"/>
      <c r="FVJ53" s="363"/>
      <c r="FVK53" s="363"/>
      <c r="FVL53" s="363"/>
      <c r="FVM53" s="363"/>
      <c r="FVN53" s="363"/>
      <c r="FVO53" s="363"/>
      <c r="FVP53" s="363"/>
      <c r="FVQ53" s="363"/>
      <c r="FVR53" s="363"/>
      <c r="FVS53" s="363"/>
      <c r="FVT53" s="363"/>
      <c r="FVU53" s="363"/>
      <c r="FVV53" s="363"/>
      <c r="FVW53" s="363"/>
      <c r="FVX53" s="363"/>
      <c r="FVY53" s="363"/>
      <c r="FVZ53" s="363"/>
      <c r="FWA53" s="363"/>
      <c r="FWB53" s="363"/>
      <c r="FWC53" s="363"/>
      <c r="FWD53" s="363"/>
      <c r="FWE53" s="363"/>
      <c r="FWF53" s="363"/>
      <c r="FWG53" s="363"/>
      <c r="FWH53" s="363"/>
      <c r="FWI53" s="363"/>
      <c r="FWJ53" s="363"/>
      <c r="FWK53" s="363"/>
      <c r="FWL53" s="363"/>
      <c r="FWM53" s="363"/>
      <c r="FWN53" s="363"/>
      <c r="FWO53" s="363"/>
      <c r="FWP53" s="363"/>
      <c r="FWQ53" s="363"/>
      <c r="FWR53" s="363"/>
      <c r="FWS53" s="363"/>
      <c r="FWT53" s="363"/>
      <c r="FWU53" s="363"/>
      <c r="FWV53" s="363"/>
      <c r="FWW53" s="363"/>
      <c r="FWX53" s="363"/>
      <c r="FWY53" s="363"/>
      <c r="FWZ53" s="363"/>
      <c r="FXA53" s="363"/>
      <c r="FXB53" s="363"/>
      <c r="FXC53" s="363"/>
      <c r="FXD53" s="363"/>
      <c r="FXE53" s="363"/>
      <c r="FXF53" s="363"/>
      <c r="FXG53" s="363"/>
      <c r="FXH53" s="363"/>
      <c r="FXI53" s="363"/>
      <c r="FXJ53" s="363"/>
      <c r="FXK53" s="363"/>
      <c r="FXL53" s="363"/>
      <c r="FXM53" s="363"/>
      <c r="FXN53" s="363"/>
      <c r="FXO53" s="363"/>
      <c r="FXP53" s="363"/>
      <c r="FXQ53" s="363"/>
      <c r="FXR53" s="363"/>
      <c r="FXS53" s="363"/>
      <c r="FXT53" s="363"/>
      <c r="FXU53" s="363"/>
      <c r="FXV53" s="363"/>
      <c r="FXW53" s="363"/>
      <c r="FXX53" s="363"/>
      <c r="FXY53" s="363"/>
      <c r="FXZ53" s="363"/>
      <c r="FYA53" s="363"/>
      <c r="FYB53" s="363"/>
      <c r="FYC53" s="363"/>
      <c r="FYD53" s="363"/>
      <c r="FYE53" s="363"/>
      <c r="FYF53" s="363"/>
      <c r="FYG53" s="363"/>
      <c r="FYH53" s="363"/>
      <c r="FYI53" s="363"/>
      <c r="FYJ53" s="363"/>
      <c r="FYK53" s="363"/>
      <c r="FYL53" s="363"/>
      <c r="FYM53" s="363"/>
      <c r="FYN53" s="363"/>
      <c r="FYO53" s="363"/>
      <c r="FYP53" s="363"/>
      <c r="FYQ53" s="363"/>
      <c r="FYR53" s="363"/>
      <c r="FYS53" s="363"/>
      <c r="FYT53" s="363"/>
      <c r="FYU53" s="363"/>
      <c r="FYV53" s="363"/>
      <c r="FYW53" s="363"/>
      <c r="FYX53" s="363"/>
      <c r="FYY53" s="363"/>
      <c r="FYZ53" s="363"/>
      <c r="FZA53" s="363"/>
      <c r="FZB53" s="363"/>
      <c r="FZC53" s="363"/>
      <c r="FZD53" s="363"/>
      <c r="FZE53" s="363"/>
      <c r="FZF53" s="363"/>
      <c r="FZG53" s="363"/>
      <c r="FZH53" s="363"/>
      <c r="FZI53" s="363"/>
      <c r="FZJ53" s="363"/>
      <c r="FZK53" s="363"/>
      <c r="FZL53" s="363"/>
      <c r="FZM53" s="363"/>
      <c r="FZN53" s="363"/>
      <c r="FZO53" s="363"/>
      <c r="FZP53" s="363"/>
      <c r="FZQ53" s="363"/>
      <c r="FZR53" s="363"/>
      <c r="FZS53" s="363"/>
      <c r="FZT53" s="363"/>
      <c r="FZU53" s="363"/>
      <c r="FZV53" s="363"/>
      <c r="FZW53" s="363"/>
      <c r="FZX53" s="363"/>
      <c r="FZY53" s="363"/>
      <c r="FZZ53" s="363"/>
      <c r="GAA53" s="363"/>
      <c r="GAB53" s="363"/>
      <c r="GAC53" s="363"/>
      <c r="GAD53" s="363"/>
      <c r="GAE53" s="363"/>
      <c r="GAF53" s="363"/>
      <c r="GAG53" s="363"/>
      <c r="GAH53" s="363"/>
      <c r="GAI53" s="363"/>
      <c r="GAJ53" s="363"/>
      <c r="GAK53" s="363"/>
      <c r="GAL53" s="363"/>
      <c r="GAM53" s="363"/>
      <c r="GAN53" s="363"/>
      <c r="GAO53" s="363"/>
      <c r="GAP53" s="363"/>
      <c r="GAQ53" s="363"/>
      <c r="GAR53" s="363"/>
      <c r="GAS53" s="363"/>
      <c r="GAT53" s="363"/>
      <c r="GAU53" s="363"/>
      <c r="GAV53" s="363"/>
      <c r="GAW53" s="363"/>
      <c r="GAX53" s="363"/>
      <c r="GAY53" s="363"/>
      <c r="GAZ53" s="363"/>
      <c r="GBA53" s="363"/>
      <c r="GBB53" s="363"/>
      <c r="GBC53" s="363"/>
      <c r="GBD53" s="363"/>
      <c r="GBE53" s="363"/>
      <c r="GBF53" s="363"/>
      <c r="GBG53" s="363"/>
      <c r="GBH53" s="363"/>
      <c r="GBI53" s="363"/>
      <c r="GBJ53" s="363"/>
      <c r="GBK53" s="363"/>
      <c r="GBL53" s="363"/>
      <c r="GBM53" s="363"/>
      <c r="GBN53" s="363"/>
      <c r="GBO53" s="363"/>
      <c r="GBP53" s="363"/>
      <c r="GBQ53" s="363"/>
      <c r="GBR53" s="363"/>
      <c r="GBS53" s="363"/>
      <c r="GBT53" s="363"/>
      <c r="GBU53" s="363"/>
      <c r="GBV53" s="363"/>
      <c r="GBW53" s="363"/>
      <c r="GBX53" s="363"/>
      <c r="GBY53" s="363"/>
      <c r="GBZ53" s="363"/>
      <c r="GCA53" s="363"/>
      <c r="GCB53" s="363"/>
      <c r="GCC53" s="363"/>
      <c r="GCD53" s="363"/>
      <c r="GCE53" s="363"/>
      <c r="GCF53" s="363"/>
      <c r="GCG53" s="363"/>
      <c r="GCH53" s="363"/>
      <c r="GCI53" s="363"/>
      <c r="GCJ53" s="363"/>
      <c r="GCK53" s="363"/>
      <c r="GCL53" s="363"/>
      <c r="GCM53" s="363"/>
      <c r="GCN53" s="363"/>
      <c r="GCO53" s="363"/>
      <c r="GCP53" s="363"/>
      <c r="GCQ53" s="363"/>
      <c r="GCR53" s="363"/>
      <c r="GCS53" s="363"/>
      <c r="GCT53" s="363"/>
      <c r="GCU53" s="363"/>
      <c r="GCV53" s="363"/>
      <c r="GCW53" s="363"/>
      <c r="GCX53" s="363"/>
      <c r="GCY53" s="363"/>
      <c r="GCZ53" s="363"/>
      <c r="GDA53" s="363"/>
      <c r="GDB53" s="363"/>
      <c r="GDC53" s="363"/>
      <c r="GDD53" s="363"/>
      <c r="GDE53" s="363"/>
      <c r="GDF53" s="363"/>
      <c r="GDG53" s="363"/>
      <c r="GDH53" s="363"/>
      <c r="GDI53" s="363"/>
      <c r="GDJ53" s="363"/>
      <c r="GDK53" s="363"/>
      <c r="GDL53" s="363"/>
      <c r="GDM53" s="363"/>
      <c r="GDN53" s="363"/>
      <c r="GDO53" s="363"/>
      <c r="GDP53" s="363"/>
      <c r="GDQ53" s="363"/>
      <c r="GDR53" s="363"/>
      <c r="GDS53" s="363"/>
      <c r="GDT53" s="363"/>
      <c r="GDU53" s="363"/>
      <c r="GDV53" s="363"/>
      <c r="GDW53" s="363"/>
      <c r="GDX53" s="363"/>
      <c r="GDY53" s="363"/>
      <c r="GDZ53" s="363"/>
      <c r="GEA53" s="363"/>
      <c r="GEB53" s="363"/>
      <c r="GEC53" s="363"/>
      <c r="GED53" s="363"/>
      <c r="GEE53" s="363"/>
      <c r="GEF53" s="363"/>
      <c r="GEG53" s="363"/>
      <c r="GEH53" s="363"/>
      <c r="GEI53" s="363"/>
      <c r="GEJ53" s="363"/>
      <c r="GEK53" s="363"/>
      <c r="GEL53" s="363"/>
      <c r="GEM53" s="363"/>
      <c r="GEN53" s="363"/>
      <c r="GEO53" s="363"/>
      <c r="GEP53" s="363"/>
      <c r="GEQ53" s="363"/>
      <c r="GER53" s="363"/>
      <c r="GES53" s="363"/>
      <c r="GET53" s="363"/>
      <c r="GEU53" s="363"/>
      <c r="GEV53" s="363"/>
      <c r="GEW53" s="363"/>
      <c r="GEX53" s="363"/>
      <c r="GEY53" s="363"/>
      <c r="GEZ53" s="363"/>
      <c r="GFA53" s="363"/>
      <c r="GFB53" s="363"/>
      <c r="GFC53" s="363"/>
      <c r="GFD53" s="363"/>
      <c r="GFE53" s="363"/>
      <c r="GFF53" s="363"/>
      <c r="GFG53" s="363"/>
      <c r="GFH53" s="363"/>
      <c r="GFI53" s="363"/>
      <c r="GFJ53" s="363"/>
      <c r="GFK53" s="363"/>
      <c r="GFL53" s="363"/>
      <c r="GFM53" s="363"/>
      <c r="GFN53" s="363"/>
      <c r="GFO53" s="363"/>
      <c r="GFP53" s="363"/>
      <c r="GFQ53" s="363"/>
      <c r="GFR53" s="363"/>
      <c r="GFS53" s="363"/>
      <c r="GFT53" s="363"/>
      <c r="GFU53" s="363"/>
      <c r="GFV53" s="363"/>
      <c r="GFW53" s="363"/>
      <c r="GFX53" s="363"/>
      <c r="GFY53" s="363"/>
      <c r="GFZ53" s="363"/>
      <c r="GGA53" s="363"/>
      <c r="GGB53" s="363"/>
      <c r="GGC53" s="363"/>
      <c r="GGD53" s="363"/>
      <c r="GGE53" s="363"/>
      <c r="GGF53" s="363"/>
      <c r="GGG53" s="363"/>
      <c r="GGH53" s="363"/>
      <c r="GGI53" s="363"/>
      <c r="GGJ53" s="363"/>
      <c r="GGK53" s="363"/>
      <c r="GGL53" s="363"/>
      <c r="GGM53" s="363"/>
      <c r="GGN53" s="363"/>
      <c r="GGO53" s="363"/>
      <c r="GGP53" s="363"/>
      <c r="GGQ53" s="363"/>
      <c r="GGR53" s="363"/>
      <c r="GGS53" s="363"/>
      <c r="GGT53" s="363"/>
      <c r="GGU53" s="363"/>
      <c r="GGV53" s="363"/>
      <c r="GGW53" s="363"/>
      <c r="GGX53" s="363"/>
      <c r="GGY53" s="363"/>
      <c r="GGZ53" s="363"/>
      <c r="GHA53" s="363"/>
      <c r="GHB53" s="363"/>
      <c r="GHC53" s="363"/>
      <c r="GHD53" s="363"/>
      <c r="GHE53" s="363"/>
      <c r="GHF53" s="363"/>
      <c r="GHG53" s="363"/>
      <c r="GHH53" s="363"/>
      <c r="GHI53" s="363"/>
      <c r="GHJ53" s="363"/>
      <c r="GHK53" s="363"/>
      <c r="GHL53" s="363"/>
      <c r="GHM53" s="363"/>
      <c r="GHN53" s="363"/>
      <c r="GHO53" s="363"/>
      <c r="GHP53" s="363"/>
      <c r="GHQ53" s="363"/>
      <c r="GHR53" s="363"/>
      <c r="GHS53" s="363"/>
      <c r="GHT53" s="363"/>
      <c r="GHU53" s="363"/>
      <c r="GHV53" s="363"/>
      <c r="GHW53" s="363"/>
      <c r="GHX53" s="363"/>
      <c r="GHY53" s="363"/>
      <c r="GHZ53" s="363"/>
      <c r="GIA53" s="363"/>
      <c r="GIB53" s="363"/>
      <c r="GIC53" s="363"/>
      <c r="GID53" s="363"/>
      <c r="GIE53" s="363"/>
      <c r="GIF53" s="363"/>
      <c r="GIG53" s="363"/>
      <c r="GIH53" s="363"/>
      <c r="GII53" s="363"/>
      <c r="GIJ53" s="363"/>
      <c r="GIK53" s="363"/>
      <c r="GIL53" s="363"/>
      <c r="GIM53" s="363"/>
      <c r="GIN53" s="363"/>
      <c r="GIO53" s="363"/>
      <c r="GIP53" s="363"/>
      <c r="GIQ53" s="363"/>
      <c r="GIR53" s="363"/>
      <c r="GIS53" s="363"/>
      <c r="GIT53" s="363"/>
      <c r="GIU53" s="363"/>
      <c r="GIV53" s="363"/>
      <c r="GIW53" s="363"/>
      <c r="GIX53" s="363"/>
      <c r="GIY53" s="363"/>
      <c r="GIZ53" s="363"/>
      <c r="GJA53" s="363"/>
      <c r="GJB53" s="363"/>
      <c r="GJC53" s="363"/>
      <c r="GJD53" s="363"/>
      <c r="GJE53" s="363"/>
      <c r="GJF53" s="363"/>
      <c r="GJG53" s="363"/>
      <c r="GJH53" s="363"/>
      <c r="GJI53" s="363"/>
      <c r="GJJ53" s="363"/>
      <c r="GJK53" s="363"/>
      <c r="GJL53" s="363"/>
      <c r="GJM53" s="363"/>
      <c r="GJN53" s="363"/>
      <c r="GJO53" s="363"/>
      <c r="GJP53" s="363"/>
      <c r="GJQ53" s="363"/>
      <c r="GJR53" s="363"/>
      <c r="GJS53" s="363"/>
      <c r="GJT53" s="363"/>
      <c r="GJU53" s="363"/>
      <c r="GJV53" s="363"/>
      <c r="GJW53" s="363"/>
      <c r="GJX53" s="363"/>
      <c r="GJY53" s="363"/>
      <c r="GJZ53" s="363"/>
      <c r="GKA53" s="363"/>
      <c r="GKB53" s="363"/>
      <c r="GKC53" s="363"/>
      <c r="GKD53" s="363"/>
      <c r="GKE53" s="363"/>
      <c r="GKF53" s="363"/>
      <c r="GKG53" s="363"/>
      <c r="GKH53" s="363"/>
      <c r="GKI53" s="363"/>
      <c r="GKJ53" s="363"/>
      <c r="GKK53" s="363"/>
      <c r="GKL53" s="363"/>
      <c r="GKM53" s="363"/>
      <c r="GKN53" s="363"/>
      <c r="GKO53" s="363"/>
      <c r="GKP53" s="363"/>
      <c r="GKQ53" s="363"/>
      <c r="GKR53" s="363"/>
      <c r="GKS53" s="363"/>
      <c r="GKT53" s="363"/>
      <c r="GKU53" s="363"/>
      <c r="GKV53" s="363"/>
      <c r="GKW53" s="363"/>
      <c r="GKX53" s="363"/>
      <c r="GKY53" s="363"/>
      <c r="GKZ53" s="363"/>
      <c r="GLA53" s="363"/>
      <c r="GLB53" s="363"/>
      <c r="GLC53" s="363"/>
      <c r="GLD53" s="363"/>
      <c r="GLE53" s="363"/>
      <c r="GLF53" s="363"/>
      <c r="GLG53" s="363"/>
      <c r="GLH53" s="363"/>
      <c r="GLI53" s="363"/>
      <c r="GLJ53" s="363"/>
      <c r="GLK53" s="363"/>
      <c r="GLL53" s="363"/>
      <c r="GLM53" s="363"/>
      <c r="GLN53" s="363"/>
      <c r="GLO53" s="363"/>
      <c r="GLP53" s="363"/>
      <c r="GLQ53" s="363"/>
      <c r="GLR53" s="363"/>
      <c r="GLS53" s="363"/>
      <c r="GLT53" s="363"/>
      <c r="GLU53" s="363"/>
      <c r="GLV53" s="363"/>
      <c r="GLW53" s="363"/>
      <c r="GLX53" s="363"/>
      <c r="GLY53" s="363"/>
      <c r="GLZ53" s="363"/>
      <c r="GMA53" s="363"/>
      <c r="GMB53" s="363"/>
      <c r="GMC53" s="363"/>
      <c r="GMD53" s="363"/>
      <c r="GME53" s="363"/>
      <c r="GMF53" s="363"/>
      <c r="GMG53" s="363"/>
      <c r="GMH53" s="363"/>
      <c r="GMI53" s="363"/>
      <c r="GMJ53" s="363"/>
      <c r="GMK53" s="363"/>
      <c r="GML53" s="363"/>
      <c r="GMM53" s="363"/>
      <c r="GMN53" s="363"/>
      <c r="GMO53" s="363"/>
      <c r="GMP53" s="363"/>
      <c r="GMQ53" s="363"/>
      <c r="GMR53" s="363"/>
      <c r="GMS53" s="363"/>
      <c r="GMT53" s="363"/>
      <c r="GMU53" s="363"/>
      <c r="GMV53" s="363"/>
      <c r="GMW53" s="363"/>
      <c r="GMX53" s="363"/>
      <c r="GMY53" s="363"/>
      <c r="GMZ53" s="363"/>
      <c r="GNA53" s="363"/>
      <c r="GNB53" s="363"/>
      <c r="GNC53" s="363"/>
      <c r="GND53" s="363"/>
      <c r="GNE53" s="363"/>
      <c r="GNF53" s="363"/>
      <c r="GNG53" s="363"/>
      <c r="GNH53" s="363"/>
      <c r="GNI53" s="363"/>
      <c r="GNJ53" s="363"/>
      <c r="GNK53" s="363"/>
      <c r="GNL53" s="363"/>
      <c r="GNM53" s="363"/>
      <c r="GNN53" s="363"/>
      <c r="GNO53" s="363"/>
      <c r="GNP53" s="363"/>
      <c r="GNQ53" s="363"/>
      <c r="GNR53" s="363"/>
      <c r="GNS53" s="363"/>
      <c r="GNT53" s="363"/>
      <c r="GNU53" s="363"/>
      <c r="GNV53" s="363"/>
      <c r="GNW53" s="363"/>
      <c r="GNX53" s="363"/>
      <c r="GNY53" s="363"/>
      <c r="GNZ53" s="363"/>
      <c r="GOA53" s="363"/>
      <c r="GOB53" s="363"/>
      <c r="GOC53" s="363"/>
      <c r="GOD53" s="363"/>
      <c r="GOE53" s="363"/>
      <c r="GOF53" s="363"/>
      <c r="GOG53" s="363"/>
      <c r="GOH53" s="363"/>
      <c r="GOI53" s="363"/>
      <c r="GOJ53" s="363"/>
      <c r="GOK53" s="363"/>
      <c r="GOL53" s="363"/>
      <c r="GOM53" s="363"/>
      <c r="GON53" s="363"/>
      <c r="GOO53" s="363"/>
      <c r="GOP53" s="363"/>
      <c r="GOQ53" s="363"/>
      <c r="GOR53" s="363"/>
      <c r="GOS53" s="363"/>
      <c r="GOT53" s="363"/>
      <c r="GOU53" s="363"/>
      <c r="GOV53" s="363"/>
      <c r="GOW53" s="363"/>
      <c r="GOX53" s="363"/>
      <c r="GOY53" s="363"/>
      <c r="GOZ53" s="363"/>
      <c r="GPA53" s="363"/>
      <c r="GPB53" s="363"/>
      <c r="GPC53" s="363"/>
      <c r="GPD53" s="363"/>
      <c r="GPE53" s="363"/>
      <c r="GPF53" s="363"/>
      <c r="GPG53" s="363"/>
      <c r="GPH53" s="363"/>
      <c r="GPI53" s="363"/>
      <c r="GPJ53" s="363"/>
      <c r="GPK53" s="363"/>
      <c r="GPL53" s="363"/>
      <c r="GPM53" s="363"/>
      <c r="GPN53" s="363"/>
      <c r="GPO53" s="363"/>
      <c r="GPP53" s="363"/>
      <c r="GPQ53" s="363"/>
      <c r="GPR53" s="363"/>
      <c r="GPS53" s="363"/>
      <c r="GPT53" s="363"/>
      <c r="GPU53" s="363"/>
      <c r="GPV53" s="363"/>
      <c r="GPW53" s="363"/>
      <c r="GPX53" s="363"/>
      <c r="GPY53" s="363"/>
      <c r="GPZ53" s="363"/>
      <c r="GQA53" s="363"/>
      <c r="GQB53" s="363"/>
      <c r="GQC53" s="363"/>
      <c r="GQD53" s="363"/>
      <c r="GQE53" s="363"/>
      <c r="GQF53" s="363"/>
      <c r="GQG53" s="363"/>
      <c r="GQH53" s="363"/>
      <c r="GQI53" s="363"/>
      <c r="GQJ53" s="363"/>
      <c r="GQK53" s="363"/>
      <c r="GQL53" s="363"/>
      <c r="GQM53" s="363"/>
      <c r="GQN53" s="363"/>
      <c r="GQO53" s="363"/>
      <c r="GQP53" s="363"/>
      <c r="GQQ53" s="363"/>
      <c r="GQR53" s="363"/>
      <c r="GQS53" s="363"/>
      <c r="GQT53" s="363"/>
      <c r="GQU53" s="363"/>
      <c r="GQV53" s="363"/>
      <c r="GQW53" s="363"/>
      <c r="GQX53" s="363"/>
      <c r="GQY53" s="363"/>
      <c r="GQZ53" s="363"/>
      <c r="GRA53" s="363"/>
      <c r="GRB53" s="363"/>
      <c r="GRC53" s="363"/>
      <c r="GRD53" s="363"/>
      <c r="GRE53" s="363"/>
      <c r="GRF53" s="363"/>
      <c r="GRG53" s="363"/>
      <c r="GRH53" s="363"/>
      <c r="GRI53" s="363"/>
      <c r="GRJ53" s="363"/>
      <c r="GRK53" s="363"/>
      <c r="GRL53" s="363"/>
      <c r="GRM53" s="363"/>
      <c r="GRN53" s="363"/>
      <c r="GRO53" s="363"/>
      <c r="GRP53" s="363"/>
      <c r="GRQ53" s="363"/>
      <c r="GRR53" s="363"/>
      <c r="GRS53" s="363"/>
      <c r="GRT53" s="363"/>
      <c r="GRU53" s="363"/>
      <c r="GRV53" s="363"/>
      <c r="GRW53" s="363"/>
      <c r="GRX53" s="363"/>
      <c r="GRY53" s="363"/>
      <c r="GRZ53" s="363"/>
      <c r="GSA53" s="363"/>
      <c r="GSB53" s="363"/>
      <c r="GSC53" s="363"/>
      <c r="GSD53" s="363"/>
      <c r="GSE53" s="363"/>
      <c r="GSF53" s="363"/>
      <c r="GSG53" s="363"/>
      <c r="GSH53" s="363"/>
      <c r="GSI53" s="363"/>
      <c r="GSJ53" s="363"/>
      <c r="GSK53" s="363"/>
      <c r="GSL53" s="363"/>
      <c r="GSM53" s="363"/>
      <c r="GSN53" s="363"/>
      <c r="GSO53" s="363"/>
      <c r="GSP53" s="363"/>
      <c r="GSQ53" s="363"/>
      <c r="GSR53" s="363"/>
      <c r="GSS53" s="363"/>
      <c r="GST53" s="363"/>
      <c r="GSU53" s="363"/>
      <c r="GSV53" s="363"/>
      <c r="GSW53" s="363"/>
      <c r="GSX53" s="363"/>
      <c r="GSY53" s="363"/>
      <c r="GSZ53" s="363"/>
      <c r="GTA53" s="363"/>
      <c r="GTB53" s="363"/>
      <c r="GTC53" s="363"/>
      <c r="GTD53" s="363"/>
      <c r="GTE53" s="363"/>
      <c r="GTF53" s="363"/>
      <c r="GTG53" s="363"/>
      <c r="GTH53" s="363"/>
      <c r="GTI53" s="363"/>
      <c r="GTJ53" s="363"/>
      <c r="GTK53" s="363"/>
      <c r="GTL53" s="363"/>
      <c r="GTM53" s="363"/>
      <c r="GTN53" s="363"/>
      <c r="GTO53" s="363"/>
      <c r="GTP53" s="363"/>
      <c r="GTQ53" s="363"/>
      <c r="GTR53" s="363"/>
      <c r="GTS53" s="363"/>
      <c r="GTT53" s="363"/>
      <c r="GTU53" s="363"/>
      <c r="GTV53" s="363"/>
      <c r="GTW53" s="363"/>
      <c r="GTX53" s="363"/>
      <c r="GTY53" s="363"/>
      <c r="GTZ53" s="363"/>
      <c r="GUA53" s="363"/>
      <c r="GUB53" s="363"/>
      <c r="GUC53" s="363"/>
      <c r="GUD53" s="363"/>
      <c r="GUE53" s="363"/>
      <c r="GUF53" s="363"/>
      <c r="GUG53" s="363"/>
      <c r="GUH53" s="363"/>
      <c r="GUI53" s="363"/>
      <c r="GUJ53" s="363"/>
      <c r="GUK53" s="363"/>
      <c r="GUL53" s="363"/>
      <c r="GUM53" s="363"/>
      <c r="GUN53" s="363"/>
      <c r="GUO53" s="363"/>
      <c r="GUP53" s="363"/>
      <c r="GUQ53" s="363"/>
      <c r="GUR53" s="363"/>
      <c r="GUS53" s="363"/>
      <c r="GUT53" s="363"/>
      <c r="GUU53" s="363"/>
      <c r="GUV53" s="363"/>
      <c r="GUW53" s="363"/>
      <c r="GUX53" s="363"/>
      <c r="GUY53" s="363"/>
      <c r="GUZ53" s="363"/>
      <c r="GVA53" s="363"/>
      <c r="GVB53" s="363"/>
      <c r="GVC53" s="363"/>
      <c r="GVD53" s="363"/>
      <c r="GVE53" s="363"/>
      <c r="GVF53" s="363"/>
      <c r="GVG53" s="363"/>
      <c r="GVH53" s="363"/>
      <c r="GVI53" s="363"/>
      <c r="GVJ53" s="363"/>
      <c r="GVK53" s="363"/>
      <c r="GVL53" s="363"/>
      <c r="GVM53" s="363"/>
      <c r="GVN53" s="363"/>
      <c r="GVO53" s="363"/>
      <c r="GVP53" s="363"/>
      <c r="GVQ53" s="363"/>
      <c r="GVR53" s="363"/>
      <c r="GVS53" s="363"/>
      <c r="GVT53" s="363"/>
      <c r="GVU53" s="363"/>
      <c r="GVV53" s="363"/>
      <c r="GVW53" s="363"/>
      <c r="GVX53" s="363"/>
      <c r="GVY53" s="363"/>
      <c r="GVZ53" s="363"/>
      <c r="GWA53" s="363"/>
      <c r="GWB53" s="363"/>
      <c r="GWC53" s="363"/>
      <c r="GWD53" s="363"/>
      <c r="GWE53" s="363"/>
      <c r="GWF53" s="363"/>
      <c r="GWG53" s="363"/>
      <c r="GWH53" s="363"/>
      <c r="GWI53" s="363"/>
      <c r="GWJ53" s="363"/>
      <c r="GWK53" s="363"/>
      <c r="GWL53" s="363"/>
      <c r="GWM53" s="363"/>
      <c r="GWN53" s="363"/>
      <c r="GWO53" s="363"/>
      <c r="GWP53" s="363"/>
      <c r="GWQ53" s="363"/>
      <c r="GWR53" s="363"/>
      <c r="GWS53" s="363"/>
      <c r="GWT53" s="363"/>
      <c r="GWU53" s="363"/>
      <c r="GWV53" s="363"/>
      <c r="GWW53" s="363"/>
      <c r="GWX53" s="363"/>
      <c r="GWY53" s="363"/>
      <c r="GWZ53" s="363"/>
      <c r="GXA53" s="363"/>
      <c r="GXB53" s="363"/>
      <c r="GXC53" s="363"/>
      <c r="GXD53" s="363"/>
      <c r="GXE53" s="363"/>
      <c r="GXF53" s="363"/>
      <c r="GXG53" s="363"/>
      <c r="GXH53" s="363"/>
      <c r="GXI53" s="363"/>
      <c r="GXJ53" s="363"/>
      <c r="GXK53" s="363"/>
      <c r="GXL53" s="363"/>
      <c r="GXM53" s="363"/>
      <c r="GXN53" s="363"/>
      <c r="GXO53" s="363"/>
      <c r="GXP53" s="363"/>
      <c r="GXQ53" s="363"/>
      <c r="GXR53" s="363"/>
      <c r="GXS53" s="363"/>
      <c r="GXT53" s="363"/>
      <c r="GXU53" s="363"/>
      <c r="GXV53" s="363"/>
      <c r="GXW53" s="363"/>
      <c r="GXX53" s="363"/>
      <c r="GXY53" s="363"/>
      <c r="GXZ53" s="363"/>
      <c r="GYA53" s="363"/>
      <c r="GYB53" s="363"/>
      <c r="GYC53" s="363"/>
      <c r="GYD53" s="363"/>
      <c r="GYE53" s="363"/>
      <c r="GYF53" s="363"/>
      <c r="GYG53" s="363"/>
      <c r="GYH53" s="363"/>
      <c r="GYI53" s="363"/>
      <c r="GYJ53" s="363"/>
      <c r="GYK53" s="363"/>
      <c r="GYL53" s="363"/>
      <c r="GYM53" s="363"/>
      <c r="GYN53" s="363"/>
      <c r="GYO53" s="363"/>
      <c r="GYP53" s="363"/>
      <c r="GYQ53" s="363"/>
      <c r="GYR53" s="363"/>
      <c r="GYS53" s="363"/>
      <c r="GYT53" s="363"/>
      <c r="GYU53" s="363"/>
      <c r="GYV53" s="363"/>
      <c r="GYW53" s="363"/>
      <c r="GYX53" s="363"/>
      <c r="GYY53" s="363"/>
      <c r="GYZ53" s="363"/>
      <c r="GZA53" s="363"/>
      <c r="GZB53" s="363"/>
      <c r="GZC53" s="363"/>
      <c r="GZD53" s="363"/>
      <c r="GZE53" s="363"/>
      <c r="GZF53" s="363"/>
      <c r="GZG53" s="363"/>
      <c r="GZH53" s="363"/>
      <c r="GZI53" s="363"/>
      <c r="GZJ53" s="363"/>
      <c r="GZK53" s="363"/>
      <c r="GZL53" s="363"/>
      <c r="GZM53" s="363"/>
      <c r="GZN53" s="363"/>
      <c r="GZO53" s="363"/>
      <c r="GZP53" s="363"/>
      <c r="GZQ53" s="363"/>
      <c r="GZR53" s="363"/>
      <c r="GZS53" s="363"/>
      <c r="GZT53" s="363"/>
      <c r="GZU53" s="363"/>
      <c r="GZV53" s="363"/>
      <c r="GZW53" s="363"/>
      <c r="GZX53" s="363"/>
      <c r="GZY53" s="363"/>
      <c r="GZZ53" s="363"/>
      <c r="HAA53" s="363"/>
      <c r="HAB53" s="363"/>
      <c r="HAC53" s="363"/>
      <c r="HAD53" s="363"/>
      <c r="HAE53" s="363"/>
      <c r="HAF53" s="363"/>
      <c r="HAG53" s="363"/>
      <c r="HAH53" s="363"/>
      <c r="HAI53" s="363"/>
      <c r="HAJ53" s="363"/>
      <c r="HAK53" s="363"/>
      <c r="HAL53" s="363"/>
      <c r="HAM53" s="363"/>
      <c r="HAN53" s="363"/>
      <c r="HAO53" s="363"/>
      <c r="HAP53" s="363"/>
      <c r="HAQ53" s="363"/>
      <c r="HAR53" s="363"/>
      <c r="HAS53" s="363"/>
      <c r="HAT53" s="363"/>
      <c r="HAU53" s="363"/>
      <c r="HAV53" s="363"/>
      <c r="HAW53" s="363"/>
      <c r="HAX53" s="363"/>
      <c r="HAY53" s="363"/>
      <c r="HAZ53" s="363"/>
      <c r="HBA53" s="363"/>
      <c r="HBB53" s="363"/>
      <c r="HBC53" s="363"/>
      <c r="HBD53" s="363"/>
      <c r="HBE53" s="363"/>
      <c r="HBF53" s="363"/>
      <c r="HBG53" s="363"/>
      <c r="HBH53" s="363"/>
      <c r="HBI53" s="363"/>
      <c r="HBJ53" s="363"/>
      <c r="HBK53" s="363"/>
      <c r="HBL53" s="363"/>
      <c r="HBM53" s="363"/>
      <c r="HBN53" s="363"/>
      <c r="HBO53" s="363"/>
      <c r="HBP53" s="363"/>
      <c r="HBQ53" s="363"/>
      <c r="HBR53" s="363"/>
      <c r="HBS53" s="363"/>
      <c r="HBT53" s="363"/>
      <c r="HBU53" s="363"/>
      <c r="HBV53" s="363"/>
      <c r="HBW53" s="363"/>
      <c r="HBX53" s="363"/>
      <c r="HBY53" s="363"/>
      <c r="HBZ53" s="363"/>
      <c r="HCA53" s="363"/>
      <c r="HCB53" s="363"/>
      <c r="HCC53" s="363"/>
      <c r="HCD53" s="363"/>
      <c r="HCE53" s="363"/>
      <c r="HCF53" s="363"/>
      <c r="HCG53" s="363"/>
      <c r="HCH53" s="363"/>
      <c r="HCI53" s="363"/>
      <c r="HCJ53" s="363"/>
      <c r="HCK53" s="363"/>
      <c r="HCL53" s="363"/>
      <c r="HCM53" s="363"/>
      <c r="HCN53" s="363"/>
      <c r="HCO53" s="363"/>
      <c r="HCP53" s="363"/>
      <c r="HCQ53" s="363"/>
      <c r="HCR53" s="363"/>
      <c r="HCS53" s="363"/>
      <c r="HCT53" s="363"/>
      <c r="HCU53" s="363"/>
      <c r="HCV53" s="363"/>
      <c r="HCW53" s="363"/>
      <c r="HCX53" s="363"/>
      <c r="HCY53" s="363"/>
      <c r="HCZ53" s="363"/>
      <c r="HDA53" s="363"/>
      <c r="HDB53" s="363"/>
      <c r="HDC53" s="363"/>
      <c r="HDD53" s="363"/>
      <c r="HDE53" s="363"/>
      <c r="HDF53" s="363"/>
      <c r="HDG53" s="363"/>
      <c r="HDH53" s="363"/>
      <c r="HDI53" s="363"/>
      <c r="HDJ53" s="363"/>
      <c r="HDK53" s="363"/>
      <c r="HDL53" s="363"/>
      <c r="HDM53" s="363"/>
      <c r="HDN53" s="363"/>
      <c r="HDO53" s="363"/>
      <c r="HDP53" s="363"/>
      <c r="HDQ53" s="363"/>
      <c r="HDR53" s="363"/>
      <c r="HDS53" s="363"/>
      <c r="HDT53" s="363"/>
      <c r="HDU53" s="363"/>
      <c r="HDV53" s="363"/>
      <c r="HDW53" s="363"/>
      <c r="HDX53" s="363"/>
      <c r="HDY53" s="363"/>
      <c r="HDZ53" s="363"/>
      <c r="HEA53" s="363"/>
      <c r="HEB53" s="363"/>
      <c r="HEC53" s="363"/>
      <c r="HED53" s="363"/>
      <c r="HEE53" s="363"/>
      <c r="HEF53" s="363"/>
      <c r="HEG53" s="363"/>
      <c r="HEH53" s="363"/>
      <c r="HEI53" s="363"/>
      <c r="HEJ53" s="363"/>
      <c r="HEK53" s="363"/>
      <c r="HEL53" s="363"/>
      <c r="HEM53" s="363"/>
      <c r="HEN53" s="363"/>
      <c r="HEO53" s="363"/>
      <c r="HEP53" s="363"/>
      <c r="HEQ53" s="363"/>
      <c r="HER53" s="363"/>
      <c r="HES53" s="363"/>
      <c r="HET53" s="363"/>
      <c r="HEU53" s="363"/>
      <c r="HEV53" s="363"/>
      <c r="HEW53" s="363"/>
      <c r="HEX53" s="363"/>
      <c r="HEY53" s="363"/>
      <c r="HEZ53" s="363"/>
      <c r="HFA53" s="363"/>
      <c r="HFB53" s="363"/>
      <c r="HFC53" s="363"/>
      <c r="HFD53" s="363"/>
      <c r="HFE53" s="363"/>
      <c r="HFF53" s="363"/>
      <c r="HFG53" s="363"/>
      <c r="HFH53" s="363"/>
      <c r="HFI53" s="363"/>
      <c r="HFJ53" s="363"/>
      <c r="HFK53" s="363"/>
      <c r="HFL53" s="363"/>
      <c r="HFM53" s="363"/>
      <c r="HFN53" s="363"/>
      <c r="HFO53" s="363"/>
      <c r="HFP53" s="363"/>
      <c r="HFQ53" s="363"/>
      <c r="HFR53" s="363"/>
      <c r="HFS53" s="363"/>
      <c r="HFT53" s="363"/>
      <c r="HFU53" s="363"/>
      <c r="HFV53" s="363"/>
      <c r="HFW53" s="363"/>
      <c r="HFX53" s="363"/>
      <c r="HFY53" s="363"/>
      <c r="HFZ53" s="363"/>
      <c r="HGA53" s="363"/>
      <c r="HGB53" s="363"/>
      <c r="HGC53" s="363"/>
      <c r="HGD53" s="363"/>
      <c r="HGE53" s="363"/>
      <c r="HGF53" s="363"/>
      <c r="HGG53" s="363"/>
      <c r="HGH53" s="363"/>
      <c r="HGI53" s="363"/>
      <c r="HGJ53" s="363"/>
      <c r="HGK53" s="363"/>
      <c r="HGL53" s="363"/>
      <c r="HGM53" s="363"/>
      <c r="HGN53" s="363"/>
      <c r="HGO53" s="363"/>
      <c r="HGP53" s="363"/>
      <c r="HGQ53" s="363"/>
      <c r="HGR53" s="363"/>
      <c r="HGS53" s="363"/>
      <c r="HGT53" s="363"/>
      <c r="HGU53" s="363"/>
      <c r="HGV53" s="363"/>
      <c r="HGW53" s="363"/>
      <c r="HGX53" s="363"/>
      <c r="HGY53" s="363"/>
      <c r="HGZ53" s="363"/>
      <c r="HHA53" s="363"/>
      <c r="HHB53" s="363"/>
      <c r="HHC53" s="363"/>
      <c r="HHD53" s="363"/>
      <c r="HHE53" s="363"/>
      <c r="HHF53" s="363"/>
      <c r="HHG53" s="363"/>
      <c r="HHH53" s="363"/>
      <c r="HHI53" s="363"/>
      <c r="HHJ53" s="363"/>
      <c r="HHK53" s="363"/>
      <c r="HHL53" s="363"/>
      <c r="HHM53" s="363"/>
      <c r="HHN53" s="363"/>
      <c r="HHO53" s="363"/>
      <c r="HHP53" s="363"/>
      <c r="HHQ53" s="363"/>
      <c r="HHR53" s="363"/>
      <c r="HHS53" s="363"/>
      <c r="HHT53" s="363"/>
      <c r="HHU53" s="363"/>
      <c r="HHV53" s="363"/>
      <c r="HHW53" s="363"/>
      <c r="HHX53" s="363"/>
      <c r="HHY53" s="363"/>
      <c r="HHZ53" s="363"/>
      <c r="HIA53" s="363"/>
      <c r="HIB53" s="363"/>
      <c r="HIC53" s="363"/>
      <c r="HID53" s="363"/>
      <c r="HIE53" s="363"/>
      <c r="HIF53" s="363"/>
      <c r="HIG53" s="363"/>
      <c r="HIH53" s="363"/>
      <c r="HII53" s="363"/>
      <c r="HIJ53" s="363"/>
      <c r="HIK53" s="363"/>
      <c r="HIL53" s="363"/>
      <c r="HIM53" s="363"/>
      <c r="HIN53" s="363"/>
      <c r="HIO53" s="363"/>
      <c r="HIP53" s="363"/>
      <c r="HIQ53" s="363"/>
      <c r="HIR53" s="363"/>
      <c r="HIS53" s="363"/>
      <c r="HIT53" s="363"/>
      <c r="HIU53" s="363"/>
      <c r="HIV53" s="363"/>
      <c r="HIW53" s="363"/>
      <c r="HIX53" s="363"/>
      <c r="HIY53" s="363"/>
      <c r="HIZ53" s="363"/>
      <c r="HJA53" s="363"/>
      <c r="HJB53" s="363"/>
      <c r="HJC53" s="363"/>
      <c r="HJD53" s="363"/>
      <c r="HJE53" s="363"/>
      <c r="HJF53" s="363"/>
      <c r="HJG53" s="363"/>
      <c r="HJH53" s="363"/>
      <c r="HJI53" s="363"/>
      <c r="HJJ53" s="363"/>
      <c r="HJK53" s="363"/>
      <c r="HJL53" s="363"/>
      <c r="HJM53" s="363"/>
      <c r="HJN53" s="363"/>
      <c r="HJO53" s="363"/>
      <c r="HJP53" s="363"/>
      <c r="HJQ53" s="363"/>
      <c r="HJR53" s="363"/>
      <c r="HJS53" s="363"/>
      <c r="HJT53" s="363"/>
      <c r="HJU53" s="363"/>
      <c r="HJV53" s="363"/>
      <c r="HJW53" s="363"/>
      <c r="HJX53" s="363"/>
      <c r="HJY53" s="363"/>
      <c r="HJZ53" s="363"/>
      <c r="HKA53" s="363"/>
      <c r="HKB53" s="363"/>
      <c r="HKC53" s="363"/>
      <c r="HKD53" s="363"/>
      <c r="HKE53" s="363"/>
      <c r="HKF53" s="363"/>
      <c r="HKG53" s="363"/>
      <c r="HKH53" s="363"/>
      <c r="HKI53" s="363"/>
      <c r="HKJ53" s="363"/>
      <c r="HKK53" s="363"/>
      <c r="HKL53" s="363"/>
      <c r="HKM53" s="363"/>
      <c r="HKN53" s="363"/>
      <c r="HKO53" s="363"/>
      <c r="HKP53" s="363"/>
      <c r="HKQ53" s="363"/>
      <c r="HKR53" s="363"/>
      <c r="HKS53" s="363"/>
      <c r="HKT53" s="363"/>
      <c r="HKU53" s="363"/>
      <c r="HKV53" s="363"/>
      <c r="HKW53" s="363"/>
      <c r="HKX53" s="363"/>
      <c r="HKY53" s="363"/>
      <c r="HKZ53" s="363"/>
      <c r="HLA53" s="363"/>
      <c r="HLB53" s="363"/>
      <c r="HLC53" s="363"/>
      <c r="HLD53" s="363"/>
      <c r="HLE53" s="363"/>
      <c r="HLF53" s="363"/>
      <c r="HLG53" s="363"/>
      <c r="HLH53" s="363"/>
      <c r="HLI53" s="363"/>
      <c r="HLJ53" s="363"/>
      <c r="HLK53" s="363"/>
      <c r="HLL53" s="363"/>
      <c r="HLM53" s="363"/>
      <c r="HLN53" s="363"/>
      <c r="HLO53" s="363"/>
      <c r="HLP53" s="363"/>
      <c r="HLQ53" s="363"/>
      <c r="HLR53" s="363"/>
      <c r="HLS53" s="363"/>
      <c r="HLT53" s="363"/>
      <c r="HLU53" s="363"/>
      <c r="HLV53" s="363"/>
      <c r="HLW53" s="363"/>
      <c r="HLX53" s="363"/>
      <c r="HLY53" s="363"/>
      <c r="HLZ53" s="363"/>
      <c r="HMA53" s="363"/>
      <c r="HMB53" s="363"/>
      <c r="HMC53" s="363"/>
      <c r="HMD53" s="363"/>
      <c r="HME53" s="363"/>
      <c r="HMF53" s="363"/>
      <c r="HMG53" s="363"/>
      <c r="HMH53" s="363"/>
      <c r="HMI53" s="363"/>
      <c r="HMJ53" s="363"/>
      <c r="HMK53" s="363"/>
      <c r="HML53" s="363"/>
      <c r="HMM53" s="363"/>
      <c r="HMN53" s="363"/>
      <c r="HMO53" s="363"/>
      <c r="HMP53" s="363"/>
      <c r="HMQ53" s="363"/>
      <c r="HMR53" s="363"/>
      <c r="HMS53" s="363"/>
      <c r="HMT53" s="363"/>
      <c r="HMU53" s="363"/>
      <c r="HMV53" s="363"/>
      <c r="HMW53" s="363"/>
      <c r="HMX53" s="363"/>
      <c r="HMY53" s="363"/>
      <c r="HMZ53" s="363"/>
      <c r="HNA53" s="363"/>
      <c r="HNB53" s="363"/>
      <c r="HNC53" s="363"/>
      <c r="HND53" s="363"/>
      <c r="HNE53" s="363"/>
      <c r="HNF53" s="363"/>
      <c r="HNG53" s="363"/>
      <c r="HNH53" s="363"/>
      <c r="HNI53" s="363"/>
      <c r="HNJ53" s="363"/>
      <c r="HNK53" s="363"/>
      <c r="HNL53" s="363"/>
      <c r="HNM53" s="363"/>
      <c r="HNN53" s="363"/>
      <c r="HNO53" s="363"/>
      <c r="HNP53" s="363"/>
      <c r="HNQ53" s="363"/>
      <c r="HNR53" s="363"/>
      <c r="HNS53" s="363"/>
      <c r="HNT53" s="363"/>
      <c r="HNU53" s="363"/>
      <c r="HNV53" s="363"/>
      <c r="HNW53" s="363"/>
      <c r="HNX53" s="363"/>
      <c r="HNY53" s="363"/>
      <c r="HNZ53" s="363"/>
      <c r="HOA53" s="363"/>
      <c r="HOB53" s="363"/>
      <c r="HOC53" s="363"/>
      <c r="HOD53" s="363"/>
      <c r="HOE53" s="363"/>
      <c r="HOF53" s="363"/>
      <c r="HOG53" s="363"/>
      <c r="HOH53" s="363"/>
      <c r="HOI53" s="363"/>
      <c r="HOJ53" s="363"/>
      <c r="HOK53" s="363"/>
      <c r="HOL53" s="363"/>
      <c r="HOM53" s="363"/>
      <c r="HON53" s="363"/>
      <c r="HOO53" s="363"/>
      <c r="HOP53" s="363"/>
      <c r="HOQ53" s="363"/>
      <c r="HOR53" s="363"/>
      <c r="HOS53" s="363"/>
      <c r="HOT53" s="363"/>
      <c r="HOU53" s="363"/>
      <c r="HOV53" s="363"/>
      <c r="HOW53" s="363"/>
      <c r="HOX53" s="363"/>
      <c r="HOY53" s="363"/>
      <c r="HOZ53" s="363"/>
      <c r="HPA53" s="363"/>
      <c r="HPB53" s="363"/>
      <c r="HPC53" s="363"/>
      <c r="HPD53" s="363"/>
      <c r="HPE53" s="363"/>
      <c r="HPF53" s="363"/>
      <c r="HPG53" s="363"/>
      <c r="HPH53" s="363"/>
      <c r="HPI53" s="363"/>
      <c r="HPJ53" s="363"/>
      <c r="HPK53" s="363"/>
      <c r="HPL53" s="363"/>
      <c r="HPM53" s="363"/>
      <c r="HPN53" s="363"/>
      <c r="HPO53" s="363"/>
      <c r="HPP53" s="363"/>
      <c r="HPQ53" s="363"/>
      <c r="HPR53" s="363"/>
      <c r="HPS53" s="363"/>
      <c r="HPT53" s="363"/>
      <c r="HPU53" s="363"/>
      <c r="HPV53" s="363"/>
      <c r="HPW53" s="363"/>
      <c r="HPX53" s="363"/>
      <c r="HPY53" s="363"/>
      <c r="HPZ53" s="363"/>
      <c r="HQA53" s="363"/>
      <c r="HQB53" s="363"/>
      <c r="HQC53" s="363"/>
      <c r="HQD53" s="363"/>
      <c r="HQE53" s="363"/>
      <c r="HQF53" s="363"/>
      <c r="HQG53" s="363"/>
      <c r="HQH53" s="363"/>
      <c r="HQI53" s="363"/>
      <c r="HQJ53" s="363"/>
      <c r="HQK53" s="363"/>
      <c r="HQL53" s="363"/>
      <c r="HQM53" s="363"/>
      <c r="HQN53" s="363"/>
      <c r="HQO53" s="363"/>
      <c r="HQP53" s="363"/>
      <c r="HQQ53" s="363"/>
      <c r="HQR53" s="363"/>
      <c r="HQS53" s="363"/>
      <c r="HQT53" s="363"/>
      <c r="HQU53" s="363"/>
      <c r="HQV53" s="363"/>
      <c r="HQW53" s="363"/>
      <c r="HQX53" s="363"/>
      <c r="HQY53" s="363"/>
      <c r="HQZ53" s="363"/>
      <c r="HRA53" s="363"/>
      <c r="HRB53" s="363"/>
      <c r="HRC53" s="363"/>
      <c r="HRD53" s="363"/>
      <c r="HRE53" s="363"/>
      <c r="HRF53" s="363"/>
      <c r="HRG53" s="363"/>
      <c r="HRH53" s="363"/>
      <c r="HRI53" s="363"/>
      <c r="HRJ53" s="363"/>
      <c r="HRK53" s="363"/>
      <c r="HRL53" s="363"/>
      <c r="HRM53" s="363"/>
      <c r="HRN53" s="363"/>
      <c r="HRO53" s="363"/>
      <c r="HRP53" s="363"/>
      <c r="HRQ53" s="363"/>
      <c r="HRR53" s="363"/>
      <c r="HRS53" s="363"/>
      <c r="HRT53" s="363"/>
      <c r="HRU53" s="363"/>
      <c r="HRV53" s="363"/>
      <c r="HRW53" s="363"/>
      <c r="HRX53" s="363"/>
      <c r="HRY53" s="363"/>
      <c r="HRZ53" s="363"/>
      <c r="HSA53" s="363"/>
      <c r="HSB53" s="363"/>
      <c r="HSC53" s="363"/>
      <c r="HSD53" s="363"/>
      <c r="HSE53" s="363"/>
      <c r="HSF53" s="363"/>
      <c r="HSG53" s="363"/>
      <c r="HSH53" s="363"/>
      <c r="HSI53" s="363"/>
      <c r="HSJ53" s="363"/>
      <c r="HSK53" s="363"/>
      <c r="HSL53" s="363"/>
      <c r="HSM53" s="363"/>
      <c r="HSN53" s="363"/>
      <c r="HSO53" s="363"/>
      <c r="HSP53" s="363"/>
      <c r="HSQ53" s="363"/>
      <c r="HSR53" s="363"/>
      <c r="HSS53" s="363"/>
      <c r="HST53" s="363"/>
      <c r="HSU53" s="363"/>
      <c r="HSV53" s="363"/>
      <c r="HSW53" s="363"/>
      <c r="HSX53" s="363"/>
      <c r="HSY53" s="363"/>
      <c r="HSZ53" s="363"/>
      <c r="HTA53" s="363"/>
      <c r="HTB53" s="363"/>
      <c r="HTC53" s="363"/>
      <c r="HTD53" s="363"/>
      <c r="HTE53" s="363"/>
      <c r="HTF53" s="363"/>
      <c r="HTG53" s="363"/>
      <c r="HTH53" s="363"/>
      <c r="HTI53" s="363"/>
      <c r="HTJ53" s="363"/>
      <c r="HTK53" s="363"/>
      <c r="HTL53" s="363"/>
      <c r="HTM53" s="363"/>
      <c r="HTN53" s="363"/>
      <c r="HTO53" s="363"/>
      <c r="HTP53" s="363"/>
      <c r="HTQ53" s="363"/>
      <c r="HTR53" s="363"/>
      <c r="HTS53" s="363"/>
      <c r="HTT53" s="363"/>
      <c r="HTU53" s="363"/>
      <c r="HTV53" s="363"/>
      <c r="HTW53" s="363"/>
      <c r="HTX53" s="363"/>
      <c r="HTY53" s="363"/>
      <c r="HTZ53" s="363"/>
      <c r="HUA53" s="363"/>
      <c r="HUB53" s="363"/>
      <c r="HUC53" s="363"/>
      <c r="HUD53" s="363"/>
      <c r="HUE53" s="363"/>
      <c r="HUF53" s="363"/>
      <c r="HUG53" s="363"/>
      <c r="HUH53" s="363"/>
      <c r="HUI53" s="363"/>
      <c r="HUJ53" s="363"/>
      <c r="HUK53" s="363"/>
      <c r="HUL53" s="363"/>
      <c r="HUM53" s="363"/>
      <c r="HUN53" s="363"/>
      <c r="HUO53" s="363"/>
      <c r="HUP53" s="363"/>
      <c r="HUQ53" s="363"/>
      <c r="HUR53" s="363"/>
      <c r="HUS53" s="363"/>
      <c r="HUT53" s="363"/>
      <c r="HUU53" s="363"/>
      <c r="HUV53" s="363"/>
      <c r="HUW53" s="363"/>
      <c r="HUX53" s="363"/>
      <c r="HUY53" s="363"/>
      <c r="HUZ53" s="363"/>
      <c r="HVA53" s="363"/>
      <c r="HVB53" s="363"/>
      <c r="HVC53" s="363"/>
      <c r="HVD53" s="363"/>
      <c r="HVE53" s="363"/>
      <c r="HVF53" s="363"/>
      <c r="HVG53" s="363"/>
      <c r="HVH53" s="363"/>
      <c r="HVI53" s="363"/>
      <c r="HVJ53" s="363"/>
      <c r="HVK53" s="363"/>
      <c r="HVL53" s="363"/>
      <c r="HVM53" s="363"/>
      <c r="HVN53" s="363"/>
      <c r="HVO53" s="363"/>
      <c r="HVP53" s="363"/>
      <c r="HVQ53" s="363"/>
      <c r="HVR53" s="363"/>
      <c r="HVS53" s="363"/>
      <c r="HVT53" s="363"/>
      <c r="HVU53" s="363"/>
      <c r="HVV53" s="363"/>
      <c r="HVW53" s="363"/>
      <c r="HVX53" s="363"/>
      <c r="HVY53" s="363"/>
      <c r="HVZ53" s="363"/>
      <c r="HWA53" s="363"/>
      <c r="HWB53" s="363"/>
      <c r="HWC53" s="363"/>
      <c r="HWD53" s="363"/>
      <c r="HWE53" s="363"/>
      <c r="HWF53" s="363"/>
      <c r="HWG53" s="363"/>
      <c r="HWH53" s="363"/>
      <c r="HWI53" s="363"/>
      <c r="HWJ53" s="363"/>
      <c r="HWK53" s="363"/>
      <c r="HWL53" s="363"/>
      <c r="HWM53" s="363"/>
      <c r="HWN53" s="363"/>
      <c r="HWO53" s="363"/>
      <c r="HWP53" s="363"/>
      <c r="HWQ53" s="363"/>
      <c r="HWR53" s="363"/>
      <c r="HWS53" s="363"/>
      <c r="HWT53" s="363"/>
      <c r="HWU53" s="363"/>
      <c r="HWV53" s="363"/>
      <c r="HWW53" s="363"/>
      <c r="HWX53" s="363"/>
      <c r="HWY53" s="363"/>
      <c r="HWZ53" s="363"/>
      <c r="HXA53" s="363"/>
      <c r="HXB53" s="363"/>
      <c r="HXC53" s="363"/>
      <c r="HXD53" s="363"/>
      <c r="HXE53" s="363"/>
      <c r="HXF53" s="363"/>
      <c r="HXG53" s="363"/>
      <c r="HXH53" s="363"/>
      <c r="HXI53" s="363"/>
      <c r="HXJ53" s="363"/>
      <c r="HXK53" s="363"/>
      <c r="HXL53" s="363"/>
      <c r="HXM53" s="363"/>
      <c r="HXN53" s="363"/>
      <c r="HXO53" s="363"/>
      <c r="HXP53" s="363"/>
      <c r="HXQ53" s="363"/>
      <c r="HXR53" s="363"/>
      <c r="HXS53" s="363"/>
      <c r="HXT53" s="363"/>
      <c r="HXU53" s="363"/>
      <c r="HXV53" s="363"/>
      <c r="HXW53" s="363"/>
      <c r="HXX53" s="363"/>
      <c r="HXY53" s="363"/>
      <c r="HXZ53" s="363"/>
      <c r="HYA53" s="363"/>
      <c r="HYB53" s="363"/>
      <c r="HYC53" s="363"/>
      <c r="HYD53" s="363"/>
      <c r="HYE53" s="363"/>
      <c r="HYF53" s="363"/>
      <c r="HYG53" s="363"/>
      <c r="HYH53" s="363"/>
      <c r="HYI53" s="363"/>
      <c r="HYJ53" s="363"/>
      <c r="HYK53" s="363"/>
      <c r="HYL53" s="363"/>
      <c r="HYM53" s="363"/>
      <c r="HYN53" s="363"/>
      <c r="HYO53" s="363"/>
      <c r="HYP53" s="363"/>
      <c r="HYQ53" s="363"/>
      <c r="HYR53" s="363"/>
      <c r="HYS53" s="363"/>
      <c r="HYT53" s="363"/>
      <c r="HYU53" s="363"/>
      <c r="HYV53" s="363"/>
      <c r="HYW53" s="363"/>
      <c r="HYX53" s="363"/>
      <c r="HYY53" s="363"/>
      <c r="HYZ53" s="363"/>
      <c r="HZA53" s="363"/>
      <c r="HZB53" s="363"/>
      <c r="HZC53" s="363"/>
      <c r="HZD53" s="363"/>
      <c r="HZE53" s="363"/>
      <c r="HZF53" s="363"/>
      <c r="HZG53" s="363"/>
      <c r="HZH53" s="363"/>
      <c r="HZI53" s="363"/>
      <c r="HZJ53" s="363"/>
      <c r="HZK53" s="363"/>
      <c r="HZL53" s="363"/>
      <c r="HZM53" s="363"/>
      <c r="HZN53" s="363"/>
      <c r="HZO53" s="363"/>
      <c r="HZP53" s="363"/>
      <c r="HZQ53" s="363"/>
      <c r="HZR53" s="363"/>
      <c r="HZS53" s="363"/>
      <c r="HZT53" s="363"/>
      <c r="HZU53" s="363"/>
      <c r="HZV53" s="363"/>
      <c r="HZW53" s="363"/>
      <c r="HZX53" s="363"/>
      <c r="HZY53" s="363"/>
      <c r="HZZ53" s="363"/>
      <c r="IAA53" s="363"/>
      <c r="IAB53" s="363"/>
      <c r="IAC53" s="363"/>
      <c r="IAD53" s="363"/>
      <c r="IAE53" s="363"/>
      <c r="IAF53" s="363"/>
      <c r="IAG53" s="363"/>
      <c r="IAH53" s="363"/>
      <c r="IAI53" s="363"/>
      <c r="IAJ53" s="363"/>
      <c r="IAK53" s="363"/>
      <c r="IAL53" s="363"/>
      <c r="IAM53" s="363"/>
      <c r="IAN53" s="363"/>
      <c r="IAO53" s="363"/>
      <c r="IAP53" s="363"/>
      <c r="IAQ53" s="363"/>
      <c r="IAR53" s="363"/>
      <c r="IAS53" s="363"/>
      <c r="IAT53" s="363"/>
      <c r="IAU53" s="363"/>
      <c r="IAV53" s="363"/>
      <c r="IAW53" s="363"/>
      <c r="IAX53" s="363"/>
      <c r="IAY53" s="363"/>
      <c r="IAZ53" s="363"/>
      <c r="IBA53" s="363"/>
      <c r="IBB53" s="363"/>
      <c r="IBC53" s="363"/>
      <c r="IBD53" s="363"/>
      <c r="IBE53" s="363"/>
      <c r="IBF53" s="363"/>
      <c r="IBG53" s="363"/>
      <c r="IBH53" s="363"/>
      <c r="IBI53" s="363"/>
      <c r="IBJ53" s="363"/>
      <c r="IBK53" s="363"/>
      <c r="IBL53" s="363"/>
      <c r="IBM53" s="363"/>
      <c r="IBN53" s="363"/>
      <c r="IBO53" s="363"/>
      <c r="IBP53" s="363"/>
      <c r="IBQ53" s="363"/>
      <c r="IBR53" s="363"/>
      <c r="IBS53" s="363"/>
      <c r="IBT53" s="363"/>
      <c r="IBU53" s="363"/>
      <c r="IBV53" s="363"/>
      <c r="IBW53" s="363"/>
      <c r="IBX53" s="363"/>
      <c r="IBY53" s="363"/>
      <c r="IBZ53" s="363"/>
      <c r="ICA53" s="363"/>
      <c r="ICB53" s="363"/>
      <c r="ICC53" s="363"/>
      <c r="ICD53" s="363"/>
      <c r="ICE53" s="363"/>
      <c r="ICF53" s="363"/>
      <c r="ICG53" s="363"/>
      <c r="ICH53" s="363"/>
      <c r="ICI53" s="363"/>
      <c r="ICJ53" s="363"/>
      <c r="ICK53" s="363"/>
      <c r="ICL53" s="363"/>
      <c r="ICM53" s="363"/>
      <c r="ICN53" s="363"/>
      <c r="ICO53" s="363"/>
      <c r="ICP53" s="363"/>
      <c r="ICQ53" s="363"/>
      <c r="ICR53" s="363"/>
      <c r="ICS53" s="363"/>
      <c r="ICT53" s="363"/>
      <c r="ICU53" s="363"/>
      <c r="ICV53" s="363"/>
      <c r="ICW53" s="363"/>
      <c r="ICX53" s="363"/>
      <c r="ICY53" s="363"/>
      <c r="ICZ53" s="363"/>
      <c r="IDA53" s="363"/>
      <c r="IDB53" s="363"/>
      <c r="IDC53" s="363"/>
      <c r="IDD53" s="363"/>
      <c r="IDE53" s="363"/>
      <c r="IDF53" s="363"/>
      <c r="IDG53" s="363"/>
      <c r="IDH53" s="363"/>
      <c r="IDI53" s="363"/>
      <c r="IDJ53" s="363"/>
      <c r="IDK53" s="363"/>
      <c r="IDL53" s="363"/>
      <c r="IDM53" s="363"/>
      <c r="IDN53" s="363"/>
      <c r="IDO53" s="363"/>
      <c r="IDP53" s="363"/>
      <c r="IDQ53" s="363"/>
      <c r="IDR53" s="363"/>
      <c r="IDS53" s="363"/>
      <c r="IDT53" s="363"/>
      <c r="IDU53" s="363"/>
      <c r="IDV53" s="363"/>
      <c r="IDW53" s="363"/>
      <c r="IDX53" s="363"/>
      <c r="IDY53" s="363"/>
      <c r="IDZ53" s="363"/>
      <c r="IEA53" s="363"/>
      <c r="IEB53" s="363"/>
      <c r="IEC53" s="363"/>
      <c r="IED53" s="363"/>
      <c r="IEE53" s="363"/>
      <c r="IEF53" s="363"/>
      <c r="IEG53" s="363"/>
      <c r="IEH53" s="363"/>
      <c r="IEI53" s="363"/>
      <c r="IEJ53" s="363"/>
      <c r="IEK53" s="363"/>
      <c r="IEL53" s="363"/>
      <c r="IEM53" s="363"/>
      <c r="IEN53" s="363"/>
      <c r="IEO53" s="363"/>
      <c r="IEP53" s="363"/>
      <c r="IEQ53" s="363"/>
      <c r="IER53" s="363"/>
      <c r="IES53" s="363"/>
      <c r="IET53" s="363"/>
      <c r="IEU53" s="363"/>
      <c r="IEV53" s="363"/>
      <c r="IEW53" s="363"/>
      <c r="IEX53" s="363"/>
      <c r="IEY53" s="363"/>
      <c r="IEZ53" s="363"/>
      <c r="IFA53" s="363"/>
      <c r="IFB53" s="363"/>
      <c r="IFC53" s="363"/>
      <c r="IFD53" s="363"/>
      <c r="IFE53" s="363"/>
      <c r="IFF53" s="363"/>
      <c r="IFG53" s="363"/>
      <c r="IFH53" s="363"/>
      <c r="IFI53" s="363"/>
      <c r="IFJ53" s="363"/>
      <c r="IFK53" s="363"/>
      <c r="IFL53" s="363"/>
      <c r="IFM53" s="363"/>
      <c r="IFN53" s="363"/>
      <c r="IFO53" s="363"/>
      <c r="IFP53" s="363"/>
      <c r="IFQ53" s="363"/>
      <c r="IFR53" s="363"/>
      <c r="IFS53" s="363"/>
      <c r="IFT53" s="363"/>
      <c r="IFU53" s="363"/>
      <c r="IFV53" s="363"/>
      <c r="IFW53" s="363"/>
      <c r="IFX53" s="363"/>
      <c r="IFY53" s="363"/>
      <c r="IFZ53" s="363"/>
      <c r="IGA53" s="363"/>
      <c r="IGB53" s="363"/>
      <c r="IGC53" s="363"/>
      <c r="IGD53" s="363"/>
      <c r="IGE53" s="363"/>
      <c r="IGF53" s="363"/>
      <c r="IGG53" s="363"/>
      <c r="IGH53" s="363"/>
      <c r="IGI53" s="363"/>
      <c r="IGJ53" s="363"/>
      <c r="IGK53" s="363"/>
      <c r="IGL53" s="363"/>
      <c r="IGM53" s="363"/>
      <c r="IGN53" s="363"/>
      <c r="IGO53" s="363"/>
      <c r="IGP53" s="363"/>
      <c r="IGQ53" s="363"/>
      <c r="IGR53" s="363"/>
      <c r="IGS53" s="363"/>
      <c r="IGT53" s="363"/>
      <c r="IGU53" s="363"/>
      <c r="IGV53" s="363"/>
      <c r="IGW53" s="363"/>
      <c r="IGX53" s="363"/>
      <c r="IGY53" s="363"/>
      <c r="IGZ53" s="363"/>
      <c r="IHA53" s="363"/>
      <c r="IHB53" s="363"/>
      <c r="IHC53" s="363"/>
      <c r="IHD53" s="363"/>
      <c r="IHE53" s="363"/>
      <c r="IHF53" s="363"/>
      <c r="IHG53" s="363"/>
      <c r="IHH53" s="363"/>
      <c r="IHI53" s="363"/>
      <c r="IHJ53" s="363"/>
      <c r="IHK53" s="363"/>
      <c r="IHL53" s="363"/>
      <c r="IHM53" s="363"/>
      <c r="IHN53" s="363"/>
      <c r="IHO53" s="363"/>
      <c r="IHP53" s="363"/>
      <c r="IHQ53" s="363"/>
      <c r="IHR53" s="363"/>
      <c r="IHS53" s="363"/>
      <c r="IHT53" s="363"/>
      <c r="IHU53" s="363"/>
      <c r="IHV53" s="363"/>
      <c r="IHW53" s="363"/>
      <c r="IHX53" s="363"/>
      <c r="IHY53" s="363"/>
      <c r="IHZ53" s="363"/>
      <c r="IIA53" s="363"/>
      <c r="IIB53" s="363"/>
      <c r="IIC53" s="363"/>
      <c r="IID53" s="363"/>
      <c r="IIE53" s="363"/>
      <c r="IIF53" s="363"/>
      <c r="IIG53" s="363"/>
      <c r="IIH53" s="363"/>
      <c r="III53" s="363"/>
      <c r="IIJ53" s="363"/>
      <c r="IIK53" s="363"/>
      <c r="IIL53" s="363"/>
      <c r="IIM53" s="363"/>
      <c r="IIN53" s="363"/>
      <c r="IIO53" s="363"/>
      <c r="IIP53" s="363"/>
      <c r="IIQ53" s="363"/>
      <c r="IIR53" s="363"/>
      <c r="IIS53" s="363"/>
      <c r="IIT53" s="363"/>
      <c r="IIU53" s="363"/>
      <c r="IIV53" s="363"/>
      <c r="IIW53" s="363"/>
      <c r="IIX53" s="363"/>
      <c r="IIY53" s="363"/>
      <c r="IIZ53" s="363"/>
      <c r="IJA53" s="363"/>
      <c r="IJB53" s="363"/>
      <c r="IJC53" s="363"/>
      <c r="IJD53" s="363"/>
      <c r="IJE53" s="363"/>
      <c r="IJF53" s="363"/>
      <c r="IJG53" s="363"/>
      <c r="IJH53" s="363"/>
      <c r="IJI53" s="363"/>
      <c r="IJJ53" s="363"/>
      <c r="IJK53" s="363"/>
      <c r="IJL53" s="363"/>
      <c r="IJM53" s="363"/>
      <c r="IJN53" s="363"/>
      <c r="IJO53" s="363"/>
      <c r="IJP53" s="363"/>
      <c r="IJQ53" s="363"/>
      <c r="IJR53" s="363"/>
      <c r="IJS53" s="363"/>
      <c r="IJT53" s="363"/>
      <c r="IJU53" s="363"/>
      <c r="IJV53" s="363"/>
      <c r="IJW53" s="363"/>
      <c r="IJX53" s="363"/>
      <c r="IJY53" s="363"/>
      <c r="IJZ53" s="363"/>
      <c r="IKA53" s="363"/>
      <c r="IKB53" s="363"/>
      <c r="IKC53" s="363"/>
      <c r="IKD53" s="363"/>
      <c r="IKE53" s="363"/>
      <c r="IKF53" s="363"/>
      <c r="IKG53" s="363"/>
      <c r="IKH53" s="363"/>
      <c r="IKI53" s="363"/>
      <c r="IKJ53" s="363"/>
      <c r="IKK53" s="363"/>
      <c r="IKL53" s="363"/>
      <c r="IKM53" s="363"/>
      <c r="IKN53" s="363"/>
      <c r="IKO53" s="363"/>
      <c r="IKP53" s="363"/>
      <c r="IKQ53" s="363"/>
      <c r="IKR53" s="363"/>
      <c r="IKS53" s="363"/>
      <c r="IKT53" s="363"/>
      <c r="IKU53" s="363"/>
      <c r="IKV53" s="363"/>
      <c r="IKW53" s="363"/>
      <c r="IKX53" s="363"/>
      <c r="IKY53" s="363"/>
      <c r="IKZ53" s="363"/>
      <c r="ILA53" s="363"/>
      <c r="ILB53" s="363"/>
      <c r="ILC53" s="363"/>
      <c r="ILD53" s="363"/>
      <c r="ILE53" s="363"/>
      <c r="ILF53" s="363"/>
      <c r="ILG53" s="363"/>
      <c r="ILH53" s="363"/>
      <c r="ILI53" s="363"/>
      <c r="ILJ53" s="363"/>
      <c r="ILK53" s="363"/>
      <c r="ILL53" s="363"/>
      <c r="ILM53" s="363"/>
      <c r="ILN53" s="363"/>
      <c r="ILO53" s="363"/>
      <c r="ILP53" s="363"/>
      <c r="ILQ53" s="363"/>
      <c r="ILR53" s="363"/>
      <c r="ILS53" s="363"/>
      <c r="ILT53" s="363"/>
      <c r="ILU53" s="363"/>
      <c r="ILV53" s="363"/>
      <c r="ILW53" s="363"/>
      <c r="ILX53" s="363"/>
      <c r="ILY53" s="363"/>
      <c r="ILZ53" s="363"/>
      <c r="IMA53" s="363"/>
      <c r="IMB53" s="363"/>
      <c r="IMC53" s="363"/>
      <c r="IMD53" s="363"/>
      <c r="IME53" s="363"/>
      <c r="IMF53" s="363"/>
      <c r="IMG53" s="363"/>
      <c r="IMH53" s="363"/>
      <c r="IMI53" s="363"/>
      <c r="IMJ53" s="363"/>
      <c r="IMK53" s="363"/>
      <c r="IML53" s="363"/>
      <c r="IMM53" s="363"/>
      <c r="IMN53" s="363"/>
      <c r="IMO53" s="363"/>
      <c r="IMP53" s="363"/>
      <c r="IMQ53" s="363"/>
      <c r="IMR53" s="363"/>
      <c r="IMS53" s="363"/>
      <c r="IMT53" s="363"/>
      <c r="IMU53" s="363"/>
      <c r="IMV53" s="363"/>
      <c r="IMW53" s="363"/>
      <c r="IMX53" s="363"/>
      <c r="IMY53" s="363"/>
      <c r="IMZ53" s="363"/>
      <c r="INA53" s="363"/>
      <c r="INB53" s="363"/>
      <c r="INC53" s="363"/>
      <c r="IND53" s="363"/>
      <c r="INE53" s="363"/>
      <c r="INF53" s="363"/>
      <c r="ING53" s="363"/>
      <c r="INH53" s="363"/>
      <c r="INI53" s="363"/>
      <c r="INJ53" s="363"/>
      <c r="INK53" s="363"/>
      <c r="INL53" s="363"/>
      <c r="INM53" s="363"/>
      <c r="INN53" s="363"/>
      <c r="INO53" s="363"/>
      <c r="INP53" s="363"/>
      <c r="INQ53" s="363"/>
      <c r="INR53" s="363"/>
      <c r="INS53" s="363"/>
      <c r="INT53" s="363"/>
      <c r="INU53" s="363"/>
      <c r="INV53" s="363"/>
      <c r="INW53" s="363"/>
      <c r="INX53" s="363"/>
      <c r="INY53" s="363"/>
      <c r="INZ53" s="363"/>
      <c r="IOA53" s="363"/>
      <c r="IOB53" s="363"/>
      <c r="IOC53" s="363"/>
      <c r="IOD53" s="363"/>
      <c r="IOE53" s="363"/>
      <c r="IOF53" s="363"/>
      <c r="IOG53" s="363"/>
      <c r="IOH53" s="363"/>
      <c r="IOI53" s="363"/>
      <c r="IOJ53" s="363"/>
      <c r="IOK53" s="363"/>
      <c r="IOL53" s="363"/>
      <c r="IOM53" s="363"/>
      <c r="ION53" s="363"/>
      <c r="IOO53" s="363"/>
      <c r="IOP53" s="363"/>
      <c r="IOQ53" s="363"/>
      <c r="IOR53" s="363"/>
      <c r="IOS53" s="363"/>
      <c r="IOT53" s="363"/>
      <c r="IOU53" s="363"/>
      <c r="IOV53" s="363"/>
      <c r="IOW53" s="363"/>
      <c r="IOX53" s="363"/>
      <c r="IOY53" s="363"/>
      <c r="IOZ53" s="363"/>
      <c r="IPA53" s="363"/>
      <c r="IPB53" s="363"/>
      <c r="IPC53" s="363"/>
      <c r="IPD53" s="363"/>
      <c r="IPE53" s="363"/>
      <c r="IPF53" s="363"/>
      <c r="IPG53" s="363"/>
      <c r="IPH53" s="363"/>
      <c r="IPI53" s="363"/>
      <c r="IPJ53" s="363"/>
      <c r="IPK53" s="363"/>
      <c r="IPL53" s="363"/>
      <c r="IPM53" s="363"/>
      <c r="IPN53" s="363"/>
      <c r="IPO53" s="363"/>
      <c r="IPP53" s="363"/>
      <c r="IPQ53" s="363"/>
      <c r="IPR53" s="363"/>
      <c r="IPS53" s="363"/>
      <c r="IPT53" s="363"/>
      <c r="IPU53" s="363"/>
      <c r="IPV53" s="363"/>
      <c r="IPW53" s="363"/>
      <c r="IPX53" s="363"/>
      <c r="IPY53" s="363"/>
      <c r="IPZ53" s="363"/>
      <c r="IQA53" s="363"/>
      <c r="IQB53" s="363"/>
      <c r="IQC53" s="363"/>
      <c r="IQD53" s="363"/>
      <c r="IQE53" s="363"/>
      <c r="IQF53" s="363"/>
      <c r="IQG53" s="363"/>
      <c r="IQH53" s="363"/>
      <c r="IQI53" s="363"/>
      <c r="IQJ53" s="363"/>
      <c r="IQK53" s="363"/>
      <c r="IQL53" s="363"/>
      <c r="IQM53" s="363"/>
      <c r="IQN53" s="363"/>
      <c r="IQO53" s="363"/>
      <c r="IQP53" s="363"/>
      <c r="IQQ53" s="363"/>
      <c r="IQR53" s="363"/>
      <c r="IQS53" s="363"/>
      <c r="IQT53" s="363"/>
      <c r="IQU53" s="363"/>
      <c r="IQV53" s="363"/>
      <c r="IQW53" s="363"/>
      <c r="IQX53" s="363"/>
      <c r="IQY53" s="363"/>
      <c r="IQZ53" s="363"/>
      <c r="IRA53" s="363"/>
      <c r="IRB53" s="363"/>
      <c r="IRC53" s="363"/>
      <c r="IRD53" s="363"/>
      <c r="IRE53" s="363"/>
      <c r="IRF53" s="363"/>
      <c r="IRG53" s="363"/>
      <c r="IRH53" s="363"/>
      <c r="IRI53" s="363"/>
      <c r="IRJ53" s="363"/>
      <c r="IRK53" s="363"/>
      <c r="IRL53" s="363"/>
      <c r="IRM53" s="363"/>
      <c r="IRN53" s="363"/>
      <c r="IRO53" s="363"/>
      <c r="IRP53" s="363"/>
      <c r="IRQ53" s="363"/>
      <c r="IRR53" s="363"/>
      <c r="IRS53" s="363"/>
      <c r="IRT53" s="363"/>
      <c r="IRU53" s="363"/>
      <c r="IRV53" s="363"/>
      <c r="IRW53" s="363"/>
      <c r="IRX53" s="363"/>
      <c r="IRY53" s="363"/>
      <c r="IRZ53" s="363"/>
      <c r="ISA53" s="363"/>
      <c r="ISB53" s="363"/>
      <c r="ISC53" s="363"/>
      <c r="ISD53" s="363"/>
      <c r="ISE53" s="363"/>
      <c r="ISF53" s="363"/>
      <c r="ISG53" s="363"/>
      <c r="ISH53" s="363"/>
      <c r="ISI53" s="363"/>
      <c r="ISJ53" s="363"/>
      <c r="ISK53" s="363"/>
      <c r="ISL53" s="363"/>
      <c r="ISM53" s="363"/>
      <c r="ISN53" s="363"/>
      <c r="ISO53" s="363"/>
      <c r="ISP53" s="363"/>
      <c r="ISQ53" s="363"/>
      <c r="ISR53" s="363"/>
      <c r="ISS53" s="363"/>
      <c r="IST53" s="363"/>
      <c r="ISU53" s="363"/>
      <c r="ISV53" s="363"/>
      <c r="ISW53" s="363"/>
      <c r="ISX53" s="363"/>
      <c r="ISY53" s="363"/>
      <c r="ISZ53" s="363"/>
      <c r="ITA53" s="363"/>
      <c r="ITB53" s="363"/>
      <c r="ITC53" s="363"/>
      <c r="ITD53" s="363"/>
      <c r="ITE53" s="363"/>
      <c r="ITF53" s="363"/>
      <c r="ITG53" s="363"/>
      <c r="ITH53" s="363"/>
      <c r="ITI53" s="363"/>
      <c r="ITJ53" s="363"/>
      <c r="ITK53" s="363"/>
      <c r="ITL53" s="363"/>
      <c r="ITM53" s="363"/>
      <c r="ITN53" s="363"/>
      <c r="ITO53" s="363"/>
      <c r="ITP53" s="363"/>
      <c r="ITQ53" s="363"/>
      <c r="ITR53" s="363"/>
      <c r="ITS53" s="363"/>
      <c r="ITT53" s="363"/>
      <c r="ITU53" s="363"/>
      <c r="ITV53" s="363"/>
      <c r="ITW53" s="363"/>
      <c r="ITX53" s="363"/>
      <c r="ITY53" s="363"/>
      <c r="ITZ53" s="363"/>
      <c r="IUA53" s="363"/>
      <c r="IUB53" s="363"/>
      <c r="IUC53" s="363"/>
      <c r="IUD53" s="363"/>
      <c r="IUE53" s="363"/>
      <c r="IUF53" s="363"/>
      <c r="IUG53" s="363"/>
      <c r="IUH53" s="363"/>
      <c r="IUI53" s="363"/>
      <c r="IUJ53" s="363"/>
      <c r="IUK53" s="363"/>
      <c r="IUL53" s="363"/>
      <c r="IUM53" s="363"/>
      <c r="IUN53" s="363"/>
      <c r="IUO53" s="363"/>
      <c r="IUP53" s="363"/>
      <c r="IUQ53" s="363"/>
      <c r="IUR53" s="363"/>
      <c r="IUS53" s="363"/>
      <c r="IUT53" s="363"/>
      <c r="IUU53" s="363"/>
      <c r="IUV53" s="363"/>
      <c r="IUW53" s="363"/>
      <c r="IUX53" s="363"/>
      <c r="IUY53" s="363"/>
      <c r="IUZ53" s="363"/>
      <c r="IVA53" s="363"/>
      <c r="IVB53" s="363"/>
      <c r="IVC53" s="363"/>
      <c r="IVD53" s="363"/>
      <c r="IVE53" s="363"/>
      <c r="IVF53" s="363"/>
      <c r="IVG53" s="363"/>
      <c r="IVH53" s="363"/>
      <c r="IVI53" s="363"/>
      <c r="IVJ53" s="363"/>
      <c r="IVK53" s="363"/>
      <c r="IVL53" s="363"/>
      <c r="IVM53" s="363"/>
      <c r="IVN53" s="363"/>
      <c r="IVO53" s="363"/>
      <c r="IVP53" s="363"/>
      <c r="IVQ53" s="363"/>
      <c r="IVR53" s="363"/>
      <c r="IVS53" s="363"/>
      <c r="IVT53" s="363"/>
      <c r="IVU53" s="363"/>
      <c r="IVV53" s="363"/>
      <c r="IVW53" s="363"/>
      <c r="IVX53" s="363"/>
      <c r="IVY53" s="363"/>
      <c r="IVZ53" s="363"/>
      <c r="IWA53" s="363"/>
      <c r="IWB53" s="363"/>
      <c r="IWC53" s="363"/>
      <c r="IWD53" s="363"/>
      <c r="IWE53" s="363"/>
      <c r="IWF53" s="363"/>
      <c r="IWG53" s="363"/>
      <c r="IWH53" s="363"/>
      <c r="IWI53" s="363"/>
      <c r="IWJ53" s="363"/>
      <c r="IWK53" s="363"/>
      <c r="IWL53" s="363"/>
      <c r="IWM53" s="363"/>
      <c r="IWN53" s="363"/>
      <c r="IWO53" s="363"/>
      <c r="IWP53" s="363"/>
      <c r="IWQ53" s="363"/>
      <c r="IWR53" s="363"/>
      <c r="IWS53" s="363"/>
      <c r="IWT53" s="363"/>
      <c r="IWU53" s="363"/>
      <c r="IWV53" s="363"/>
      <c r="IWW53" s="363"/>
      <c r="IWX53" s="363"/>
      <c r="IWY53" s="363"/>
      <c r="IWZ53" s="363"/>
      <c r="IXA53" s="363"/>
      <c r="IXB53" s="363"/>
      <c r="IXC53" s="363"/>
      <c r="IXD53" s="363"/>
      <c r="IXE53" s="363"/>
      <c r="IXF53" s="363"/>
      <c r="IXG53" s="363"/>
      <c r="IXH53" s="363"/>
      <c r="IXI53" s="363"/>
      <c r="IXJ53" s="363"/>
      <c r="IXK53" s="363"/>
      <c r="IXL53" s="363"/>
      <c r="IXM53" s="363"/>
      <c r="IXN53" s="363"/>
      <c r="IXO53" s="363"/>
      <c r="IXP53" s="363"/>
      <c r="IXQ53" s="363"/>
      <c r="IXR53" s="363"/>
      <c r="IXS53" s="363"/>
      <c r="IXT53" s="363"/>
      <c r="IXU53" s="363"/>
      <c r="IXV53" s="363"/>
      <c r="IXW53" s="363"/>
      <c r="IXX53" s="363"/>
      <c r="IXY53" s="363"/>
      <c r="IXZ53" s="363"/>
      <c r="IYA53" s="363"/>
      <c r="IYB53" s="363"/>
      <c r="IYC53" s="363"/>
      <c r="IYD53" s="363"/>
      <c r="IYE53" s="363"/>
      <c r="IYF53" s="363"/>
      <c r="IYG53" s="363"/>
      <c r="IYH53" s="363"/>
      <c r="IYI53" s="363"/>
      <c r="IYJ53" s="363"/>
      <c r="IYK53" s="363"/>
      <c r="IYL53" s="363"/>
      <c r="IYM53" s="363"/>
      <c r="IYN53" s="363"/>
      <c r="IYO53" s="363"/>
      <c r="IYP53" s="363"/>
      <c r="IYQ53" s="363"/>
      <c r="IYR53" s="363"/>
      <c r="IYS53" s="363"/>
      <c r="IYT53" s="363"/>
      <c r="IYU53" s="363"/>
      <c r="IYV53" s="363"/>
      <c r="IYW53" s="363"/>
      <c r="IYX53" s="363"/>
      <c r="IYY53" s="363"/>
      <c r="IYZ53" s="363"/>
      <c r="IZA53" s="363"/>
      <c r="IZB53" s="363"/>
      <c r="IZC53" s="363"/>
      <c r="IZD53" s="363"/>
      <c r="IZE53" s="363"/>
      <c r="IZF53" s="363"/>
      <c r="IZG53" s="363"/>
      <c r="IZH53" s="363"/>
      <c r="IZI53" s="363"/>
      <c r="IZJ53" s="363"/>
      <c r="IZK53" s="363"/>
      <c r="IZL53" s="363"/>
      <c r="IZM53" s="363"/>
      <c r="IZN53" s="363"/>
      <c r="IZO53" s="363"/>
      <c r="IZP53" s="363"/>
      <c r="IZQ53" s="363"/>
      <c r="IZR53" s="363"/>
      <c r="IZS53" s="363"/>
      <c r="IZT53" s="363"/>
      <c r="IZU53" s="363"/>
      <c r="IZV53" s="363"/>
      <c r="IZW53" s="363"/>
      <c r="IZX53" s="363"/>
      <c r="IZY53" s="363"/>
      <c r="IZZ53" s="363"/>
      <c r="JAA53" s="363"/>
      <c r="JAB53" s="363"/>
      <c r="JAC53" s="363"/>
      <c r="JAD53" s="363"/>
      <c r="JAE53" s="363"/>
      <c r="JAF53" s="363"/>
      <c r="JAG53" s="363"/>
      <c r="JAH53" s="363"/>
      <c r="JAI53" s="363"/>
      <c r="JAJ53" s="363"/>
      <c r="JAK53" s="363"/>
      <c r="JAL53" s="363"/>
      <c r="JAM53" s="363"/>
      <c r="JAN53" s="363"/>
      <c r="JAO53" s="363"/>
      <c r="JAP53" s="363"/>
      <c r="JAQ53" s="363"/>
      <c r="JAR53" s="363"/>
      <c r="JAS53" s="363"/>
      <c r="JAT53" s="363"/>
      <c r="JAU53" s="363"/>
      <c r="JAV53" s="363"/>
      <c r="JAW53" s="363"/>
      <c r="JAX53" s="363"/>
      <c r="JAY53" s="363"/>
      <c r="JAZ53" s="363"/>
      <c r="JBA53" s="363"/>
      <c r="JBB53" s="363"/>
      <c r="JBC53" s="363"/>
      <c r="JBD53" s="363"/>
      <c r="JBE53" s="363"/>
      <c r="JBF53" s="363"/>
      <c r="JBG53" s="363"/>
      <c r="JBH53" s="363"/>
      <c r="JBI53" s="363"/>
      <c r="JBJ53" s="363"/>
      <c r="JBK53" s="363"/>
      <c r="JBL53" s="363"/>
      <c r="JBM53" s="363"/>
      <c r="JBN53" s="363"/>
      <c r="JBO53" s="363"/>
      <c r="JBP53" s="363"/>
      <c r="JBQ53" s="363"/>
      <c r="JBR53" s="363"/>
      <c r="JBS53" s="363"/>
      <c r="JBT53" s="363"/>
      <c r="JBU53" s="363"/>
      <c r="JBV53" s="363"/>
      <c r="JBW53" s="363"/>
      <c r="JBX53" s="363"/>
      <c r="JBY53" s="363"/>
      <c r="JBZ53" s="363"/>
      <c r="JCA53" s="363"/>
      <c r="JCB53" s="363"/>
      <c r="JCC53" s="363"/>
      <c r="JCD53" s="363"/>
      <c r="JCE53" s="363"/>
      <c r="JCF53" s="363"/>
      <c r="JCG53" s="363"/>
      <c r="JCH53" s="363"/>
      <c r="JCI53" s="363"/>
      <c r="JCJ53" s="363"/>
      <c r="JCK53" s="363"/>
      <c r="JCL53" s="363"/>
      <c r="JCM53" s="363"/>
      <c r="JCN53" s="363"/>
      <c r="JCO53" s="363"/>
      <c r="JCP53" s="363"/>
      <c r="JCQ53" s="363"/>
      <c r="JCR53" s="363"/>
      <c r="JCS53" s="363"/>
      <c r="JCT53" s="363"/>
      <c r="JCU53" s="363"/>
      <c r="JCV53" s="363"/>
      <c r="JCW53" s="363"/>
      <c r="JCX53" s="363"/>
      <c r="JCY53" s="363"/>
      <c r="JCZ53" s="363"/>
      <c r="JDA53" s="363"/>
      <c r="JDB53" s="363"/>
      <c r="JDC53" s="363"/>
      <c r="JDD53" s="363"/>
      <c r="JDE53" s="363"/>
      <c r="JDF53" s="363"/>
      <c r="JDG53" s="363"/>
      <c r="JDH53" s="363"/>
      <c r="JDI53" s="363"/>
      <c r="JDJ53" s="363"/>
      <c r="JDK53" s="363"/>
      <c r="JDL53" s="363"/>
      <c r="JDM53" s="363"/>
      <c r="JDN53" s="363"/>
      <c r="JDO53" s="363"/>
      <c r="JDP53" s="363"/>
      <c r="JDQ53" s="363"/>
      <c r="JDR53" s="363"/>
      <c r="JDS53" s="363"/>
      <c r="JDT53" s="363"/>
      <c r="JDU53" s="363"/>
      <c r="JDV53" s="363"/>
      <c r="JDW53" s="363"/>
      <c r="JDX53" s="363"/>
      <c r="JDY53" s="363"/>
      <c r="JDZ53" s="363"/>
      <c r="JEA53" s="363"/>
      <c r="JEB53" s="363"/>
      <c r="JEC53" s="363"/>
      <c r="JED53" s="363"/>
      <c r="JEE53" s="363"/>
      <c r="JEF53" s="363"/>
      <c r="JEG53" s="363"/>
      <c r="JEH53" s="363"/>
      <c r="JEI53" s="363"/>
      <c r="JEJ53" s="363"/>
      <c r="JEK53" s="363"/>
      <c r="JEL53" s="363"/>
      <c r="JEM53" s="363"/>
      <c r="JEN53" s="363"/>
      <c r="JEO53" s="363"/>
      <c r="JEP53" s="363"/>
      <c r="JEQ53" s="363"/>
      <c r="JER53" s="363"/>
      <c r="JES53" s="363"/>
      <c r="JET53" s="363"/>
      <c r="JEU53" s="363"/>
      <c r="JEV53" s="363"/>
      <c r="JEW53" s="363"/>
      <c r="JEX53" s="363"/>
      <c r="JEY53" s="363"/>
      <c r="JEZ53" s="363"/>
      <c r="JFA53" s="363"/>
      <c r="JFB53" s="363"/>
      <c r="JFC53" s="363"/>
      <c r="JFD53" s="363"/>
      <c r="JFE53" s="363"/>
      <c r="JFF53" s="363"/>
      <c r="JFG53" s="363"/>
      <c r="JFH53" s="363"/>
      <c r="JFI53" s="363"/>
      <c r="JFJ53" s="363"/>
      <c r="JFK53" s="363"/>
      <c r="JFL53" s="363"/>
      <c r="JFM53" s="363"/>
      <c r="JFN53" s="363"/>
      <c r="JFO53" s="363"/>
      <c r="JFP53" s="363"/>
      <c r="JFQ53" s="363"/>
      <c r="JFR53" s="363"/>
      <c r="JFS53" s="363"/>
      <c r="JFT53" s="363"/>
      <c r="JFU53" s="363"/>
      <c r="JFV53" s="363"/>
      <c r="JFW53" s="363"/>
      <c r="JFX53" s="363"/>
      <c r="JFY53" s="363"/>
      <c r="JFZ53" s="363"/>
      <c r="JGA53" s="363"/>
      <c r="JGB53" s="363"/>
      <c r="JGC53" s="363"/>
      <c r="JGD53" s="363"/>
      <c r="JGE53" s="363"/>
      <c r="JGF53" s="363"/>
      <c r="JGG53" s="363"/>
      <c r="JGH53" s="363"/>
      <c r="JGI53" s="363"/>
      <c r="JGJ53" s="363"/>
      <c r="JGK53" s="363"/>
      <c r="JGL53" s="363"/>
      <c r="JGM53" s="363"/>
      <c r="JGN53" s="363"/>
      <c r="JGO53" s="363"/>
      <c r="JGP53" s="363"/>
      <c r="JGQ53" s="363"/>
      <c r="JGR53" s="363"/>
      <c r="JGS53" s="363"/>
      <c r="JGT53" s="363"/>
      <c r="JGU53" s="363"/>
      <c r="JGV53" s="363"/>
      <c r="JGW53" s="363"/>
      <c r="JGX53" s="363"/>
      <c r="JGY53" s="363"/>
      <c r="JGZ53" s="363"/>
      <c r="JHA53" s="363"/>
      <c r="JHB53" s="363"/>
      <c r="JHC53" s="363"/>
      <c r="JHD53" s="363"/>
      <c r="JHE53" s="363"/>
      <c r="JHF53" s="363"/>
      <c r="JHG53" s="363"/>
      <c r="JHH53" s="363"/>
      <c r="JHI53" s="363"/>
      <c r="JHJ53" s="363"/>
      <c r="JHK53" s="363"/>
      <c r="JHL53" s="363"/>
      <c r="JHM53" s="363"/>
      <c r="JHN53" s="363"/>
      <c r="JHO53" s="363"/>
      <c r="JHP53" s="363"/>
      <c r="JHQ53" s="363"/>
      <c r="JHR53" s="363"/>
      <c r="JHS53" s="363"/>
      <c r="JHT53" s="363"/>
      <c r="JHU53" s="363"/>
      <c r="JHV53" s="363"/>
      <c r="JHW53" s="363"/>
      <c r="JHX53" s="363"/>
      <c r="JHY53" s="363"/>
      <c r="JHZ53" s="363"/>
      <c r="JIA53" s="363"/>
      <c r="JIB53" s="363"/>
      <c r="JIC53" s="363"/>
      <c r="JID53" s="363"/>
      <c r="JIE53" s="363"/>
      <c r="JIF53" s="363"/>
      <c r="JIG53" s="363"/>
      <c r="JIH53" s="363"/>
      <c r="JII53" s="363"/>
      <c r="JIJ53" s="363"/>
      <c r="JIK53" s="363"/>
      <c r="JIL53" s="363"/>
      <c r="JIM53" s="363"/>
      <c r="JIN53" s="363"/>
      <c r="JIO53" s="363"/>
      <c r="JIP53" s="363"/>
      <c r="JIQ53" s="363"/>
      <c r="JIR53" s="363"/>
      <c r="JIS53" s="363"/>
      <c r="JIT53" s="363"/>
      <c r="JIU53" s="363"/>
      <c r="JIV53" s="363"/>
      <c r="JIW53" s="363"/>
      <c r="JIX53" s="363"/>
      <c r="JIY53" s="363"/>
      <c r="JIZ53" s="363"/>
      <c r="JJA53" s="363"/>
      <c r="JJB53" s="363"/>
      <c r="JJC53" s="363"/>
      <c r="JJD53" s="363"/>
      <c r="JJE53" s="363"/>
      <c r="JJF53" s="363"/>
      <c r="JJG53" s="363"/>
      <c r="JJH53" s="363"/>
      <c r="JJI53" s="363"/>
      <c r="JJJ53" s="363"/>
      <c r="JJK53" s="363"/>
      <c r="JJL53" s="363"/>
      <c r="JJM53" s="363"/>
      <c r="JJN53" s="363"/>
      <c r="JJO53" s="363"/>
      <c r="JJP53" s="363"/>
      <c r="JJQ53" s="363"/>
      <c r="JJR53" s="363"/>
      <c r="JJS53" s="363"/>
      <c r="JJT53" s="363"/>
      <c r="JJU53" s="363"/>
      <c r="JJV53" s="363"/>
      <c r="JJW53" s="363"/>
      <c r="JJX53" s="363"/>
      <c r="JJY53" s="363"/>
      <c r="JJZ53" s="363"/>
      <c r="JKA53" s="363"/>
      <c r="JKB53" s="363"/>
      <c r="JKC53" s="363"/>
      <c r="JKD53" s="363"/>
      <c r="JKE53" s="363"/>
      <c r="JKF53" s="363"/>
      <c r="JKG53" s="363"/>
      <c r="JKH53" s="363"/>
      <c r="JKI53" s="363"/>
      <c r="JKJ53" s="363"/>
      <c r="JKK53" s="363"/>
      <c r="JKL53" s="363"/>
      <c r="JKM53" s="363"/>
      <c r="JKN53" s="363"/>
      <c r="JKO53" s="363"/>
      <c r="JKP53" s="363"/>
      <c r="JKQ53" s="363"/>
      <c r="JKR53" s="363"/>
      <c r="JKS53" s="363"/>
      <c r="JKT53" s="363"/>
      <c r="JKU53" s="363"/>
      <c r="JKV53" s="363"/>
      <c r="JKW53" s="363"/>
      <c r="JKX53" s="363"/>
      <c r="JKY53" s="363"/>
      <c r="JKZ53" s="363"/>
      <c r="JLA53" s="363"/>
      <c r="JLB53" s="363"/>
      <c r="JLC53" s="363"/>
      <c r="JLD53" s="363"/>
      <c r="JLE53" s="363"/>
      <c r="JLF53" s="363"/>
      <c r="JLG53" s="363"/>
      <c r="JLH53" s="363"/>
      <c r="JLI53" s="363"/>
      <c r="JLJ53" s="363"/>
      <c r="JLK53" s="363"/>
      <c r="JLL53" s="363"/>
      <c r="JLM53" s="363"/>
      <c r="JLN53" s="363"/>
      <c r="JLO53" s="363"/>
      <c r="JLP53" s="363"/>
      <c r="JLQ53" s="363"/>
      <c r="JLR53" s="363"/>
      <c r="JLS53" s="363"/>
      <c r="JLT53" s="363"/>
      <c r="JLU53" s="363"/>
      <c r="JLV53" s="363"/>
      <c r="JLW53" s="363"/>
      <c r="JLX53" s="363"/>
      <c r="JLY53" s="363"/>
      <c r="JLZ53" s="363"/>
      <c r="JMA53" s="363"/>
      <c r="JMB53" s="363"/>
      <c r="JMC53" s="363"/>
      <c r="JMD53" s="363"/>
      <c r="JME53" s="363"/>
      <c r="JMF53" s="363"/>
      <c r="JMG53" s="363"/>
      <c r="JMH53" s="363"/>
      <c r="JMI53" s="363"/>
      <c r="JMJ53" s="363"/>
      <c r="JMK53" s="363"/>
      <c r="JML53" s="363"/>
      <c r="JMM53" s="363"/>
      <c r="JMN53" s="363"/>
      <c r="JMO53" s="363"/>
      <c r="JMP53" s="363"/>
      <c r="JMQ53" s="363"/>
      <c r="JMR53" s="363"/>
      <c r="JMS53" s="363"/>
      <c r="JMT53" s="363"/>
      <c r="JMU53" s="363"/>
      <c r="JMV53" s="363"/>
      <c r="JMW53" s="363"/>
      <c r="JMX53" s="363"/>
      <c r="JMY53" s="363"/>
      <c r="JMZ53" s="363"/>
      <c r="JNA53" s="363"/>
      <c r="JNB53" s="363"/>
      <c r="JNC53" s="363"/>
      <c r="JND53" s="363"/>
      <c r="JNE53" s="363"/>
      <c r="JNF53" s="363"/>
      <c r="JNG53" s="363"/>
      <c r="JNH53" s="363"/>
      <c r="JNI53" s="363"/>
      <c r="JNJ53" s="363"/>
      <c r="JNK53" s="363"/>
      <c r="JNL53" s="363"/>
      <c r="JNM53" s="363"/>
      <c r="JNN53" s="363"/>
      <c r="JNO53" s="363"/>
      <c r="JNP53" s="363"/>
      <c r="JNQ53" s="363"/>
      <c r="JNR53" s="363"/>
      <c r="JNS53" s="363"/>
      <c r="JNT53" s="363"/>
      <c r="JNU53" s="363"/>
      <c r="JNV53" s="363"/>
      <c r="JNW53" s="363"/>
      <c r="JNX53" s="363"/>
      <c r="JNY53" s="363"/>
      <c r="JNZ53" s="363"/>
      <c r="JOA53" s="363"/>
      <c r="JOB53" s="363"/>
      <c r="JOC53" s="363"/>
      <c r="JOD53" s="363"/>
      <c r="JOE53" s="363"/>
      <c r="JOF53" s="363"/>
      <c r="JOG53" s="363"/>
      <c r="JOH53" s="363"/>
      <c r="JOI53" s="363"/>
      <c r="JOJ53" s="363"/>
      <c r="JOK53" s="363"/>
      <c r="JOL53" s="363"/>
      <c r="JOM53" s="363"/>
      <c r="JON53" s="363"/>
      <c r="JOO53" s="363"/>
      <c r="JOP53" s="363"/>
      <c r="JOQ53" s="363"/>
      <c r="JOR53" s="363"/>
      <c r="JOS53" s="363"/>
      <c r="JOT53" s="363"/>
      <c r="JOU53" s="363"/>
      <c r="JOV53" s="363"/>
      <c r="JOW53" s="363"/>
      <c r="JOX53" s="363"/>
      <c r="JOY53" s="363"/>
      <c r="JOZ53" s="363"/>
      <c r="JPA53" s="363"/>
      <c r="JPB53" s="363"/>
      <c r="JPC53" s="363"/>
      <c r="JPD53" s="363"/>
      <c r="JPE53" s="363"/>
      <c r="JPF53" s="363"/>
      <c r="JPG53" s="363"/>
      <c r="JPH53" s="363"/>
      <c r="JPI53" s="363"/>
      <c r="JPJ53" s="363"/>
      <c r="JPK53" s="363"/>
      <c r="JPL53" s="363"/>
      <c r="JPM53" s="363"/>
      <c r="JPN53" s="363"/>
      <c r="JPO53" s="363"/>
      <c r="JPP53" s="363"/>
      <c r="JPQ53" s="363"/>
      <c r="JPR53" s="363"/>
      <c r="JPS53" s="363"/>
      <c r="JPT53" s="363"/>
      <c r="JPU53" s="363"/>
      <c r="JPV53" s="363"/>
      <c r="JPW53" s="363"/>
      <c r="JPX53" s="363"/>
      <c r="JPY53" s="363"/>
      <c r="JPZ53" s="363"/>
      <c r="JQA53" s="363"/>
      <c r="JQB53" s="363"/>
      <c r="JQC53" s="363"/>
      <c r="JQD53" s="363"/>
      <c r="JQE53" s="363"/>
      <c r="JQF53" s="363"/>
      <c r="JQG53" s="363"/>
      <c r="JQH53" s="363"/>
      <c r="JQI53" s="363"/>
      <c r="JQJ53" s="363"/>
      <c r="JQK53" s="363"/>
      <c r="JQL53" s="363"/>
      <c r="JQM53" s="363"/>
      <c r="JQN53" s="363"/>
      <c r="JQO53" s="363"/>
      <c r="JQP53" s="363"/>
      <c r="JQQ53" s="363"/>
      <c r="JQR53" s="363"/>
      <c r="JQS53" s="363"/>
      <c r="JQT53" s="363"/>
      <c r="JQU53" s="363"/>
      <c r="JQV53" s="363"/>
      <c r="JQW53" s="363"/>
      <c r="JQX53" s="363"/>
      <c r="JQY53" s="363"/>
      <c r="JQZ53" s="363"/>
      <c r="JRA53" s="363"/>
      <c r="JRB53" s="363"/>
      <c r="JRC53" s="363"/>
      <c r="JRD53" s="363"/>
      <c r="JRE53" s="363"/>
      <c r="JRF53" s="363"/>
      <c r="JRG53" s="363"/>
      <c r="JRH53" s="363"/>
      <c r="JRI53" s="363"/>
      <c r="JRJ53" s="363"/>
      <c r="JRK53" s="363"/>
      <c r="JRL53" s="363"/>
      <c r="JRM53" s="363"/>
      <c r="JRN53" s="363"/>
      <c r="JRO53" s="363"/>
      <c r="JRP53" s="363"/>
      <c r="JRQ53" s="363"/>
      <c r="JRR53" s="363"/>
      <c r="JRS53" s="363"/>
      <c r="JRT53" s="363"/>
      <c r="JRU53" s="363"/>
      <c r="JRV53" s="363"/>
      <c r="JRW53" s="363"/>
      <c r="JRX53" s="363"/>
      <c r="JRY53" s="363"/>
      <c r="JRZ53" s="363"/>
      <c r="JSA53" s="363"/>
      <c r="JSB53" s="363"/>
      <c r="JSC53" s="363"/>
      <c r="JSD53" s="363"/>
      <c r="JSE53" s="363"/>
      <c r="JSF53" s="363"/>
      <c r="JSG53" s="363"/>
      <c r="JSH53" s="363"/>
      <c r="JSI53" s="363"/>
      <c r="JSJ53" s="363"/>
      <c r="JSK53" s="363"/>
      <c r="JSL53" s="363"/>
      <c r="JSM53" s="363"/>
      <c r="JSN53" s="363"/>
      <c r="JSO53" s="363"/>
      <c r="JSP53" s="363"/>
      <c r="JSQ53" s="363"/>
      <c r="JSR53" s="363"/>
      <c r="JSS53" s="363"/>
      <c r="JST53" s="363"/>
      <c r="JSU53" s="363"/>
      <c r="JSV53" s="363"/>
      <c r="JSW53" s="363"/>
      <c r="JSX53" s="363"/>
      <c r="JSY53" s="363"/>
      <c r="JSZ53" s="363"/>
      <c r="JTA53" s="363"/>
      <c r="JTB53" s="363"/>
      <c r="JTC53" s="363"/>
      <c r="JTD53" s="363"/>
      <c r="JTE53" s="363"/>
      <c r="JTF53" s="363"/>
      <c r="JTG53" s="363"/>
      <c r="JTH53" s="363"/>
      <c r="JTI53" s="363"/>
      <c r="JTJ53" s="363"/>
      <c r="JTK53" s="363"/>
      <c r="JTL53" s="363"/>
      <c r="JTM53" s="363"/>
      <c r="JTN53" s="363"/>
      <c r="JTO53" s="363"/>
      <c r="JTP53" s="363"/>
      <c r="JTQ53" s="363"/>
      <c r="JTR53" s="363"/>
      <c r="JTS53" s="363"/>
      <c r="JTT53" s="363"/>
      <c r="JTU53" s="363"/>
      <c r="JTV53" s="363"/>
      <c r="JTW53" s="363"/>
      <c r="JTX53" s="363"/>
      <c r="JTY53" s="363"/>
      <c r="JTZ53" s="363"/>
      <c r="JUA53" s="363"/>
      <c r="JUB53" s="363"/>
      <c r="JUC53" s="363"/>
      <c r="JUD53" s="363"/>
      <c r="JUE53" s="363"/>
      <c r="JUF53" s="363"/>
      <c r="JUG53" s="363"/>
      <c r="JUH53" s="363"/>
      <c r="JUI53" s="363"/>
      <c r="JUJ53" s="363"/>
      <c r="JUK53" s="363"/>
      <c r="JUL53" s="363"/>
      <c r="JUM53" s="363"/>
      <c r="JUN53" s="363"/>
      <c r="JUO53" s="363"/>
      <c r="JUP53" s="363"/>
      <c r="JUQ53" s="363"/>
      <c r="JUR53" s="363"/>
      <c r="JUS53" s="363"/>
      <c r="JUT53" s="363"/>
      <c r="JUU53" s="363"/>
      <c r="JUV53" s="363"/>
      <c r="JUW53" s="363"/>
      <c r="JUX53" s="363"/>
      <c r="JUY53" s="363"/>
      <c r="JUZ53" s="363"/>
      <c r="JVA53" s="363"/>
      <c r="JVB53" s="363"/>
      <c r="JVC53" s="363"/>
      <c r="JVD53" s="363"/>
      <c r="JVE53" s="363"/>
      <c r="JVF53" s="363"/>
      <c r="JVG53" s="363"/>
      <c r="JVH53" s="363"/>
      <c r="JVI53" s="363"/>
      <c r="JVJ53" s="363"/>
      <c r="JVK53" s="363"/>
      <c r="JVL53" s="363"/>
      <c r="JVM53" s="363"/>
      <c r="JVN53" s="363"/>
      <c r="JVO53" s="363"/>
      <c r="JVP53" s="363"/>
      <c r="JVQ53" s="363"/>
      <c r="JVR53" s="363"/>
      <c r="JVS53" s="363"/>
      <c r="JVT53" s="363"/>
      <c r="JVU53" s="363"/>
      <c r="JVV53" s="363"/>
      <c r="JVW53" s="363"/>
      <c r="JVX53" s="363"/>
      <c r="JVY53" s="363"/>
      <c r="JVZ53" s="363"/>
      <c r="JWA53" s="363"/>
      <c r="JWB53" s="363"/>
      <c r="JWC53" s="363"/>
      <c r="JWD53" s="363"/>
      <c r="JWE53" s="363"/>
      <c r="JWF53" s="363"/>
      <c r="JWG53" s="363"/>
      <c r="JWH53" s="363"/>
      <c r="JWI53" s="363"/>
      <c r="JWJ53" s="363"/>
      <c r="JWK53" s="363"/>
      <c r="JWL53" s="363"/>
      <c r="JWM53" s="363"/>
      <c r="JWN53" s="363"/>
      <c r="JWO53" s="363"/>
      <c r="JWP53" s="363"/>
      <c r="JWQ53" s="363"/>
      <c r="JWR53" s="363"/>
      <c r="JWS53" s="363"/>
      <c r="JWT53" s="363"/>
      <c r="JWU53" s="363"/>
      <c r="JWV53" s="363"/>
      <c r="JWW53" s="363"/>
      <c r="JWX53" s="363"/>
      <c r="JWY53" s="363"/>
      <c r="JWZ53" s="363"/>
      <c r="JXA53" s="363"/>
      <c r="JXB53" s="363"/>
      <c r="JXC53" s="363"/>
      <c r="JXD53" s="363"/>
      <c r="JXE53" s="363"/>
      <c r="JXF53" s="363"/>
      <c r="JXG53" s="363"/>
      <c r="JXH53" s="363"/>
      <c r="JXI53" s="363"/>
      <c r="JXJ53" s="363"/>
      <c r="JXK53" s="363"/>
      <c r="JXL53" s="363"/>
      <c r="JXM53" s="363"/>
      <c r="JXN53" s="363"/>
      <c r="JXO53" s="363"/>
      <c r="JXP53" s="363"/>
      <c r="JXQ53" s="363"/>
      <c r="JXR53" s="363"/>
      <c r="JXS53" s="363"/>
      <c r="JXT53" s="363"/>
      <c r="JXU53" s="363"/>
      <c r="JXV53" s="363"/>
      <c r="JXW53" s="363"/>
      <c r="JXX53" s="363"/>
      <c r="JXY53" s="363"/>
      <c r="JXZ53" s="363"/>
      <c r="JYA53" s="363"/>
      <c r="JYB53" s="363"/>
      <c r="JYC53" s="363"/>
      <c r="JYD53" s="363"/>
      <c r="JYE53" s="363"/>
      <c r="JYF53" s="363"/>
      <c r="JYG53" s="363"/>
      <c r="JYH53" s="363"/>
      <c r="JYI53" s="363"/>
      <c r="JYJ53" s="363"/>
      <c r="JYK53" s="363"/>
      <c r="JYL53" s="363"/>
      <c r="JYM53" s="363"/>
      <c r="JYN53" s="363"/>
      <c r="JYO53" s="363"/>
      <c r="JYP53" s="363"/>
      <c r="JYQ53" s="363"/>
      <c r="JYR53" s="363"/>
      <c r="JYS53" s="363"/>
      <c r="JYT53" s="363"/>
      <c r="JYU53" s="363"/>
      <c r="JYV53" s="363"/>
      <c r="JYW53" s="363"/>
      <c r="JYX53" s="363"/>
      <c r="JYY53" s="363"/>
      <c r="JYZ53" s="363"/>
      <c r="JZA53" s="363"/>
      <c r="JZB53" s="363"/>
      <c r="JZC53" s="363"/>
      <c r="JZD53" s="363"/>
      <c r="JZE53" s="363"/>
      <c r="JZF53" s="363"/>
      <c r="JZG53" s="363"/>
      <c r="JZH53" s="363"/>
      <c r="JZI53" s="363"/>
      <c r="JZJ53" s="363"/>
      <c r="JZK53" s="363"/>
      <c r="JZL53" s="363"/>
      <c r="JZM53" s="363"/>
      <c r="JZN53" s="363"/>
      <c r="JZO53" s="363"/>
      <c r="JZP53" s="363"/>
      <c r="JZQ53" s="363"/>
      <c r="JZR53" s="363"/>
      <c r="JZS53" s="363"/>
      <c r="JZT53" s="363"/>
      <c r="JZU53" s="363"/>
      <c r="JZV53" s="363"/>
      <c r="JZW53" s="363"/>
      <c r="JZX53" s="363"/>
      <c r="JZY53" s="363"/>
      <c r="JZZ53" s="363"/>
      <c r="KAA53" s="363"/>
      <c r="KAB53" s="363"/>
      <c r="KAC53" s="363"/>
      <c r="KAD53" s="363"/>
      <c r="KAE53" s="363"/>
      <c r="KAF53" s="363"/>
      <c r="KAG53" s="363"/>
      <c r="KAH53" s="363"/>
      <c r="KAI53" s="363"/>
      <c r="KAJ53" s="363"/>
      <c r="KAK53" s="363"/>
      <c r="KAL53" s="363"/>
      <c r="KAM53" s="363"/>
      <c r="KAN53" s="363"/>
      <c r="KAO53" s="363"/>
      <c r="KAP53" s="363"/>
      <c r="KAQ53" s="363"/>
      <c r="KAR53" s="363"/>
      <c r="KAS53" s="363"/>
      <c r="KAT53" s="363"/>
      <c r="KAU53" s="363"/>
      <c r="KAV53" s="363"/>
      <c r="KAW53" s="363"/>
      <c r="KAX53" s="363"/>
      <c r="KAY53" s="363"/>
      <c r="KAZ53" s="363"/>
      <c r="KBA53" s="363"/>
      <c r="KBB53" s="363"/>
      <c r="KBC53" s="363"/>
      <c r="KBD53" s="363"/>
      <c r="KBE53" s="363"/>
      <c r="KBF53" s="363"/>
      <c r="KBG53" s="363"/>
      <c r="KBH53" s="363"/>
      <c r="KBI53" s="363"/>
      <c r="KBJ53" s="363"/>
      <c r="KBK53" s="363"/>
      <c r="KBL53" s="363"/>
      <c r="KBM53" s="363"/>
      <c r="KBN53" s="363"/>
      <c r="KBO53" s="363"/>
      <c r="KBP53" s="363"/>
      <c r="KBQ53" s="363"/>
      <c r="KBR53" s="363"/>
      <c r="KBS53" s="363"/>
      <c r="KBT53" s="363"/>
      <c r="KBU53" s="363"/>
      <c r="KBV53" s="363"/>
      <c r="KBW53" s="363"/>
      <c r="KBX53" s="363"/>
      <c r="KBY53" s="363"/>
      <c r="KBZ53" s="363"/>
      <c r="KCA53" s="363"/>
      <c r="KCB53" s="363"/>
      <c r="KCC53" s="363"/>
      <c r="KCD53" s="363"/>
      <c r="KCE53" s="363"/>
      <c r="KCF53" s="363"/>
      <c r="KCG53" s="363"/>
      <c r="KCH53" s="363"/>
      <c r="KCI53" s="363"/>
      <c r="KCJ53" s="363"/>
      <c r="KCK53" s="363"/>
      <c r="KCL53" s="363"/>
      <c r="KCM53" s="363"/>
      <c r="KCN53" s="363"/>
      <c r="KCO53" s="363"/>
      <c r="KCP53" s="363"/>
      <c r="KCQ53" s="363"/>
      <c r="KCR53" s="363"/>
      <c r="KCS53" s="363"/>
      <c r="KCT53" s="363"/>
      <c r="KCU53" s="363"/>
      <c r="KCV53" s="363"/>
      <c r="KCW53" s="363"/>
      <c r="KCX53" s="363"/>
      <c r="KCY53" s="363"/>
      <c r="KCZ53" s="363"/>
      <c r="KDA53" s="363"/>
      <c r="KDB53" s="363"/>
      <c r="KDC53" s="363"/>
      <c r="KDD53" s="363"/>
      <c r="KDE53" s="363"/>
      <c r="KDF53" s="363"/>
      <c r="KDG53" s="363"/>
      <c r="KDH53" s="363"/>
      <c r="KDI53" s="363"/>
      <c r="KDJ53" s="363"/>
      <c r="KDK53" s="363"/>
      <c r="KDL53" s="363"/>
      <c r="KDM53" s="363"/>
      <c r="KDN53" s="363"/>
      <c r="KDO53" s="363"/>
      <c r="KDP53" s="363"/>
      <c r="KDQ53" s="363"/>
      <c r="KDR53" s="363"/>
      <c r="KDS53" s="363"/>
      <c r="KDT53" s="363"/>
      <c r="KDU53" s="363"/>
      <c r="KDV53" s="363"/>
      <c r="KDW53" s="363"/>
      <c r="KDX53" s="363"/>
      <c r="KDY53" s="363"/>
      <c r="KDZ53" s="363"/>
      <c r="KEA53" s="363"/>
      <c r="KEB53" s="363"/>
      <c r="KEC53" s="363"/>
      <c r="KED53" s="363"/>
      <c r="KEE53" s="363"/>
      <c r="KEF53" s="363"/>
      <c r="KEG53" s="363"/>
      <c r="KEH53" s="363"/>
      <c r="KEI53" s="363"/>
      <c r="KEJ53" s="363"/>
      <c r="KEK53" s="363"/>
      <c r="KEL53" s="363"/>
      <c r="KEM53" s="363"/>
      <c r="KEN53" s="363"/>
      <c r="KEO53" s="363"/>
      <c r="KEP53" s="363"/>
      <c r="KEQ53" s="363"/>
      <c r="KER53" s="363"/>
      <c r="KES53" s="363"/>
      <c r="KET53" s="363"/>
      <c r="KEU53" s="363"/>
      <c r="KEV53" s="363"/>
      <c r="KEW53" s="363"/>
      <c r="KEX53" s="363"/>
      <c r="KEY53" s="363"/>
      <c r="KEZ53" s="363"/>
      <c r="KFA53" s="363"/>
      <c r="KFB53" s="363"/>
      <c r="KFC53" s="363"/>
      <c r="KFD53" s="363"/>
      <c r="KFE53" s="363"/>
      <c r="KFF53" s="363"/>
      <c r="KFG53" s="363"/>
      <c r="KFH53" s="363"/>
      <c r="KFI53" s="363"/>
      <c r="KFJ53" s="363"/>
      <c r="KFK53" s="363"/>
      <c r="KFL53" s="363"/>
      <c r="KFM53" s="363"/>
      <c r="KFN53" s="363"/>
      <c r="KFO53" s="363"/>
      <c r="KFP53" s="363"/>
      <c r="KFQ53" s="363"/>
      <c r="KFR53" s="363"/>
      <c r="KFS53" s="363"/>
      <c r="KFT53" s="363"/>
      <c r="KFU53" s="363"/>
      <c r="KFV53" s="363"/>
      <c r="KFW53" s="363"/>
      <c r="KFX53" s="363"/>
      <c r="KFY53" s="363"/>
      <c r="KFZ53" s="363"/>
      <c r="KGA53" s="363"/>
      <c r="KGB53" s="363"/>
      <c r="KGC53" s="363"/>
      <c r="KGD53" s="363"/>
      <c r="KGE53" s="363"/>
      <c r="KGF53" s="363"/>
      <c r="KGG53" s="363"/>
      <c r="KGH53" s="363"/>
      <c r="KGI53" s="363"/>
      <c r="KGJ53" s="363"/>
      <c r="KGK53" s="363"/>
      <c r="KGL53" s="363"/>
      <c r="KGM53" s="363"/>
      <c r="KGN53" s="363"/>
      <c r="KGO53" s="363"/>
      <c r="KGP53" s="363"/>
      <c r="KGQ53" s="363"/>
      <c r="KGR53" s="363"/>
      <c r="KGS53" s="363"/>
      <c r="KGT53" s="363"/>
      <c r="KGU53" s="363"/>
      <c r="KGV53" s="363"/>
      <c r="KGW53" s="363"/>
      <c r="KGX53" s="363"/>
      <c r="KGY53" s="363"/>
      <c r="KGZ53" s="363"/>
      <c r="KHA53" s="363"/>
      <c r="KHB53" s="363"/>
      <c r="KHC53" s="363"/>
      <c r="KHD53" s="363"/>
      <c r="KHE53" s="363"/>
      <c r="KHF53" s="363"/>
      <c r="KHG53" s="363"/>
      <c r="KHH53" s="363"/>
      <c r="KHI53" s="363"/>
      <c r="KHJ53" s="363"/>
      <c r="KHK53" s="363"/>
      <c r="KHL53" s="363"/>
      <c r="KHM53" s="363"/>
      <c r="KHN53" s="363"/>
      <c r="KHO53" s="363"/>
      <c r="KHP53" s="363"/>
      <c r="KHQ53" s="363"/>
      <c r="KHR53" s="363"/>
      <c r="KHS53" s="363"/>
      <c r="KHT53" s="363"/>
      <c r="KHU53" s="363"/>
      <c r="KHV53" s="363"/>
      <c r="KHW53" s="363"/>
      <c r="KHX53" s="363"/>
      <c r="KHY53" s="363"/>
      <c r="KHZ53" s="363"/>
      <c r="KIA53" s="363"/>
      <c r="KIB53" s="363"/>
      <c r="KIC53" s="363"/>
      <c r="KID53" s="363"/>
      <c r="KIE53" s="363"/>
      <c r="KIF53" s="363"/>
      <c r="KIG53" s="363"/>
      <c r="KIH53" s="363"/>
      <c r="KII53" s="363"/>
      <c r="KIJ53" s="363"/>
      <c r="KIK53" s="363"/>
      <c r="KIL53" s="363"/>
      <c r="KIM53" s="363"/>
      <c r="KIN53" s="363"/>
      <c r="KIO53" s="363"/>
      <c r="KIP53" s="363"/>
      <c r="KIQ53" s="363"/>
      <c r="KIR53" s="363"/>
      <c r="KIS53" s="363"/>
      <c r="KIT53" s="363"/>
      <c r="KIU53" s="363"/>
      <c r="KIV53" s="363"/>
      <c r="KIW53" s="363"/>
      <c r="KIX53" s="363"/>
      <c r="KIY53" s="363"/>
      <c r="KIZ53" s="363"/>
      <c r="KJA53" s="363"/>
      <c r="KJB53" s="363"/>
      <c r="KJC53" s="363"/>
      <c r="KJD53" s="363"/>
      <c r="KJE53" s="363"/>
      <c r="KJF53" s="363"/>
      <c r="KJG53" s="363"/>
      <c r="KJH53" s="363"/>
      <c r="KJI53" s="363"/>
      <c r="KJJ53" s="363"/>
      <c r="KJK53" s="363"/>
      <c r="KJL53" s="363"/>
      <c r="KJM53" s="363"/>
      <c r="KJN53" s="363"/>
      <c r="KJO53" s="363"/>
      <c r="KJP53" s="363"/>
      <c r="KJQ53" s="363"/>
      <c r="KJR53" s="363"/>
      <c r="KJS53" s="363"/>
      <c r="KJT53" s="363"/>
      <c r="KJU53" s="363"/>
      <c r="KJV53" s="363"/>
      <c r="KJW53" s="363"/>
      <c r="KJX53" s="363"/>
      <c r="KJY53" s="363"/>
      <c r="KJZ53" s="363"/>
      <c r="KKA53" s="363"/>
      <c r="KKB53" s="363"/>
      <c r="KKC53" s="363"/>
      <c r="KKD53" s="363"/>
      <c r="KKE53" s="363"/>
      <c r="KKF53" s="363"/>
      <c r="KKG53" s="363"/>
      <c r="KKH53" s="363"/>
      <c r="KKI53" s="363"/>
      <c r="KKJ53" s="363"/>
      <c r="KKK53" s="363"/>
      <c r="KKL53" s="363"/>
      <c r="KKM53" s="363"/>
      <c r="KKN53" s="363"/>
      <c r="KKO53" s="363"/>
      <c r="KKP53" s="363"/>
      <c r="KKQ53" s="363"/>
      <c r="KKR53" s="363"/>
      <c r="KKS53" s="363"/>
      <c r="KKT53" s="363"/>
      <c r="KKU53" s="363"/>
      <c r="KKV53" s="363"/>
      <c r="KKW53" s="363"/>
      <c r="KKX53" s="363"/>
      <c r="KKY53" s="363"/>
      <c r="KKZ53" s="363"/>
      <c r="KLA53" s="363"/>
      <c r="KLB53" s="363"/>
      <c r="KLC53" s="363"/>
      <c r="KLD53" s="363"/>
      <c r="KLE53" s="363"/>
      <c r="KLF53" s="363"/>
      <c r="KLG53" s="363"/>
      <c r="KLH53" s="363"/>
      <c r="KLI53" s="363"/>
      <c r="KLJ53" s="363"/>
      <c r="KLK53" s="363"/>
      <c r="KLL53" s="363"/>
      <c r="KLM53" s="363"/>
      <c r="KLN53" s="363"/>
      <c r="KLO53" s="363"/>
      <c r="KLP53" s="363"/>
      <c r="KLQ53" s="363"/>
      <c r="KLR53" s="363"/>
      <c r="KLS53" s="363"/>
      <c r="KLT53" s="363"/>
      <c r="KLU53" s="363"/>
      <c r="KLV53" s="363"/>
      <c r="KLW53" s="363"/>
      <c r="KLX53" s="363"/>
      <c r="KLY53" s="363"/>
      <c r="KLZ53" s="363"/>
      <c r="KMA53" s="363"/>
      <c r="KMB53" s="363"/>
      <c r="KMC53" s="363"/>
      <c r="KMD53" s="363"/>
      <c r="KME53" s="363"/>
      <c r="KMF53" s="363"/>
      <c r="KMG53" s="363"/>
      <c r="KMH53" s="363"/>
      <c r="KMI53" s="363"/>
      <c r="KMJ53" s="363"/>
      <c r="KMK53" s="363"/>
      <c r="KML53" s="363"/>
      <c r="KMM53" s="363"/>
      <c r="KMN53" s="363"/>
      <c r="KMO53" s="363"/>
      <c r="KMP53" s="363"/>
      <c r="KMQ53" s="363"/>
      <c r="KMR53" s="363"/>
      <c r="KMS53" s="363"/>
      <c r="KMT53" s="363"/>
      <c r="KMU53" s="363"/>
      <c r="KMV53" s="363"/>
      <c r="KMW53" s="363"/>
      <c r="KMX53" s="363"/>
      <c r="KMY53" s="363"/>
      <c r="KMZ53" s="363"/>
      <c r="KNA53" s="363"/>
      <c r="KNB53" s="363"/>
      <c r="KNC53" s="363"/>
      <c r="KND53" s="363"/>
      <c r="KNE53" s="363"/>
      <c r="KNF53" s="363"/>
      <c r="KNG53" s="363"/>
      <c r="KNH53" s="363"/>
      <c r="KNI53" s="363"/>
      <c r="KNJ53" s="363"/>
      <c r="KNK53" s="363"/>
      <c r="KNL53" s="363"/>
      <c r="KNM53" s="363"/>
      <c r="KNN53" s="363"/>
      <c r="KNO53" s="363"/>
      <c r="KNP53" s="363"/>
      <c r="KNQ53" s="363"/>
      <c r="KNR53" s="363"/>
      <c r="KNS53" s="363"/>
      <c r="KNT53" s="363"/>
      <c r="KNU53" s="363"/>
      <c r="KNV53" s="363"/>
      <c r="KNW53" s="363"/>
      <c r="KNX53" s="363"/>
      <c r="KNY53" s="363"/>
      <c r="KNZ53" s="363"/>
      <c r="KOA53" s="363"/>
      <c r="KOB53" s="363"/>
      <c r="KOC53" s="363"/>
      <c r="KOD53" s="363"/>
      <c r="KOE53" s="363"/>
      <c r="KOF53" s="363"/>
      <c r="KOG53" s="363"/>
      <c r="KOH53" s="363"/>
      <c r="KOI53" s="363"/>
      <c r="KOJ53" s="363"/>
      <c r="KOK53" s="363"/>
      <c r="KOL53" s="363"/>
      <c r="KOM53" s="363"/>
      <c r="KON53" s="363"/>
      <c r="KOO53" s="363"/>
      <c r="KOP53" s="363"/>
      <c r="KOQ53" s="363"/>
      <c r="KOR53" s="363"/>
      <c r="KOS53" s="363"/>
      <c r="KOT53" s="363"/>
      <c r="KOU53" s="363"/>
      <c r="KOV53" s="363"/>
      <c r="KOW53" s="363"/>
      <c r="KOX53" s="363"/>
      <c r="KOY53" s="363"/>
      <c r="KOZ53" s="363"/>
      <c r="KPA53" s="363"/>
      <c r="KPB53" s="363"/>
      <c r="KPC53" s="363"/>
      <c r="KPD53" s="363"/>
      <c r="KPE53" s="363"/>
      <c r="KPF53" s="363"/>
      <c r="KPG53" s="363"/>
      <c r="KPH53" s="363"/>
      <c r="KPI53" s="363"/>
      <c r="KPJ53" s="363"/>
      <c r="KPK53" s="363"/>
      <c r="KPL53" s="363"/>
      <c r="KPM53" s="363"/>
      <c r="KPN53" s="363"/>
      <c r="KPO53" s="363"/>
      <c r="KPP53" s="363"/>
      <c r="KPQ53" s="363"/>
      <c r="KPR53" s="363"/>
      <c r="KPS53" s="363"/>
      <c r="KPT53" s="363"/>
      <c r="KPU53" s="363"/>
      <c r="KPV53" s="363"/>
      <c r="KPW53" s="363"/>
      <c r="KPX53" s="363"/>
      <c r="KPY53" s="363"/>
      <c r="KPZ53" s="363"/>
      <c r="KQA53" s="363"/>
      <c r="KQB53" s="363"/>
      <c r="KQC53" s="363"/>
      <c r="KQD53" s="363"/>
      <c r="KQE53" s="363"/>
      <c r="KQF53" s="363"/>
      <c r="KQG53" s="363"/>
      <c r="KQH53" s="363"/>
      <c r="KQI53" s="363"/>
      <c r="KQJ53" s="363"/>
      <c r="KQK53" s="363"/>
      <c r="KQL53" s="363"/>
      <c r="KQM53" s="363"/>
      <c r="KQN53" s="363"/>
      <c r="KQO53" s="363"/>
      <c r="KQP53" s="363"/>
      <c r="KQQ53" s="363"/>
      <c r="KQR53" s="363"/>
      <c r="KQS53" s="363"/>
      <c r="KQT53" s="363"/>
      <c r="KQU53" s="363"/>
      <c r="KQV53" s="363"/>
      <c r="KQW53" s="363"/>
      <c r="KQX53" s="363"/>
      <c r="KQY53" s="363"/>
      <c r="KQZ53" s="363"/>
      <c r="KRA53" s="363"/>
      <c r="KRB53" s="363"/>
      <c r="KRC53" s="363"/>
      <c r="KRD53" s="363"/>
      <c r="KRE53" s="363"/>
      <c r="KRF53" s="363"/>
      <c r="KRG53" s="363"/>
      <c r="KRH53" s="363"/>
      <c r="KRI53" s="363"/>
      <c r="KRJ53" s="363"/>
      <c r="KRK53" s="363"/>
      <c r="KRL53" s="363"/>
      <c r="KRM53" s="363"/>
      <c r="KRN53" s="363"/>
      <c r="KRO53" s="363"/>
      <c r="KRP53" s="363"/>
      <c r="KRQ53" s="363"/>
      <c r="KRR53" s="363"/>
      <c r="KRS53" s="363"/>
      <c r="KRT53" s="363"/>
      <c r="KRU53" s="363"/>
      <c r="KRV53" s="363"/>
      <c r="KRW53" s="363"/>
      <c r="KRX53" s="363"/>
      <c r="KRY53" s="363"/>
      <c r="KRZ53" s="363"/>
      <c r="KSA53" s="363"/>
      <c r="KSB53" s="363"/>
      <c r="KSC53" s="363"/>
      <c r="KSD53" s="363"/>
      <c r="KSE53" s="363"/>
      <c r="KSF53" s="363"/>
      <c r="KSG53" s="363"/>
      <c r="KSH53" s="363"/>
      <c r="KSI53" s="363"/>
      <c r="KSJ53" s="363"/>
      <c r="KSK53" s="363"/>
      <c r="KSL53" s="363"/>
      <c r="KSM53" s="363"/>
      <c r="KSN53" s="363"/>
      <c r="KSO53" s="363"/>
      <c r="KSP53" s="363"/>
      <c r="KSQ53" s="363"/>
      <c r="KSR53" s="363"/>
      <c r="KSS53" s="363"/>
      <c r="KST53" s="363"/>
      <c r="KSU53" s="363"/>
      <c r="KSV53" s="363"/>
      <c r="KSW53" s="363"/>
      <c r="KSX53" s="363"/>
      <c r="KSY53" s="363"/>
      <c r="KSZ53" s="363"/>
      <c r="KTA53" s="363"/>
      <c r="KTB53" s="363"/>
      <c r="KTC53" s="363"/>
      <c r="KTD53" s="363"/>
      <c r="KTE53" s="363"/>
      <c r="KTF53" s="363"/>
      <c r="KTG53" s="363"/>
      <c r="KTH53" s="363"/>
      <c r="KTI53" s="363"/>
      <c r="KTJ53" s="363"/>
      <c r="KTK53" s="363"/>
      <c r="KTL53" s="363"/>
      <c r="KTM53" s="363"/>
      <c r="KTN53" s="363"/>
      <c r="KTO53" s="363"/>
      <c r="KTP53" s="363"/>
      <c r="KTQ53" s="363"/>
      <c r="KTR53" s="363"/>
      <c r="KTS53" s="363"/>
      <c r="KTT53" s="363"/>
      <c r="KTU53" s="363"/>
      <c r="KTV53" s="363"/>
      <c r="KTW53" s="363"/>
      <c r="KTX53" s="363"/>
      <c r="KTY53" s="363"/>
      <c r="KTZ53" s="363"/>
      <c r="KUA53" s="363"/>
      <c r="KUB53" s="363"/>
      <c r="KUC53" s="363"/>
      <c r="KUD53" s="363"/>
      <c r="KUE53" s="363"/>
      <c r="KUF53" s="363"/>
      <c r="KUG53" s="363"/>
      <c r="KUH53" s="363"/>
      <c r="KUI53" s="363"/>
      <c r="KUJ53" s="363"/>
      <c r="KUK53" s="363"/>
      <c r="KUL53" s="363"/>
      <c r="KUM53" s="363"/>
      <c r="KUN53" s="363"/>
      <c r="KUO53" s="363"/>
      <c r="KUP53" s="363"/>
      <c r="KUQ53" s="363"/>
      <c r="KUR53" s="363"/>
      <c r="KUS53" s="363"/>
      <c r="KUT53" s="363"/>
      <c r="KUU53" s="363"/>
      <c r="KUV53" s="363"/>
      <c r="KUW53" s="363"/>
      <c r="KUX53" s="363"/>
      <c r="KUY53" s="363"/>
      <c r="KUZ53" s="363"/>
      <c r="KVA53" s="363"/>
      <c r="KVB53" s="363"/>
      <c r="KVC53" s="363"/>
      <c r="KVD53" s="363"/>
      <c r="KVE53" s="363"/>
      <c r="KVF53" s="363"/>
      <c r="KVG53" s="363"/>
      <c r="KVH53" s="363"/>
      <c r="KVI53" s="363"/>
      <c r="KVJ53" s="363"/>
      <c r="KVK53" s="363"/>
      <c r="KVL53" s="363"/>
      <c r="KVM53" s="363"/>
      <c r="KVN53" s="363"/>
      <c r="KVO53" s="363"/>
      <c r="KVP53" s="363"/>
      <c r="KVQ53" s="363"/>
      <c r="KVR53" s="363"/>
      <c r="KVS53" s="363"/>
      <c r="KVT53" s="363"/>
      <c r="KVU53" s="363"/>
      <c r="KVV53" s="363"/>
      <c r="KVW53" s="363"/>
      <c r="KVX53" s="363"/>
      <c r="KVY53" s="363"/>
      <c r="KVZ53" s="363"/>
      <c r="KWA53" s="363"/>
      <c r="KWB53" s="363"/>
      <c r="KWC53" s="363"/>
      <c r="KWD53" s="363"/>
      <c r="KWE53" s="363"/>
      <c r="KWF53" s="363"/>
      <c r="KWG53" s="363"/>
      <c r="KWH53" s="363"/>
      <c r="KWI53" s="363"/>
      <c r="KWJ53" s="363"/>
      <c r="KWK53" s="363"/>
      <c r="KWL53" s="363"/>
      <c r="KWM53" s="363"/>
      <c r="KWN53" s="363"/>
      <c r="KWO53" s="363"/>
      <c r="KWP53" s="363"/>
      <c r="KWQ53" s="363"/>
      <c r="KWR53" s="363"/>
      <c r="KWS53" s="363"/>
      <c r="KWT53" s="363"/>
      <c r="KWU53" s="363"/>
      <c r="KWV53" s="363"/>
      <c r="KWW53" s="363"/>
      <c r="KWX53" s="363"/>
      <c r="KWY53" s="363"/>
      <c r="KWZ53" s="363"/>
      <c r="KXA53" s="363"/>
      <c r="KXB53" s="363"/>
      <c r="KXC53" s="363"/>
      <c r="KXD53" s="363"/>
      <c r="KXE53" s="363"/>
      <c r="KXF53" s="363"/>
      <c r="KXG53" s="363"/>
      <c r="KXH53" s="363"/>
      <c r="KXI53" s="363"/>
      <c r="KXJ53" s="363"/>
      <c r="KXK53" s="363"/>
      <c r="KXL53" s="363"/>
      <c r="KXM53" s="363"/>
      <c r="KXN53" s="363"/>
      <c r="KXO53" s="363"/>
      <c r="KXP53" s="363"/>
      <c r="KXQ53" s="363"/>
      <c r="KXR53" s="363"/>
      <c r="KXS53" s="363"/>
      <c r="KXT53" s="363"/>
      <c r="KXU53" s="363"/>
      <c r="KXV53" s="363"/>
      <c r="KXW53" s="363"/>
      <c r="KXX53" s="363"/>
      <c r="KXY53" s="363"/>
      <c r="KXZ53" s="363"/>
      <c r="KYA53" s="363"/>
      <c r="KYB53" s="363"/>
      <c r="KYC53" s="363"/>
      <c r="KYD53" s="363"/>
      <c r="KYE53" s="363"/>
      <c r="KYF53" s="363"/>
      <c r="KYG53" s="363"/>
      <c r="KYH53" s="363"/>
      <c r="KYI53" s="363"/>
      <c r="KYJ53" s="363"/>
      <c r="KYK53" s="363"/>
      <c r="KYL53" s="363"/>
      <c r="KYM53" s="363"/>
      <c r="KYN53" s="363"/>
      <c r="KYO53" s="363"/>
      <c r="KYP53" s="363"/>
      <c r="KYQ53" s="363"/>
      <c r="KYR53" s="363"/>
      <c r="KYS53" s="363"/>
      <c r="KYT53" s="363"/>
      <c r="KYU53" s="363"/>
      <c r="KYV53" s="363"/>
      <c r="KYW53" s="363"/>
      <c r="KYX53" s="363"/>
      <c r="KYY53" s="363"/>
      <c r="KYZ53" s="363"/>
      <c r="KZA53" s="363"/>
      <c r="KZB53" s="363"/>
      <c r="KZC53" s="363"/>
      <c r="KZD53" s="363"/>
      <c r="KZE53" s="363"/>
      <c r="KZF53" s="363"/>
      <c r="KZG53" s="363"/>
      <c r="KZH53" s="363"/>
      <c r="KZI53" s="363"/>
      <c r="KZJ53" s="363"/>
      <c r="KZK53" s="363"/>
      <c r="KZL53" s="363"/>
      <c r="KZM53" s="363"/>
      <c r="KZN53" s="363"/>
      <c r="KZO53" s="363"/>
      <c r="KZP53" s="363"/>
      <c r="KZQ53" s="363"/>
      <c r="KZR53" s="363"/>
      <c r="KZS53" s="363"/>
      <c r="KZT53" s="363"/>
      <c r="KZU53" s="363"/>
      <c r="KZV53" s="363"/>
      <c r="KZW53" s="363"/>
      <c r="KZX53" s="363"/>
      <c r="KZY53" s="363"/>
      <c r="KZZ53" s="363"/>
      <c r="LAA53" s="363"/>
      <c r="LAB53" s="363"/>
      <c r="LAC53" s="363"/>
      <c r="LAD53" s="363"/>
      <c r="LAE53" s="363"/>
      <c r="LAF53" s="363"/>
      <c r="LAG53" s="363"/>
      <c r="LAH53" s="363"/>
      <c r="LAI53" s="363"/>
      <c r="LAJ53" s="363"/>
      <c r="LAK53" s="363"/>
      <c r="LAL53" s="363"/>
      <c r="LAM53" s="363"/>
      <c r="LAN53" s="363"/>
      <c r="LAO53" s="363"/>
      <c r="LAP53" s="363"/>
      <c r="LAQ53" s="363"/>
      <c r="LAR53" s="363"/>
      <c r="LAS53" s="363"/>
      <c r="LAT53" s="363"/>
      <c r="LAU53" s="363"/>
      <c r="LAV53" s="363"/>
      <c r="LAW53" s="363"/>
      <c r="LAX53" s="363"/>
      <c r="LAY53" s="363"/>
      <c r="LAZ53" s="363"/>
      <c r="LBA53" s="363"/>
      <c r="LBB53" s="363"/>
      <c r="LBC53" s="363"/>
      <c r="LBD53" s="363"/>
      <c r="LBE53" s="363"/>
      <c r="LBF53" s="363"/>
      <c r="LBG53" s="363"/>
      <c r="LBH53" s="363"/>
      <c r="LBI53" s="363"/>
      <c r="LBJ53" s="363"/>
      <c r="LBK53" s="363"/>
      <c r="LBL53" s="363"/>
      <c r="LBM53" s="363"/>
      <c r="LBN53" s="363"/>
      <c r="LBO53" s="363"/>
      <c r="LBP53" s="363"/>
      <c r="LBQ53" s="363"/>
      <c r="LBR53" s="363"/>
      <c r="LBS53" s="363"/>
      <c r="LBT53" s="363"/>
      <c r="LBU53" s="363"/>
      <c r="LBV53" s="363"/>
      <c r="LBW53" s="363"/>
      <c r="LBX53" s="363"/>
      <c r="LBY53" s="363"/>
      <c r="LBZ53" s="363"/>
      <c r="LCA53" s="363"/>
      <c r="LCB53" s="363"/>
      <c r="LCC53" s="363"/>
      <c r="LCD53" s="363"/>
      <c r="LCE53" s="363"/>
      <c r="LCF53" s="363"/>
      <c r="LCG53" s="363"/>
      <c r="LCH53" s="363"/>
      <c r="LCI53" s="363"/>
      <c r="LCJ53" s="363"/>
      <c r="LCK53" s="363"/>
      <c r="LCL53" s="363"/>
      <c r="LCM53" s="363"/>
      <c r="LCN53" s="363"/>
      <c r="LCO53" s="363"/>
      <c r="LCP53" s="363"/>
      <c r="LCQ53" s="363"/>
      <c r="LCR53" s="363"/>
      <c r="LCS53" s="363"/>
      <c r="LCT53" s="363"/>
      <c r="LCU53" s="363"/>
      <c r="LCV53" s="363"/>
      <c r="LCW53" s="363"/>
      <c r="LCX53" s="363"/>
      <c r="LCY53" s="363"/>
      <c r="LCZ53" s="363"/>
      <c r="LDA53" s="363"/>
      <c r="LDB53" s="363"/>
      <c r="LDC53" s="363"/>
      <c r="LDD53" s="363"/>
      <c r="LDE53" s="363"/>
      <c r="LDF53" s="363"/>
      <c r="LDG53" s="363"/>
      <c r="LDH53" s="363"/>
      <c r="LDI53" s="363"/>
      <c r="LDJ53" s="363"/>
      <c r="LDK53" s="363"/>
      <c r="LDL53" s="363"/>
      <c r="LDM53" s="363"/>
      <c r="LDN53" s="363"/>
      <c r="LDO53" s="363"/>
      <c r="LDP53" s="363"/>
      <c r="LDQ53" s="363"/>
      <c r="LDR53" s="363"/>
      <c r="LDS53" s="363"/>
      <c r="LDT53" s="363"/>
      <c r="LDU53" s="363"/>
      <c r="LDV53" s="363"/>
      <c r="LDW53" s="363"/>
      <c r="LDX53" s="363"/>
      <c r="LDY53" s="363"/>
      <c r="LDZ53" s="363"/>
      <c r="LEA53" s="363"/>
      <c r="LEB53" s="363"/>
      <c r="LEC53" s="363"/>
      <c r="LED53" s="363"/>
      <c r="LEE53" s="363"/>
      <c r="LEF53" s="363"/>
      <c r="LEG53" s="363"/>
      <c r="LEH53" s="363"/>
      <c r="LEI53" s="363"/>
      <c r="LEJ53" s="363"/>
      <c r="LEK53" s="363"/>
      <c r="LEL53" s="363"/>
      <c r="LEM53" s="363"/>
      <c r="LEN53" s="363"/>
      <c r="LEO53" s="363"/>
      <c r="LEP53" s="363"/>
      <c r="LEQ53" s="363"/>
      <c r="LER53" s="363"/>
      <c r="LES53" s="363"/>
      <c r="LET53" s="363"/>
      <c r="LEU53" s="363"/>
      <c r="LEV53" s="363"/>
      <c r="LEW53" s="363"/>
      <c r="LEX53" s="363"/>
      <c r="LEY53" s="363"/>
      <c r="LEZ53" s="363"/>
      <c r="LFA53" s="363"/>
      <c r="LFB53" s="363"/>
      <c r="LFC53" s="363"/>
      <c r="LFD53" s="363"/>
      <c r="LFE53" s="363"/>
      <c r="LFF53" s="363"/>
      <c r="LFG53" s="363"/>
      <c r="LFH53" s="363"/>
      <c r="LFI53" s="363"/>
      <c r="LFJ53" s="363"/>
      <c r="LFK53" s="363"/>
      <c r="LFL53" s="363"/>
      <c r="LFM53" s="363"/>
      <c r="LFN53" s="363"/>
      <c r="LFO53" s="363"/>
      <c r="LFP53" s="363"/>
      <c r="LFQ53" s="363"/>
      <c r="LFR53" s="363"/>
      <c r="LFS53" s="363"/>
      <c r="LFT53" s="363"/>
      <c r="LFU53" s="363"/>
      <c r="LFV53" s="363"/>
      <c r="LFW53" s="363"/>
      <c r="LFX53" s="363"/>
      <c r="LFY53" s="363"/>
      <c r="LFZ53" s="363"/>
      <c r="LGA53" s="363"/>
      <c r="LGB53" s="363"/>
      <c r="LGC53" s="363"/>
      <c r="LGD53" s="363"/>
      <c r="LGE53" s="363"/>
      <c r="LGF53" s="363"/>
      <c r="LGG53" s="363"/>
      <c r="LGH53" s="363"/>
      <c r="LGI53" s="363"/>
      <c r="LGJ53" s="363"/>
      <c r="LGK53" s="363"/>
      <c r="LGL53" s="363"/>
      <c r="LGM53" s="363"/>
      <c r="LGN53" s="363"/>
      <c r="LGO53" s="363"/>
      <c r="LGP53" s="363"/>
      <c r="LGQ53" s="363"/>
      <c r="LGR53" s="363"/>
      <c r="LGS53" s="363"/>
      <c r="LGT53" s="363"/>
      <c r="LGU53" s="363"/>
      <c r="LGV53" s="363"/>
      <c r="LGW53" s="363"/>
      <c r="LGX53" s="363"/>
      <c r="LGY53" s="363"/>
      <c r="LGZ53" s="363"/>
      <c r="LHA53" s="363"/>
      <c r="LHB53" s="363"/>
      <c r="LHC53" s="363"/>
      <c r="LHD53" s="363"/>
      <c r="LHE53" s="363"/>
      <c r="LHF53" s="363"/>
      <c r="LHG53" s="363"/>
      <c r="LHH53" s="363"/>
      <c r="LHI53" s="363"/>
      <c r="LHJ53" s="363"/>
      <c r="LHK53" s="363"/>
      <c r="LHL53" s="363"/>
      <c r="LHM53" s="363"/>
      <c r="LHN53" s="363"/>
      <c r="LHO53" s="363"/>
      <c r="LHP53" s="363"/>
      <c r="LHQ53" s="363"/>
      <c r="LHR53" s="363"/>
      <c r="LHS53" s="363"/>
      <c r="LHT53" s="363"/>
      <c r="LHU53" s="363"/>
      <c r="LHV53" s="363"/>
      <c r="LHW53" s="363"/>
      <c r="LHX53" s="363"/>
      <c r="LHY53" s="363"/>
      <c r="LHZ53" s="363"/>
      <c r="LIA53" s="363"/>
      <c r="LIB53" s="363"/>
      <c r="LIC53" s="363"/>
      <c r="LID53" s="363"/>
      <c r="LIE53" s="363"/>
      <c r="LIF53" s="363"/>
      <c r="LIG53" s="363"/>
      <c r="LIH53" s="363"/>
      <c r="LII53" s="363"/>
      <c r="LIJ53" s="363"/>
      <c r="LIK53" s="363"/>
      <c r="LIL53" s="363"/>
      <c r="LIM53" s="363"/>
      <c r="LIN53" s="363"/>
      <c r="LIO53" s="363"/>
      <c r="LIP53" s="363"/>
      <c r="LIQ53" s="363"/>
      <c r="LIR53" s="363"/>
      <c r="LIS53" s="363"/>
      <c r="LIT53" s="363"/>
      <c r="LIU53" s="363"/>
      <c r="LIV53" s="363"/>
      <c r="LIW53" s="363"/>
      <c r="LIX53" s="363"/>
      <c r="LIY53" s="363"/>
      <c r="LIZ53" s="363"/>
      <c r="LJA53" s="363"/>
      <c r="LJB53" s="363"/>
      <c r="LJC53" s="363"/>
      <c r="LJD53" s="363"/>
      <c r="LJE53" s="363"/>
      <c r="LJF53" s="363"/>
      <c r="LJG53" s="363"/>
      <c r="LJH53" s="363"/>
      <c r="LJI53" s="363"/>
      <c r="LJJ53" s="363"/>
      <c r="LJK53" s="363"/>
      <c r="LJL53" s="363"/>
      <c r="LJM53" s="363"/>
      <c r="LJN53" s="363"/>
      <c r="LJO53" s="363"/>
      <c r="LJP53" s="363"/>
      <c r="LJQ53" s="363"/>
      <c r="LJR53" s="363"/>
      <c r="LJS53" s="363"/>
      <c r="LJT53" s="363"/>
      <c r="LJU53" s="363"/>
      <c r="LJV53" s="363"/>
      <c r="LJW53" s="363"/>
      <c r="LJX53" s="363"/>
      <c r="LJY53" s="363"/>
      <c r="LJZ53" s="363"/>
      <c r="LKA53" s="363"/>
      <c r="LKB53" s="363"/>
      <c r="LKC53" s="363"/>
      <c r="LKD53" s="363"/>
      <c r="LKE53" s="363"/>
      <c r="LKF53" s="363"/>
      <c r="LKG53" s="363"/>
      <c r="LKH53" s="363"/>
      <c r="LKI53" s="363"/>
      <c r="LKJ53" s="363"/>
      <c r="LKK53" s="363"/>
      <c r="LKL53" s="363"/>
      <c r="LKM53" s="363"/>
      <c r="LKN53" s="363"/>
      <c r="LKO53" s="363"/>
      <c r="LKP53" s="363"/>
      <c r="LKQ53" s="363"/>
      <c r="LKR53" s="363"/>
      <c r="LKS53" s="363"/>
      <c r="LKT53" s="363"/>
      <c r="LKU53" s="363"/>
      <c r="LKV53" s="363"/>
      <c r="LKW53" s="363"/>
      <c r="LKX53" s="363"/>
      <c r="LKY53" s="363"/>
      <c r="LKZ53" s="363"/>
      <c r="LLA53" s="363"/>
      <c r="LLB53" s="363"/>
      <c r="LLC53" s="363"/>
      <c r="LLD53" s="363"/>
      <c r="LLE53" s="363"/>
      <c r="LLF53" s="363"/>
      <c r="LLG53" s="363"/>
      <c r="LLH53" s="363"/>
      <c r="LLI53" s="363"/>
      <c r="LLJ53" s="363"/>
      <c r="LLK53" s="363"/>
      <c r="LLL53" s="363"/>
      <c r="LLM53" s="363"/>
      <c r="LLN53" s="363"/>
      <c r="LLO53" s="363"/>
      <c r="LLP53" s="363"/>
      <c r="LLQ53" s="363"/>
      <c r="LLR53" s="363"/>
      <c r="LLS53" s="363"/>
      <c r="LLT53" s="363"/>
      <c r="LLU53" s="363"/>
      <c r="LLV53" s="363"/>
      <c r="LLW53" s="363"/>
      <c r="LLX53" s="363"/>
      <c r="LLY53" s="363"/>
      <c r="LLZ53" s="363"/>
      <c r="LMA53" s="363"/>
      <c r="LMB53" s="363"/>
      <c r="LMC53" s="363"/>
      <c r="LMD53" s="363"/>
      <c r="LME53" s="363"/>
      <c r="LMF53" s="363"/>
      <c r="LMG53" s="363"/>
      <c r="LMH53" s="363"/>
      <c r="LMI53" s="363"/>
      <c r="LMJ53" s="363"/>
      <c r="LMK53" s="363"/>
      <c r="LML53" s="363"/>
      <c r="LMM53" s="363"/>
      <c r="LMN53" s="363"/>
      <c r="LMO53" s="363"/>
      <c r="LMP53" s="363"/>
      <c r="LMQ53" s="363"/>
      <c r="LMR53" s="363"/>
      <c r="LMS53" s="363"/>
      <c r="LMT53" s="363"/>
      <c r="LMU53" s="363"/>
      <c r="LMV53" s="363"/>
      <c r="LMW53" s="363"/>
      <c r="LMX53" s="363"/>
      <c r="LMY53" s="363"/>
      <c r="LMZ53" s="363"/>
      <c r="LNA53" s="363"/>
      <c r="LNB53" s="363"/>
      <c r="LNC53" s="363"/>
      <c r="LND53" s="363"/>
      <c r="LNE53" s="363"/>
      <c r="LNF53" s="363"/>
      <c r="LNG53" s="363"/>
      <c r="LNH53" s="363"/>
      <c r="LNI53" s="363"/>
      <c r="LNJ53" s="363"/>
      <c r="LNK53" s="363"/>
      <c r="LNL53" s="363"/>
      <c r="LNM53" s="363"/>
      <c r="LNN53" s="363"/>
      <c r="LNO53" s="363"/>
      <c r="LNP53" s="363"/>
      <c r="LNQ53" s="363"/>
      <c r="LNR53" s="363"/>
      <c r="LNS53" s="363"/>
      <c r="LNT53" s="363"/>
      <c r="LNU53" s="363"/>
      <c r="LNV53" s="363"/>
      <c r="LNW53" s="363"/>
      <c r="LNX53" s="363"/>
      <c r="LNY53" s="363"/>
      <c r="LNZ53" s="363"/>
      <c r="LOA53" s="363"/>
      <c r="LOB53" s="363"/>
      <c r="LOC53" s="363"/>
      <c r="LOD53" s="363"/>
      <c r="LOE53" s="363"/>
      <c r="LOF53" s="363"/>
      <c r="LOG53" s="363"/>
      <c r="LOH53" s="363"/>
      <c r="LOI53" s="363"/>
      <c r="LOJ53" s="363"/>
      <c r="LOK53" s="363"/>
      <c r="LOL53" s="363"/>
      <c r="LOM53" s="363"/>
      <c r="LON53" s="363"/>
      <c r="LOO53" s="363"/>
      <c r="LOP53" s="363"/>
      <c r="LOQ53" s="363"/>
      <c r="LOR53" s="363"/>
      <c r="LOS53" s="363"/>
      <c r="LOT53" s="363"/>
      <c r="LOU53" s="363"/>
      <c r="LOV53" s="363"/>
      <c r="LOW53" s="363"/>
      <c r="LOX53" s="363"/>
      <c r="LOY53" s="363"/>
      <c r="LOZ53" s="363"/>
      <c r="LPA53" s="363"/>
      <c r="LPB53" s="363"/>
      <c r="LPC53" s="363"/>
      <c r="LPD53" s="363"/>
      <c r="LPE53" s="363"/>
      <c r="LPF53" s="363"/>
      <c r="LPG53" s="363"/>
      <c r="LPH53" s="363"/>
      <c r="LPI53" s="363"/>
      <c r="LPJ53" s="363"/>
      <c r="LPK53" s="363"/>
      <c r="LPL53" s="363"/>
      <c r="LPM53" s="363"/>
      <c r="LPN53" s="363"/>
      <c r="LPO53" s="363"/>
      <c r="LPP53" s="363"/>
      <c r="LPQ53" s="363"/>
      <c r="LPR53" s="363"/>
      <c r="LPS53" s="363"/>
      <c r="LPT53" s="363"/>
      <c r="LPU53" s="363"/>
      <c r="LPV53" s="363"/>
      <c r="LPW53" s="363"/>
      <c r="LPX53" s="363"/>
      <c r="LPY53" s="363"/>
      <c r="LPZ53" s="363"/>
      <c r="LQA53" s="363"/>
      <c r="LQB53" s="363"/>
      <c r="LQC53" s="363"/>
      <c r="LQD53" s="363"/>
      <c r="LQE53" s="363"/>
      <c r="LQF53" s="363"/>
      <c r="LQG53" s="363"/>
      <c r="LQH53" s="363"/>
      <c r="LQI53" s="363"/>
      <c r="LQJ53" s="363"/>
      <c r="LQK53" s="363"/>
      <c r="LQL53" s="363"/>
      <c r="LQM53" s="363"/>
      <c r="LQN53" s="363"/>
      <c r="LQO53" s="363"/>
      <c r="LQP53" s="363"/>
      <c r="LQQ53" s="363"/>
      <c r="LQR53" s="363"/>
      <c r="LQS53" s="363"/>
      <c r="LQT53" s="363"/>
      <c r="LQU53" s="363"/>
      <c r="LQV53" s="363"/>
      <c r="LQW53" s="363"/>
      <c r="LQX53" s="363"/>
      <c r="LQY53" s="363"/>
      <c r="LQZ53" s="363"/>
      <c r="LRA53" s="363"/>
      <c r="LRB53" s="363"/>
      <c r="LRC53" s="363"/>
      <c r="LRD53" s="363"/>
      <c r="LRE53" s="363"/>
      <c r="LRF53" s="363"/>
      <c r="LRG53" s="363"/>
      <c r="LRH53" s="363"/>
      <c r="LRI53" s="363"/>
      <c r="LRJ53" s="363"/>
      <c r="LRK53" s="363"/>
      <c r="LRL53" s="363"/>
      <c r="LRM53" s="363"/>
      <c r="LRN53" s="363"/>
      <c r="LRO53" s="363"/>
      <c r="LRP53" s="363"/>
      <c r="LRQ53" s="363"/>
      <c r="LRR53" s="363"/>
      <c r="LRS53" s="363"/>
      <c r="LRT53" s="363"/>
      <c r="LRU53" s="363"/>
      <c r="LRV53" s="363"/>
      <c r="LRW53" s="363"/>
      <c r="LRX53" s="363"/>
      <c r="LRY53" s="363"/>
      <c r="LRZ53" s="363"/>
      <c r="LSA53" s="363"/>
      <c r="LSB53" s="363"/>
      <c r="LSC53" s="363"/>
      <c r="LSD53" s="363"/>
      <c r="LSE53" s="363"/>
      <c r="LSF53" s="363"/>
      <c r="LSG53" s="363"/>
      <c r="LSH53" s="363"/>
      <c r="LSI53" s="363"/>
      <c r="LSJ53" s="363"/>
      <c r="LSK53" s="363"/>
      <c r="LSL53" s="363"/>
      <c r="LSM53" s="363"/>
      <c r="LSN53" s="363"/>
      <c r="LSO53" s="363"/>
      <c r="LSP53" s="363"/>
      <c r="LSQ53" s="363"/>
      <c r="LSR53" s="363"/>
      <c r="LSS53" s="363"/>
      <c r="LST53" s="363"/>
      <c r="LSU53" s="363"/>
      <c r="LSV53" s="363"/>
      <c r="LSW53" s="363"/>
      <c r="LSX53" s="363"/>
      <c r="LSY53" s="363"/>
      <c r="LSZ53" s="363"/>
      <c r="LTA53" s="363"/>
      <c r="LTB53" s="363"/>
      <c r="LTC53" s="363"/>
      <c r="LTD53" s="363"/>
      <c r="LTE53" s="363"/>
      <c r="LTF53" s="363"/>
      <c r="LTG53" s="363"/>
      <c r="LTH53" s="363"/>
      <c r="LTI53" s="363"/>
      <c r="LTJ53" s="363"/>
      <c r="LTK53" s="363"/>
      <c r="LTL53" s="363"/>
      <c r="LTM53" s="363"/>
      <c r="LTN53" s="363"/>
      <c r="LTO53" s="363"/>
      <c r="LTP53" s="363"/>
      <c r="LTQ53" s="363"/>
      <c r="LTR53" s="363"/>
      <c r="LTS53" s="363"/>
      <c r="LTT53" s="363"/>
      <c r="LTU53" s="363"/>
      <c r="LTV53" s="363"/>
      <c r="LTW53" s="363"/>
      <c r="LTX53" s="363"/>
      <c r="LTY53" s="363"/>
      <c r="LTZ53" s="363"/>
      <c r="LUA53" s="363"/>
      <c r="LUB53" s="363"/>
      <c r="LUC53" s="363"/>
      <c r="LUD53" s="363"/>
      <c r="LUE53" s="363"/>
      <c r="LUF53" s="363"/>
      <c r="LUG53" s="363"/>
      <c r="LUH53" s="363"/>
      <c r="LUI53" s="363"/>
      <c r="LUJ53" s="363"/>
      <c r="LUK53" s="363"/>
      <c r="LUL53" s="363"/>
      <c r="LUM53" s="363"/>
      <c r="LUN53" s="363"/>
      <c r="LUO53" s="363"/>
      <c r="LUP53" s="363"/>
      <c r="LUQ53" s="363"/>
      <c r="LUR53" s="363"/>
      <c r="LUS53" s="363"/>
      <c r="LUT53" s="363"/>
      <c r="LUU53" s="363"/>
      <c r="LUV53" s="363"/>
      <c r="LUW53" s="363"/>
      <c r="LUX53" s="363"/>
      <c r="LUY53" s="363"/>
      <c r="LUZ53" s="363"/>
      <c r="LVA53" s="363"/>
      <c r="LVB53" s="363"/>
      <c r="LVC53" s="363"/>
      <c r="LVD53" s="363"/>
      <c r="LVE53" s="363"/>
      <c r="LVF53" s="363"/>
      <c r="LVG53" s="363"/>
      <c r="LVH53" s="363"/>
      <c r="LVI53" s="363"/>
      <c r="LVJ53" s="363"/>
      <c r="LVK53" s="363"/>
      <c r="LVL53" s="363"/>
      <c r="LVM53" s="363"/>
      <c r="LVN53" s="363"/>
      <c r="LVO53" s="363"/>
      <c r="LVP53" s="363"/>
      <c r="LVQ53" s="363"/>
      <c r="LVR53" s="363"/>
      <c r="LVS53" s="363"/>
      <c r="LVT53" s="363"/>
      <c r="LVU53" s="363"/>
      <c r="LVV53" s="363"/>
      <c r="LVW53" s="363"/>
      <c r="LVX53" s="363"/>
      <c r="LVY53" s="363"/>
      <c r="LVZ53" s="363"/>
      <c r="LWA53" s="363"/>
      <c r="LWB53" s="363"/>
      <c r="LWC53" s="363"/>
      <c r="LWD53" s="363"/>
      <c r="LWE53" s="363"/>
      <c r="LWF53" s="363"/>
      <c r="LWG53" s="363"/>
      <c r="LWH53" s="363"/>
      <c r="LWI53" s="363"/>
      <c r="LWJ53" s="363"/>
      <c r="LWK53" s="363"/>
      <c r="LWL53" s="363"/>
      <c r="LWM53" s="363"/>
      <c r="LWN53" s="363"/>
      <c r="LWO53" s="363"/>
      <c r="LWP53" s="363"/>
      <c r="LWQ53" s="363"/>
      <c r="LWR53" s="363"/>
      <c r="LWS53" s="363"/>
      <c r="LWT53" s="363"/>
      <c r="LWU53" s="363"/>
      <c r="LWV53" s="363"/>
      <c r="LWW53" s="363"/>
      <c r="LWX53" s="363"/>
      <c r="LWY53" s="363"/>
      <c r="LWZ53" s="363"/>
      <c r="LXA53" s="363"/>
      <c r="LXB53" s="363"/>
      <c r="LXC53" s="363"/>
      <c r="LXD53" s="363"/>
      <c r="LXE53" s="363"/>
      <c r="LXF53" s="363"/>
      <c r="LXG53" s="363"/>
      <c r="LXH53" s="363"/>
      <c r="LXI53" s="363"/>
      <c r="LXJ53" s="363"/>
      <c r="LXK53" s="363"/>
      <c r="LXL53" s="363"/>
      <c r="LXM53" s="363"/>
      <c r="LXN53" s="363"/>
      <c r="LXO53" s="363"/>
      <c r="LXP53" s="363"/>
      <c r="LXQ53" s="363"/>
      <c r="LXR53" s="363"/>
      <c r="LXS53" s="363"/>
      <c r="LXT53" s="363"/>
      <c r="LXU53" s="363"/>
      <c r="LXV53" s="363"/>
      <c r="LXW53" s="363"/>
      <c r="LXX53" s="363"/>
      <c r="LXY53" s="363"/>
      <c r="LXZ53" s="363"/>
      <c r="LYA53" s="363"/>
      <c r="LYB53" s="363"/>
      <c r="LYC53" s="363"/>
      <c r="LYD53" s="363"/>
      <c r="LYE53" s="363"/>
      <c r="LYF53" s="363"/>
      <c r="LYG53" s="363"/>
      <c r="LYH53" s="363"/>
      <c r="LYI53" s="363"/>
      <c r="LYJ53" s="363"/>
      <c r="LYK53" s="363"/>
      <c r="LYL53" s="363"/>
      <c r="LYM53" s="363"/>
      <c r="LYN53" s="363"/>
      <c r="LYO53" s="363"/>
      <c r="LYP53" s="363"/>
      <c r="LYQ53" s="363"/>
      <c r="LYR53" s="363"/>
      <c r="LYS53" s="363"/>
      <c r="LYT53" s="363"/>
      <c r="LYU53" s="363"/>
      <c r="LYV53" s="363"/>
      <c r="LYW53" s="363"/>
      <c r="LYX53" s="363"/>
      <c r="LYY53" s="363"/>
      <c r="LYZ53" s="363"/>
      <c r="LZA53" s="363"/>
      <c r="LZB53" s="363"/>
      <c r="LZC53" s="363"/>
      <c r="LZD53" s="363"/>
      <c r="LZE53" s="363"/>
      <c r="LZF53" s="363"/>
      <c r="LZG53" s="363"/>
      <c r="LZH53" s="363"/>
      <c r="LZI53" s="363"/>
      <c r="LZJ53" s="363"/>
      <c r="LZK53" s="363"/>
      <c r="LZL53" s="363"/>
      <c r="LZM53" s="363"/>
      <c r="LZN53" s="363"/>
      <c r="LZO53" s="363"/>
      <c r="LZP53" s="363"/>
      <c r="LZQ53" s="363"/>
      <c r="LZR53" s="363"/>
      <c r="LZS53" s="363"/>
      <c r="LZT53" s="363"/>
      <c r="LZU53" s="363"/>
      <c r="LZV53" s="363"/>
      <c r="LZW53" s="363"/>
      <c r="LZX53" s="363"/>
      <c r="LZY53" s="363"/>
      <c r="LZZ53" s="363"/>
      <c r="MAA53" s="363"/>
      <c r="MAB53" s="363"/>
      <c r="MAC53" s="363"/>
      <c r="MAD53" s="363"/>
      <c r="MAE53" s="363"/>
      <c r="MAF53" s="363"/>
      <c r="MAG53" s="363"/>
      <c r="MAH53" s="363"/>
      <c r="MAI53" s="363"/>
      <c r="MAJ53" s="363"/>
      <c r="MAK53" s="363"/>
      <c r="MAL53" s="363"/>
      <c r="MAM53" s="363"/>
      <c r="MAN53" s="363"/>
      <c r="MAO53" s="363"/>
      <c r="MAP53" s="363"/>
      <c r="MAQ53" s="363"/>
      <c r="MAR53" s="363"/>
      <c r="MAS53" s="363"/>
      <c r="MAT53" s="363"/>
      <c r="MAU53" s="363"/>
      <c r="MAV53" s="363"/>
      <c r="MAW53" s="363"/>
      <c r="MAX53" s="363"/>
      <c r="MAY53" s="363"/>
      <c r="MAZ53" s="363"/>
      <c r="MBA53" s="363"/>
      <c r="MBB53" s="363"/>
      <c r="MBC53" s="363"/>
      <c r="MBD53" s="363"/>
      <c r="MBE53" s="363"/>
      <c r="MBF53" s="363"/>
      <c r="MBG53" s="363"/>
      <c r="MBH53" s="363"/>
      <c r="MBI53" s="363"/>
      <c r="MBJ53" s="363"/>
      <c r="MBK53" s="363"/>
      <c r="MBL53" s="363"/>
      <c r="MBM53" s="363"/>
      <c r="MBN53" s="363"/>
      <c r="MBO53" s="363"/>
      <c r="MBP53" s="363"/>
      <c r="MBQ53" s="363"/>
      <c r="MBR53" s="363"/>
      <c r="MBS53" s="363"/>
      <c r="MBT53" s="363"/>
      <c r="MBU53" s="363"/>
      <c r="MBV53" s="363"/>
      <c r="MBW53" s="363"/>
      <c r="MBX53" s="363"/>
      <c r="MBY53" s="363"/>
      <c r="MBZ53" s="363"/>
      <c r="MCA53" s="363"/>
      <c r="MCB53" s="363"/>
      <c r="MCC53" s="363"/>
      <c r="MCD53" s="363"/>
      <c r="MCE53" s="363"/>
      <c r="MCF53" s="363"/>
      <c r="MCG53" s="363"/>
      <c r="MCH53" s="363"/>
      <c r="MCI53" s="363"/>
      <c r="MCJ53" s="363"/>
      <c r="MCK53" s="363"/>
      <c r="MCL53" s="363"/>
      <c r="MCM53" s="363"/>
      <c r="MCN53" s="363"/>
      <c r="MCO53" s="363"/>
      <c r="MCP53" s="363"/>
      <c r="MCQ53" s="363"/>
      <c r="MCR53" s="363"/>
      <c r="MCS53" s="363"/>
      <c r="MCT53" s="363"/>
      <c r="MCU53" s="363"/>
      <c r="MCV53" s="363"/>
      <c r="MCW53" s="363"/>
      <c r="MCX53" s="363"/>
      <c r="MCY53" s="363"/>
      <c r="MCZ53" s="363"/>
      <c r="MDA53" s="363"/>
      <c r="MDB53" s="363"/>
      <c r="MDC53" s="363"/>
      <c r="MDD53" s="363"/>
      <c r="MDE53" s="363"/>
      <c r="MDF53" s="363"/>
      <c r="MDG53" s="363"/>
      <c r="MDH53" s="363"/>
      <c r="MDI53" s="363"/>
      <c r="MDJ53" s="363"/>
      <c r="MDK53" s="363"/>
      <c r="MDL53" s="363"/>
      <c r="MDM53" s="363"/>
      <c r="MDN53" s="363"/>
      <c r="MDO53" s="363"/>
      <c r="MDP53" s="363"/>
      <c r="MDQ53" s="363"/>
      <c r="MDR53" s="363"/>
      <c r="MDS53" s="363"/>
      <c r="MDT53" s="363"/>
      <c r="MDU53" s="363"/>
      <c r="MDV53" s="363"/>
      <c r="MDW53" s="363"/>
      <c r="MDX53" s="363"/>
      <c r="MDY53" s="363"/>
      <c r="MDZ53" s="363"/>
      <c r="MEA53" s="363"/>
      <c r="MEB53" s="363"/>
      <c r="MEC53" s="363"/>
      <c r="MED53" s="363"/>
      <c r="MEE53" s="363"/>
      <c r="MEF53" s="363"/>
      <c r="MEG53" s="363"/>
      <c r="MEH53" s="363"/>
      <c r="MEI53" s="363"/>
      <c r="MEJ53" s="363"/>
      <c r="MEK53" s="363"/>
      <c r="MEL53" s="363"/>
      <c r="MEM53" s="363"/>
      <c r="MEN53" s="363"/>
      <c r="MEO53" s="363"/>
      <c r="MEP53" s="363"/>
      <c r="MEQ53" s="363"/>
      <c r="MER53" s="363"/>
      <c r="MES53" s="363"/>
      <c r="MET53" s="363"/>
      <c r="MEU53" s="363"/>
      <c r="MEV53" s="363"/>
      <c r="MEW53" s="363"/>
      <c r="MEX53" s="363"/>
      <c r="MEY53" s="363"/>
      <c r="MEZ53" s="363"/>
      <c r="MFA53" s="363"/>
      <c r="MFB53" s="363"/>
      <c r="MFC53" s="363"/>
      <c r="MFD53" s="363"/>
      <c r="MFE53" s="363"/>
      <c r="MFF53" s="363"/>
      <c r="MFG53" s="363"/>
      <c r="MFH53" s="363"/>
      <c r="MFI53" s="363"/>
      <c r="MFJ53" s="363"/>
      <c r="MFK53" s="363"/>
      <c r="MFL53" s="363"/>
      <c r="MFM53" s="363"/>
      <c r="MFN53" s="363"/>
      <c r="MFO53" s="363"/>
      <c r="MFP53" s="363"/>
      <c r="MFQ53" s="363"/>
      <c r="MFR53" s="363"/>
      <c r="MFS53" s="363"/>
      <c r="MFT53" s="363"/>
      <c r="MFU53" s="363"/>
      <c r="MFV53" s="363"/>
      <c r="MFW53" s="363"/>
      <c r="MFX53" s="363"/>
      <c r="MFY53" s="363"/>
      <c r="MFZ53" s="363"/>
      <c r="MGA53" s="363"/>
      <c r="MGB53" s="363"/>
      <c r="MGC53" s="363"/>
      <c r="MGD53" s="363"/>
      <c r="MGE53" s="363"/>
      <c r="MGF53" s="363"/>
      <c r="MGG53" s="363"/>
      <c r="MGH53" s="363"/>
      <c r="MGI53" s="363"/>
      <c r="MGJ53" s="363"/>
      <c r="MGK53" s="363"/>
      <c r="MGL53" s="363"/>
      <c r="MGM53" s="363"/>
      <c r="MGN53" s="363"/>
      <c r="MGO53" s="363"/>
      <c r="MGP53" s="363"/>
      <c r="MGQ53" s="363"/>
      <c r="MGR53" s="363"/>
      <c r="MGS53" s="363"/>
      <c r="MGT53" s="363"/>
      <c r="MGU53" s="363"/>
      <c r="MGV53" s="363"/>
      <c r="MGW53" s="363"/>
      <c r="MGX53" s="363"/>
      <c r="MGY53" s="363"/>
      <c r="MGZ53" s="363"/>
      <c r="MHA53" s="363"/>
      <c r="MHB53" s="363"/>
      <c r="MHC53" s="363"/>
      <c r="MHD53" s="363"/>
      <c r="MHE53" s="363"/>
      <c r="MHF53" s="363"/>
      <c r="MHG53" s="363"/>
      <c r="MHH53" s="363"/>
      <c r="MHI53" s="363"/>
      <c r="MHJ53" s="363"/>
      <c r="MHK53" s="363"/>
      <c r="MHL53" s="363"/>
      <c r="MHM53" s="363"/>
      <c r="MHN53" s="363"/>
      <c r="MHO53" s="363"/>
      <c r="MHP53" s="363"/>
      <c r="MHQ53" s="363"/>
      <c r="MHR53" s="363"/>
      <c r="MHS53" s="363"/>
      <c r="MHT53" s="363"/>
      <c r="MHU53" s="363"/>
      <c r="MHV53" s="363"/>
      <c r="MHW53" s="363"/>
      <c r="MHX53" s="363"/>
      <c r="MHY53" s="363"/>
      <c r="MHZ53" s="363"/>
      <c r="MIA53" s="363"/>
      <c r="MIB53" s="363"/>
      <c r="MIC53" s="363"/>
      <c r="MID53" s="363"/>
      <c r="MIE53" s="363"/>
      <c r="MIF53" s="363"/>
      <c r="MIG53" s="363"/>
      <c r="MIH53" s="363"/>
      <c r="MII53" s="363"/>
      <c r="MIJ53" s="363"/>
      <c r="MIK53" s="363"/>
      <c r="MIL53" s="363"/>
      <c r="MIM53" s="363"/>
      <c r="MIN53" s="363"/>
      <c r="MIO53" s="363"/>
      <c r="MIP53" s="363"/>
      <c r="MIQ53" s="363"/>
      <c r="MIR53" s="363"/>
      <c r="MIS53" s="363"/>
      <c r="MIT53" s="363"/>
      <c r="MIU53" s="363"/>
      <c r="MIV53" s="363"/>
      <c r="MIW53" s="363"/>
      <c r="MIX53" s="363"/>
      <c r="MIY53" s="363"/>
      <c r="MIZ53" s="363"/>
      <c r="MJA53" s="363"/>
      <c r="MJB53" s="363"/>
      <c r="MJC53" s="363"/>
      <c r="MJD53" s="363"/>
      <c r="MJE53" s="363"/>
      <c r="MJF53" s="363"/>
      <c r="MJG53" s="363"/>
      <c r="MJH53" s="363"/>
      <c r="MJI53" s="363"/>
      <c r="MJJ53" s="363"/>
      <c r="MJK53" s="363"/>
      <c r="MJL53" s="363"/>
      <c r="MJM53" s="363"/>
      <c r="MJN53" s="363"/>
      <c r="MJO53" s="363"/>
      <c r="MJP53" s="363"/>
      <c r="MJQ53" s="363"/>
      <c r="MJR53" s="363"/>
      <c r="MJS53" s="363"/>
      <c r="MJT53" s="363"/>
      <c r="MJU53" s="363"/>
      <c r="MJV53" s="363"/>
      <c r="MJW53" s="363"/>
      <c r="MJX53" s="363"/>
      <c r="MJY53" s="363"/>
      <c r="MJZ53" s="363"/>
      <c r="MKA53" s="363"/>
      <c r="MKB53" s="363"/>
      <c r="MKC53" s="363"/>
      <c r="MKD53" s="363"/>
      <c r="MKE53" s="363"/>
      <c r="MKF53" s="363"/>
      <c r="MKG53" s="363"/>
      <c r="MKH53" s="363"/>
      <c r="MKI53" s="363"/>
      <c r="MKJ53" s="363"/>
      <c r="MKK53" s="363"/>
      <c r="MKL53" s="363"/>
      <c r="MKM53" s="363"/>
      <c r="MKN53" s="363"/>
      <c r="MKO53" s="363"/>
      <c r="MKP53" s="363"/>
      <c r="MKQ53" s="363"/>
      <c r="MKR53" s="363"/>
      <c r="MKS53" s="363"/>
      <c r="MKT53" s="363"/>
      <c r="MKU53" s="363"/>
      <c r="MKV53" s="363"/>
      <c r="MKW53" s="363"/>
      <c r="MKX53" s="363"/>
      <c r="MKY53" s="363"/>
      <c r="MKZ53" s="363"/>
      <c r="MLA53" s="363"/>
      <c r="MLB53" s="363"/>
      <c r="MLC53" s="363"/>
      <c r="MLD53" s="363"/>
      <c r="MLE53" s="363"/>
      <c r="MLF53" s="363"/>
      <c r="MLG53" s="363"/>
      <c r="MLH53" s="363"/>
      <c r="MLI53" s="363"/>
      <c r="MLJ53" s="363"/>
      <c r="MLK53" s="363"/>
      <c r="MLL53" s="363"/>
      <c r="MLM53" s="363"/>
      <c r="MLN53" s="363"/>
      <c r="MLO53" s="363"/>
      <c r="MLP53" s="363"/>
      <c r="MLQ53" s="363"/>
      <c r="MLR53" s="363"/>
      <c r="MLS53" s="363"/>
      <c r="MLT53" s="363"/>
      <c r="MLU53" s="363"/>
      <c r="MLV53" s="363"/>
      <c r="MLW53" s="363"/>
      <c r="MLX53" s="363"/>
      <c r="MLY53" s="363"/>
      <c r="MLZ53" s="363"/>
      <c r="MMA53" s="363"/>
      <c r="MMB53" s="363"/>
      <c r="MMC53" s="363"/>
      <c r="MMD53" s="363"/>
      <c r="MME53" s="363"/>
      <c r="MMF53" s="363"/>
      <c r="MMG53" s="363"/>
      <c r="MMH53" s="363"/>
      <c r="MMI53" s="363"/>
      <c r="MMJ53" s="363"/>
      <c r="MMK53" s="363"/>
      <c r="MML53" s="363"/>
      <c r="MMM53" s="363"/>
      <c r="MMN53" s="363"/>
      <c r="MMO53" s="363"/>
      <c r="MMP53" s="363"/>
      <c r="MMQ53" s="363"/>
      <c r="MMR53" s="363"/>
      <c r="MMS53" s="363"/>
      <c r="MMT53" s="363"/>
      <c r="MMU53" s="363"/>
      <c r="MMV53" s="363"/>
      <c r="MMW53" s="363"/>
      <c r="MMX53" s="363"/>
      <c r="MMY53" s="363"/>
      <c r="MMZ53" s="363"/>
      <c r="MNA53" s="363"/>
      <c r="MNB53" s="363"/>
      <c r="MNC53" s="363"/>
      <c r="MND53" s="363"/>
      <c r="MNE53" s="363"/>
      <c r="MNF53" s="363"/>
      <c r="MNG53" s="363"/>
      <c r="MNH53" s="363"/>
      <c r="MNI53" s="363"/>
      <c r="MNJ53" s="363"/>
      <c r="MNK53" s="363"/>
      <c r="MNL53" s="363"/>
      <c r="MNM53" s="363"/>
      <c r="MNN53" s="363"/>
      <c r="MNO53" s="363"/>
      <c r="MNP53" s="363"/>
      <c r="MNQ53" s="363"/>
      <c r="MNR53" s="363"/>
      <c r="MNS53" s="363"/>
      <c r="MNT53" s="363"/>
      <c r="MNU53" s="363"/>
      <c r="MNV53" s="363"/>
      <c r="MNW53" s="363"/>
      <c r="MNX53" s="363"/>
      <c r="MNY53" s="363"/>
      <c r="MNZ53" s="363"/>
      <c r="MOA53" s="363"/>
      <c r="MOB53" s="363"/>
      <c r="MOC53" s="363"/>
      <c r="MOD53" s="363"/>
      <c r="MOE53" s="363"/>
      <c r="MOF53" s="363"/>
      <c r="MOG53" s="363"/>
      <c r="MOH53" s="363"/>
      <c r="MOI53" s="363"/>
      <c r="MOJ53" s="363"/>
      <c r="MOK53" s="363"/>
      <c r="MOL53" s="363"/>
      <c r="MOM53" s="363"/>
      <c r="MON53" s="363"/>
      <c r="MOO53" s="363"/>
      <c r="MOP53" s="363"/>
      <c r="MOQ53" s="363"/>
      <c r="MOR53" s="363"/>
      <c r="MOS53" s="363"/>
      <c r="MOT53" s="363"/>
      <c r="MOU53" s="363"/>
      <c r="MOV53" s="363"/>
      <c r="MOW53" s="363"/>
      <c r="MOX53" s="363"/>
      <c r="MOY53" s="363"/>
      <c r="MOZ53" s="363"/>
      <c r="MPA53" s="363"/>
      <c r="MPB53" s="363"/>
      <c r="MPC53" s="363"/>
      <c r="MPD53" s="363"/>
      <c r="MPE53" s="363"/>
      <c r="MPF53" s="363"/>
      <c r="MPG53" s="363"/>
      <c r="MPH53" s="363"/>
      <c r="MPI53" s="363"/>
      <c r="MPJ53" s="363"/>
      <c r="MPK53" s="363"/>
      <c r="MPL53" s="363"/>
      <c r="MPM53" s="363"/>
      <c r="MPN53" s="363"/>
      <c r="MPO53" s="363"/>
      <c r="MPP53" s="363"/>
      <c r="MPQ53" s="363"/>
      <c r="MPR53" s="363"/>
      <c r="MPS53" s="363"/>
      <c r="MPT53" s="363"/>
      <c r="MPU53" s="363"/>
      <c r="MPV53" s="363"/>
      <c r="MPW53" s="363"/>
      <c r="MPX53" s="363"/>
      <c r="MPY53" s="363"/>
      <c r="MPZ53" s="363"/>
      <c r="MQA53" s="363"/>
      <c r="MQB53" s="363"/>
      <c r="MQC53" s="363"/>
      <c r="MQD53" s="363"/>
      <c r="MQE53" s="363"/>
      <c r="MQF53" s="363"/>
      <c r="MQG53" s="363"/>
      <c r="MQH53" s="363"/>
      <c r="MQI53" s="363"/>
      <c r="MQJ53" s="363"/>
      <c r="MQK53" s="363"/>
      <c r="MQL53" s="363"/>
      <c r="MQM53" s="363"/>
      <c r="MQN53" s="363"/>
      <c r="MQO53" s="363"/>
      <c r="MQP53" s="363"/>
      <c r="MQQ53" s="363"/>
      <c r="MQR53" s="363"/>
      <c r="MQS53" s="363"/>
      <c r="MQT53" s="363"/>
      <c r="MQU53" s="363"/>
      <c r="MQV53" s="363"/>
      <c r="MQW53" s="363"/>
      <c r="MQX53" s="363"/>
      <c r="MQY53" s="363"/>
      <c r="MQZ53" s="363"/>
      <c r="MRA53" s="363"/>
      <c r="MRB53" s="363"/>
      <c r="MRC53" s="363"/>
      <c r="MRD53" s="363"/>
      <c r="MRE53" s="363"/>
      <c r="MRF53" s="363"/>
      <c r="MRG53" s="363"/>
      <c r="MRH53" s="363"/>
      <c r="MRI53" s="363"/>
      <c r="MRJ53" s="363"/>
      <c r="MRK53" s="363"/>
      <c r="MRL53" s="363"/>
      <c r="MRM53" s="363"/>
      <c r="MRN53" s="363"/>
      <c r="MRO53" s="363"/>
      <c r="MRP53" s="363"/>
      <c r="MRQ53" s="363"/>
      <c r="MRR53" s="363"/>
      <c r="MRS53" s="363"/>
      <c r="MRT53" s="363"/>
      <c r="MRU53" s="363"/>
      <c r="MRV53" s="363"/>
      <c r="MRW53" s="363"/>
      <c r="MRX53" s="363"/>
      <c r="MRY53" s="363"/>
      <c r="MRZ53" s="363"/>
      <c r="MSA53" s="363"/>
      <c r="MSB53" s="363"/>
      <c r="MSC53" s="363"/>
      <c r="MSD53" s="363"/>
      <c r="MSE53" s="363"/>
      <c r="MSF53" s="363"/>
      <c r="MSG53" s="363"/>
      <c r="MSH53" s="363"/>
      <c r="MSI53" s="363"/>
      <c r="MSJ53" s="363"/>
      <c r="MSK53" s="363"/>
      <c r="MSL53" s="363"/>
      <c r="MSM53" s="363"/>
      <c r="MSN53" s="363"/>
      <c r="MSO53" s="363"/>
      <c r="MSP53" s="363"/>
      <c r="MSQ53" s="363"/>
      <c r="MSR53" s="363"/>
      <c r="MSS53" s="363"/>
      <c r="MST53" s="363"/>
      <c r="MSU53" s="363"/>
      <c r="MSV53" s="363"/>
      <c r="MSW53" s="363"/>
      <c r="MSX53" s="363"/>
      <c r="MSY53" s="363"/>
      <c r="MSZ53" s="363"/>
      <c r="MTA53" s="363"/>
      <c r="MTB53" s="363"/>
      <c r="MTC53" s="363"/>
      <c r="MTD53" s="363"/>
      <c r="MTE53" s="363"/>
      <c r="MTF53" s="363"/>
      <c r="MTG53" s="363"/>
      <c r="MTH53" s="363"/>
      <c r="MTI53" s="363"/>
      <c r="MTJ53" s="363"/>
      <c r="MTK53" s="363"/>
      <c r="MTL53" s="363"/>
      <c r="MTM53" s="363"/>
      <c r="MTN53" s="363"/>
      <c r="MTO53" s="363"/>
      <c r="MTP53" s="363"/>
      <c r="MTQ53" s="363"/>
      <c r="MTR53" s="363"/>
      <c r="MTS53" s="363"/>
      <c r="MTT53" s="363"/>
      <c r="MTU53" s="363"/>
      <c r="MTV53" s="363"/>
      <c r="MTW53" s="363"/>
      <c r="MTX53" s="363"/>
      <c r="MTY53" s="363"/>
      <c r="MTZ53" s="363"/>
      <c r="MUA53" s="363"/>
      <c r="MUB53" s="363"/>
      <c r="MUC53" s="363"/>
      <c r="MUD53" s="363"/>
      <c r="MUE53" s="363"/>
      <c r="MUF53" s="363"/>
      <c r="MUG53" s="363"/>
      <c r="MUH53" s="363"/>
      <c r="MUI53" s="363"/>
      <c r="MUJ53" s="363"/>
      <c r="MUK53" s="363"/>
      <c r="MUL53" s="363"/>
      <c r="MUM53" s="363"/>
      <c r="MUN53" s="363"/>
      <c r="MUO53" s="363"/>
      <c r="MUP53" s="363"/>
      <c r="MUQ53" s="363"/>
      <c r="MUR53" s="363"/>
      <c r="MUS53" s="363"/>
      <c r="MUT53" s="363"/>
      <c r="MUU53" s="363"/>
      <c r="MUV53" s="363"/>
      <c r="MUW53" s="363"/>
      <c r="MUX53" s="363"/>
      <c r="MUY53" s="363"/>
      <c r="MUZ53" s="363"/>
      <c r="MVA53" s="363"/>
      <c r="MVB53" s="363"/>
      <c r="MVC53" s="363"/>
      <c r="MVD53" s="363"/>
      <c r="MVE53" s="363"/>
      <c r="MVF53" s="363"/>
      <c r="MVG53" s="363"/>
      <c r="MVH53" s="363"/>
      <c r="MVI53" s="363"/>
      <c r="MVJ53" s="363"/>
      <c r="MVK53" s="363"/>
      <c r="MVL53" s="363"/>
      <c r="MVM53" s="363"/>
      <c r="MVN53" s="363"/>
      <c r="MVO53" s="363"/>
      <c r="MVP53" s="363"/>
      <c r="MVQ53" s="363"/>
      <c r="MVR53" s="363"/>
      <c r="MVS53" s="363"/>
      <c r="MVT53" s="363"/>
      <c r="MVU53" s="363"/>
      <c r="MVV53" s="363"/>
      <c r="MVW53" s="363"/>
      <c r="MVX53" s="363"/>
      <c r="MVY53" s="363"/>
      <c r="MVZ53" s="363"/>
      <c r="MWA53" s="363"/>
      <c r="MWB53" s="363"/>
      <c r="MWC53" s="363"/>
      <c r="MWD53" s="363"/>
      <c r="MWE53" s="363"/>
      <c r="MWF53" s="363"/>
      <c r="MWG53" s="363"/>
      <c r="MWH53" s="363"/>
      <c r="MWI53" s="363"/>
      <c r="MWJ53" s="363"/>
      <c r="MWK53" s="363"/>
      <c r="MWL53" s="363"/>
      <c r="MWM53" s="363"/>
      <c r="MWN53" s="363"/>
      <c r="MWO53" s="363"/>
      <c r="MWP53" s="363"/>
      <c r="MWQ53" s="363"/>
      <c r="MWR53" s="363"/>
      <c r="MWS53" s="363"/>
      <c r="MWT53" s="363"/>
      <c r="MWU53" s="363"/>
      <c r="MWV53" s="363"/>
      <c r="MWW53" s="363"/>
      <c r="MWX53" s="363"/>
      <c r="MWY53" s="363"/>
      <c r="MWZ53" s="363"/>
      <c r="MXA53" s="363"/>
      <c r="MXB53" s="363"/>
      <c r="MXC53" s="363"/>
      <c r="MXD53" s="363"/>
      <c r="MXE53" s="363"/>
      <c r="MXF53" s="363"/>
      <c r="MXG53" s="363"/>
      <c r="MXH53" s="363"/>
      <c r="MXI53" s="363"/>
      <c r="MXJ53" s="363"/>
      <c r="MXK53" s="363"/>
      <c r="MXL53" s="363"/>
      <c r="MXM53" s="363"/>
      <c r="MXN53" s="363"/>
      <c r="MXO53" s="363"/>
      <c r="MXP53" s="363"/>
      <c r="MXQ53" s="363"/>
      <c r="MXR53" s="363"/>
      <c r="MXS53" s="363"/>
      <c r="MXT53" s="363"/>
      <c r="MXU53" s="363"/>
      <c r="MXV53" s="363"/>
      <c r="MXW53" s="363"/>
      <c r="MXX53" s="363"/>
      <c r="MXY53" s="363"/>
      <c r="MXZ53" s="363"/>
      <c r="MYA53" s="363"/>
      <c r="MYB53" s="363"/>
      <c r="MYC53" s="363"/>
      <c r="MYD53" s="363"/>
      <c r="MYE53" s="363"/>
      <c r="MYF53" s="363"/>
      <c r="MYG53" s="363"/>
      <c r="MYH53" s="363"/>
      <c r="MYI53" s="363"/>
      <c r="MYJ53" s="363"/>
      <c r="MYK53" s="363"/>
      <c r="MYL53" s="363"/>
      <c r="MYM53" s="363"/>
      <c r="MYN53" s="363"/>
      <c r="MYO53" s="363"/>
      <c r="MYP53" s="363"/>
      <c r="MYQ53" s="363"/>
      <c r="MYR53" s="363"/>
      <c r="MYS53" s="363"/>
      <c r="MYT53" s="363"/>
      <c r="MYU53" s="363"/>
      <c r="MYV53" s="363"/>
      <c r="MYW53" s="363"/>
      <c r="MYX53" s="363"/>
      <c r="MYY53" s="363"/>
      <c r="MYZ53" s="363"/>
      <c r="MZA53" s="363"/>
      <c r="MZB53" s="363"/>
      <c r="MZC53" s="363"/>
      <c r="MZD53" s="363"/>
      <c r="MZE53" s="363"/>
      <c r="MZF53" s="363"/>
      <c r="MZG53" s="363"/>
      <c r="MZH53" s="363"/>
      <c r="MZI53" s="363"/>
      <c r="MZJ53" s="363"/>
      <c r="MZK53" s="363"/>
      <c r="MZL53" s="363"/>
      <c r="MZM53" s="363"/>
      <c r="MZN53" s="363"/>
      <c r="MZO53" s="363"/>
      <c r="MZP53" s="363"/>
      <c r="MZQ53" s="363"/>
      <c r="MZR53" s="363"/>
      <c r="MZS53" s="363"/>
      <c r="MZT53" s="363"/>
      <c r="MZU53" s="363"/>
      <c r="MZV53" s="363"/>
      <c r="MZW53" s="363"/>
      <c r="MZX53" s="363"/>
      <c r="MZY53" s="363"/>
      <c r="MZZ53" s="363"/>
      <c r="NAA53" s="363"/>
      <c r="NAB53" s="363"/>
      <c r="NAC53" s="363"/>
      <c r="NAD53" s="363"/>
      <c r="NAE53" s="363"/>
      <c r="NAF53" s="363"/>
      <c r="NAG53" s="363"/>
      <c r="NAH53" s="363"/>
      <c r="NAI53" s="363"/>
      <c r="NAJ53" s="363"/>
      <c r="NAK53" s="363"/>
      <c r="NAL53" s="363"/>
      <c r="NAM53" s="363"/>
      <c r="NAN53" s="363"/>
      <c r="NAO53" s="363"/>
      <c r="NAP53" s="363"/>
      <c r="NAQ53" s="363"/>
      <c r="NAR53" s="363"/>
      <c r="NAS53" s="363"/>
      <c r="NAT53" s="363"/>
      <c r="NAU53" s="363"/>
      <c r="NAV53" s="363"/>
      <c r="NAW53" s="363"/>
      <c r="NAX53" s="363"/>
      <c r="NAY53" s="363"/>
      <c r="NAZ53" s="363"/>
      <c r="NBA53" s="363"/>
      <c r="NBB53" s="363"/>
      <c r="NBC53" s="363"/>
      <c r="NBD53" s="363"/>
      <c r="NBE53" s="363"/>
      <c r="NBF53" s="363"/>
      <c r="NBG53" s="363"/>
      <c r="NBH53" s="363"/>
      <c r="NBI53" s="363"/>
      <c r="NBJ53" s="363"/>
      <c r="NBK53" s="363"/>
      <c r="NBL53" s="363"/>
      <c r="NBM53" s="363"/>
      <c r="NBN53" s="363"/>
      <c r="NBO53" s="363"/>
      <c r="NBP53" s="363"/>
      <c r="NBQ53" s="363"/>
      <c r="NBR53" s="363"/>
      <c r="NBS53" s="363"/>
      <c r="NBT53" s="363"/>
      <c r="NBU53" s="363"/>
      <c r="NBV53" s="363"/>
      <c r="NBW53" s="363"/>
      <c r="NBX53" s="363"/>
      <c r="NBY53" s="363"/>
      <c r="NBZ53" s="363"/>
      <c r="NCA53" s="363"/>
      <c r="NCB53" s="363"/>
      <c r="NCC53" s="363"/>
      <c r="NCD53" s="363"/>
      <c r="NCE53" s="363"/>
      <c r="NCF53" s="363"/>
      <c r="NCG53" s="363"/>
      <c r="NCH53" s="363"/>
      <c r="NCI53" s="363"/>
      <c r="NCJ53" s="363"/>
      <c r="NCK53" s="363"/>
      <c r="NCL53" s="363"/>
      <c r="NCM53" s="363"/>
      <c r="NCN53" s="363"/>
      <c r="NCO53" s="363"/>
      <c r="NCP53" s="363"/>
      <c r="NCQ53" s="363"/>
      <c r="NCR53" s="363"/>
      <c r="NCS53" s="363"/>
      <c r="NCT53" s="363"/>
      <c r="NCU53" s="363"/>
      <c r="NCV53" s="363"/>
      <c r="NCW53" s="363"/>
      <c r="NCX53" s="363"/>
      <c r="NCY53" s="363"/>
      <c r="NCZ53" s="363"/>
      <c r="NDA53" s="363"/>
      <c r="NDB53" s="363"/>
      <c r="NDC53" s="363"/>
      <c r="NDD53" s="363"/>
      <c r="NDE53" s="363"/>
      <c r="NDF53" s="363"/>
      <c r="NDG53" s="363"/>
      <c r="NDH53" s="363"/>
      <c r="NDI53" s="363"/>
      <c r="NDJ53" s="363"/>
      <c r="NDK53" s="363"/>
      <c r="NDL53" s="363"/>
      <c r="NDM53" s="363"/>
      <c r="NDN53" s="363"/>
      <c r="NDO53" s="363"/>
      <c r="NDP53" s="363"/>
      <c r="NDQ53" s="363"/>
      <c r="NDR53" s="363"/>
      <c r="NDS53" s="363"/>
      <c r="NDT53" s="363"/>
      <c r="NDU53" s="363"/>
      <c r="NDV53" s="363"/>
      <c r="NDW53" s="363"/>
      <c r="NDX53" s="363"/>
      <c r="NDY53" s="363"/>
      <c r="NDZ53" s="363"/>
      <c r="NEA53" s="363"/>
      <c r="NEB53" s="363"/>
      <c r="NEC53" s="363"/>
      <c r="NED53" s="363"/>
      <c r="NEE53" s="363"/>
      <c r="NEF53" s="363"/>
      <c r="NEG53" s="363"/>
      <c r="NEH53" s="363"/>
      <c r="NEI53" s="363"/>
      <c r="NEJ53" s="363"/>
      <c r="NEK53" s="363"/>
      <c r="NEL53" s="363"/>
      <c r="NEM53" s="363"/>
      <c r="NEN53" s="363"/>
      <c r="NEO53" s="363"/>
      <c r="NEP53" s="363"/>
      <c r="NEQ53" s="363"/>
      <c r="NER53" s="363"/>
      <c r="NES53" s="363"/>
      <c r="NET53" s="363"/>
      <c r="NEU53" s="363"/>
      <c r="NEV53" s="363"/>
      <c r="NEW53" s="363"/>
      <c r="NEX53" s="363"/>
      <c r="NEY53" s="363"/>
      <c r="NEZ53" s="363"/>
      <c r="NFA53" s="363"/>
      <c r="NFB53" s="363"/>
      <c r="NFC53" s="363"/>
      <c r="NFD53" s="363"/>
      <c r="NFE53" s="363"/>
      <c r="NFF53" s="363"/>
      <c r="NFG53" s="363"/>
      <c r="NFH53" s="363"/>
      <c r="NFI53" s="363"/>
      <c r="NFJ53" s="363"/>
      <c r="NFK53" s="363"/>
      <c r="NFL53" s="363"/>
      <c r="NFM53" s="363"/>
      <c r="NFN53" s="363"/>
      <c r="NFO53" s="363"/>
      <c r="NFP53" s="363"/>
      <c r="NFQ53" s="363"/>
      <c r="NFR53" s="363"/>
      <c r="NFS53" s="363"/>
      <c r="NFT53" s="363"/>
      <c r="NFU53" s="363"/>
      <c r="NFV53" s="363"/>
      <c r="NFW53" s="363"/>
      <c r="NFX53" s="363"/>
      <c r="NFY53" s="363"/>
      <c r="NFZ53" s="363"/>
      <c r="NGA53" s="363"/>
      <c r="NGB53" s="363"/>
      <c r="NGC53" s="363"/>
      <c r="NGD53" s="363"/>
      <c r="NGE53" s="363"/>
      <c r="NGF53" s="363"/>
      <c r="NGG53" s="363"/>
      <c r="NGH53" s="363"/>
      <c r="NGI53" s="363"/>
      <c r="NGJ53" s="363"/>
      <c r="NGK53" s="363"/>
      <c r="NGL53" s="363"/>
      <c r="NGM53" s="363"/>
      <c r="NGN53" s="363"/>
      <c r="NGO53" s="363"/>
      <c r="NGP53" s="363"/>
      <c r="NGQ53" s="363"/>
      <c r="NGR53" s="363"/>
      <c r="NGS53" s="363"/>
      <c r="NGT53" s="363"/>
      <c r="NGU53" s="363"/>
      <c r="NGV53" s="363"/>
      <c r="NGW53" s="363"/>
      <c r="NGX53" s="363"/>
      <c r="NGY53" s="363"/>
      <c r="NGZ53" s="363"/>
      <c r="NHA53" s="363"/>
      <c r="NHB53" s="363"/>
      <c r="NHC53" s="363"/>
      <c r="NHD53" s="363"/>
      <c r="NHE53" s="363"/>
      <c r="NHF53" s="363"/>
      <c r="NHG53" s="363"/>
      <c r="NHH53" s="363"/>
      <c r="NHI53" s="363"/>
      <c r="NHJ53" s="363"/>
      <c r="NHK53" s="363"/>
      <c r="NHL53" s="363"/>
      <c r="NHM53" s="363"/>
      <c r="NHN53" s="363"/>
      <c r="NHO53" s="363"/>
      <c r="NHP53" s="363"/>
      <c r="NHQ53" s="363"/>
      <c r="NHR53" s="363"/>
      <c r="NHS53" s="363"/>
      <c r="NHT53" s="363"/>
      <c r="NHU53" s="363"/>
      <c r="NHV53" s="363"/>
      <c r="NHW53" s="363"/>
      <c r="NHX53" s="363"/>
      <c r="NHY53" s="363"/>
      <c r="NHZ53" s="363"/>
      <c r="NIA53" s="363"/>
      <c r="NIB53" s="363"/>
      <c r="NIC53" s="363"/>
      <c r="NID53" s="363"/>
      <c r="NIE53" s="363"/>
      <c r="NIF53" s="363"/>
      <c r="NIG53" s="363"/>
      <c r="NIH53" s="363"/>
      <c r="NII53" s="363"/>
      <c r="NIJ53" s="363"/>
      <c r="NIK53" s="363"/>
      <c r="NIL53" s="363"/>
      <c r="NIM53" s="363"/>
      <c r="NIN53" s="363"/>
      <c r="NIO53" s="363"/>
      <c r="NIP53" s="363"/>
      <c r="NIQ53" s="363"/>
      <c r="NIR53" s="363"/>
      <c r="NIS53" s="363"/>
      <c r="NIT53" s="363"/>
      <c r="NIU53" s="363"/>
      <c r="NIV53" s="363"/>
      <c r="NIW53" s="363"/>
      <c r="NIX53" s="363"/>
      <c r="NIY53" s="363"/>
      <c r="NIZ53" s="363"/>
      <c r="NJA53" s="363"/>
      <c r="NJB53" s="363"/>
      <c r="NJC53" s="363"/>
      <c r="NJD53" s="363"/>
      <c r="NJE53" s="363"/>
      <c r="NJF53" s="363"/>
      <c r="NJG53" s="363"/>
      <c r="NJH53" s="363"/>
      <c r="NJI53" s="363"/>
      <c r="NJJ53" s="363"/>
      <c r="NJK53" s="363"/>
      <c r="NJL53" s="363"/>
      <c r="NJM53" s="363"/>
      <c r="NJN53" s="363"/>
      <c r="NJO53" s="363"/>
      <c r="NJP53" s="363"/>
      <c r="NJQ53" s="363"/>
      <c r="NJR53" s="363"/>
      <c r="NJS53" s="363"/>
      <c r="NJT53" s="363"/>
      <c r="NJU53" s="363"/>
      <c r="NJV53" s="363"/>
      <c r="NJW53" s="363"/>
      <c r="NJX53" s="363"/>
      <c r="NJY53" s="363"/>
      <c r="NJZ53" s="363"/>
      <c r="NKA53" s="363"/>
      <c r="NKB53" s="363"/>
      <c r="NKC53" s="363"/>
      <c r="NKD53" s="363"/>
      <c r="NKE53" s="363"/>
      <c r="NKF53" s="363"/>
      <c r="NKG53" s="363"/>
      <c r="NKH53" s="363"/>
      <c r="NKI53" s="363"/>
      <c r="NKJ53" s="363"/>
      <c r="NKK53" s="363"/>
      <c r="NKL53" s="363"/>
      <c r="NKM53" s="363"/>
      <c r="NKN53" s="363"/>
      <c r="NKO53" s="363"/>
      <c r="NKP53" s="363"/>
      <c r="NKQ53" s="363"/>
      <c r="NKR53" s="363"/>
      <c r="NKS53" s="363"/>
      <c r="NKT53" s="363"/>
      <c r="NKU53" s="363"/>
      <c r="NKV53" s="363"/>
      <c r="NKW53" s="363"/>
      <c r="NKX53" s="363"/>
      <c r="NKY53" s="363"/>
      <c r="NKZ53" s="363"/>
      <c r="NLA53" s="363"/>
      <c r="NLB53" s="363"/>
      <c r="NLC53" s="363"/>
      <c r="NLD53" s="363"/>
      <c r="NLE53" s="363"/>
      <c r="NLF53" s="363"/>
      <c r="NLG53" s="363"/>
      <c r="NLH53" s="363"/>
      <c r="NLI53" s="363"/>
      <c r="NLJ53" s="363"/>
      <c r="NLK53" s="363"/>
      <c r="NLL53" s="363"/>
      <c r="NLM53" s="363"/>
      <c r="NLN53" s="363"/>
      <c r="NLO53" s="363"/>
      <c r="NLP53" s="363"/>
      <c r="NLQ53" s="363"/>
      <c r="NLR53" s="363"/>
      <c r="NLS53" s="363"/>
      <c r="NLT53" s="363"/>
      <c r="NLU53" s="363"/>
      <c r="NLV53" s="363"/>
      <c r="NLW53" s="363"/>
      <c r="NLX53" s="363"/>
      <c r="NLY53" s="363"/>
      <c r="NLZ53" s="363"/>
      <c r="NMA53" s="363"/>
      <c r="NMB53" s="363"/>
      <c r="NMC53" s="363"/>
      <c r="NMD53" s="363"/>
      <c r="NME53" s="363"/>
      <c r="NMF53" s="363"/>
      <c r="NMG53" s="363"/>
      <c r="NMH53" s="363"/>
      <c r="NMI53" s="363"/>
      <c r="NMJ53" s="363"/>
      <c r="NMK53" s="363"/>
      <c r="NML53" s="363"/>
      <c r="NMM53" s="363"/>
      <c r="NMN53" s="363"/>
      <c r="NMO53" s="363"/>
      <c r="NMP53" s="363"/>
      <c r="NMQ53" s="363"/>
      <c r="NMR53" s="363"/>
      <c r="NMS53" s="363"/>
      <c r="NMT53" s="363"/>
      <c r="NMU53" s="363"/>
      <c r="NMV53" s="363"/>
      <c r="NMW53" s="363"/>
      <c r="NMX53" s="363"/>
      <c r="NMY53" s="363"/>
      <c r="NMZ53" s="363"/>
      <c r="NNA53" s="363"/>
      <c r="NNB53" s="363"/>
      <c r="NNC53" s="363"/>
      <c r="NND53" s="363"/>
      <c r="NNE53" s="363"/>
      <c r="NNF53" s="363"/>
      <c r="NNG53" s="363"/>
      <c r="NNH53" s="363"/>
      <c r="NNI53" s="363"/>
      <c r="NNJ53" s="363"/>
      <c r="NNK53" s="363"/>
      <c r="NNL53" s="363"/>
      <c r="NNM53" s="363"/>
      <c r="NNN53" s="363"/>
      <c r="NNO53" s="363"/>
      <c r="NNP53" s="363"/>
      <c r="NNQ53" s="363"/>
      <c r="NNR53" s="363"/>
      <c r="NNS53" s="363"/>
      <c r="NNT53" s="363"/>
      <c r="NNU53" s="363"/>
      <c r="NNV53" s="363"/>
      <c r="NNW53" s="363"/>
      <c r="NNX53" s="363"/>
      <c r="NNY53" s="363"/>
      <c r="NNZ53" s="363"/>
      <c r="NOA53" s="363"/>
      <c r="NOB53" s="363"/>
      <c r="NOC53" s="363"/>
      <c r="NOD53" s="363"/>
      <c r="NOE53" s="363"/>
      <c r="NOF53" s="363"/>
      <c r="NOG53" s="363"/>
      <c r="NOH53" s="363"/>
      <c r="NOI53" s="363"/>
      <c r="NOJ53" s="363"/>
      <c r="NOK53" s="363"/>
      <c r="NOL53" s="363"/>
      <c r="NOM53" s="363"/>
      <c r="NON53" s="363"/>
      <c r="NOO53" s="363"/>
      <c r="NOP53" s="363"/>
      <c r="NOQ53" s="363"/>
      <c r="NOR53" s="363"/>
      <c r="NOS53" s="363"/>
      <c r="NOT53" s="363"/>
      <c r="NOU53" s="363"/>
      <c r="NOV53" s="363"/>
      <c r="NOW53" s="363"/>
      <c r="NOX53" s="363"/>
      <c r="NOY53" s="363"/>
      <c r="NOZ53" s="363"/>
      <c r="NPA53" s="363"/>
      <c r="NPB53" s="363"/>
      <c r="NPC53" s="363"/>
      <c r="NPD53" s="363"/>
      <c r="NPE53" s="363"/>
      <c r="NPF53" s="363"/>
      <c r="NPG53" s="363"/>
      <c r="NPH53" s="363"/>
      <c r="NPI53" s="363"/>
      <c r="NPJ53" s="363"/>
      <c r="NPK53" s="363"/>
      <c r="NPL53" s="363"/>
      <c r="NPM53" s="363"/>
      <c r="NPN53" s="363"/>
      <c r="NPO53" s="363"/>
      <c r="NPP53" s="363"/>
      <c r="NPQ53" s="363"/>
      <c r="NPR53" s="363"/>
      <c r="NPS53" s="363"/>
      <c r="NPT53" s="363"/>
      <c r="NPU53" s="363"/>
      <c r="NPV53" s="363"/>
      <c r="NPW53" s="363"/>
      <c r="NPX53" s="363"/>
      <c r="NPY53" s="363"/>
      <c r="NPZ53" s="363"/>
      <c r="NQA53" s="363"/>
      <c r="NQB53" s="363"/>
      <c r="NQC53" s="363"/>
      <c r="NQD53" s="363"/>
      <c r="NQE53" s="363"/>
      <c r="NQF53" s="363"/>
      <c r="NQG53" s="363"/>
      <c r="NQH53" s="363"/>
      <c r="NQI53" s="363"/>
      <c r="NQJ53" s="363"/>
      <c r="NQK53" s="363"/>
      <c r="NQL53" s="363"/>
      <c r="NQM53" s="363"/>
      <c r="NQN53" s="363"/>
      <c r="NQO53" s="363"/>
      <c r="NQP53" s="363"/>
      <c r="NQQ53" s="363"/>
      <c r="NQR53" s="363"/>
      <c r="NQS53" s="363"/>
      <c r="NQT53" s="363"/>
      <c r="NQU53" s="363"/>
      <c r="NQV53" s="363"/>
      <c r="NQW53" s="363"/>
      <c r="NQX53" s="363"/>
      <c r="NQY53" s="363"/>
      <c r="NQZ53" s="363"/>
      <c r="NRA53" s="363"/>
      <c r="NRB53" s="363"/>
      <c r="NRC53" s="363"/>
      <c r="NRD53" s="363"/>
      <c r="NRE53" s="363"/>
      <c r="NRF53" s="363"/>
      <c r="NRG53" s="363"/>
      <c r="NRH53" s="363"/>
      <c r="NRI53" s="363"/>
      <c r="NRJ53" s="363"/>
      <c r="NRK53" s="363"/>
      <c r="NRL53" s="363"/>
      <c r="NRM53" s="363"/>
      <c r="NRN53" s="363"/>
      <c r="NRO53" s="363"/>
      <c r="NRP53" s="363"/>
      <c r="NRQ53" s="363"/>
      <c r="NRR53" s="363"/>
      <c r="NRS53" s="363"/>
      <c r="NRT53" s="363"/>
      <c r="NRU53" s="363"/>
      <c r="NRV53" s="363"/>
      <c r="NRW53" s="363"/>
      <c r="NRX53" s="363"/>
      <c r="NRY53" s="363"/>
      <c r="NRZ53" s="363"/>
      <c r="NSA53" s="363"/>
      <c r="NSB53" s="363"/>
      <c r="NSC53" s="363"/>
      <c r="NSD53" s="363"/>
      <c r="NSE53" s="363"/>
      <c r="NSF53" s="363"/>
      <c r="NSG53" s="363"/>
      <c r="NSH53" s="363"/>
      <c r="NSI53" s="363"/>
      <c r="NSJ53" s="363"/>
      <c r="NSK53" s="363"/>
      <c r="NSL53" s="363"/>
      <c r="NSM53" s="363"/>
      <c r="NSN53" s="363"/>
      <c r="NSO53" s="363"/>
      <c r="NSP53" s="363"/>
      <c r="NSQ53" s="363"/>
      <c r="NSR53" s="363"/>
      <c r="NSS53" s="363"/>
      <c r="NST53" s="363"/>
      <c r="NSU53" s="363"/>
      <c r="NSV53" s="363"/>
      <c r="NSW53" s="363"/>
      <c r="NSX53" s="363"/>
      <c r="NSY53" s="363"/>
      <c r="NSZ53" s="363"/>
      <c r="NTA53" s="363"/>
      <c r="NTB53" s="363"/>
      <c r="NTC53" s="363"/>
      <c r="NTD53" s="363"/>
      <c r="NTE53" s="363"/>
      <c r="NTF53" s="363"/>
      <c r="NTG53" s="363"/>
      <c r="NTH53" s="363"/>
      <c r="NTI53" s="363"/>
      <c r="NTJ53" s="363"/>
      <c r="NTK53" s="363"/>
      <c r="NTL53" s="363"/>
      <c r="NTM53" s="363"/>
      <c r="NTN53" s="363"/>
      <c r="NTO53" s="363"/>
      <c r="NTP53" s="363"/>
      <c r="NTQ53" s="363"/>
      <c r="NTR53" s="363"/>
      <c r="NTS53" s="363"/>
      <c r="NTT53" s="363"/>
      <c r="NTU53" s="363"/>
      <c r="NTV53" s="363"/>
      <c r="NTW53" s="363"/>
      <c r="NTX53" s="363"/>
      <c r="NTY53" s="363"/>
      <c r="NTZ53" s="363"/>
      <c r="NUA53" s="363"/>
      <c r="NUB53" s="363"/>
      <c r="NUC53" s="363"/>
      <c r="NUD53" s="363"/>
      <c r="NUE53" s="363"/>
      <c r="NUF53" s="363"/>
      <c r="NUG53" s="363"/>
      <c r="NUH53" s="363"/>
      <c r="NUI53" s="363"/>
      <c r="NUJ53" s="363"/>
      <c r="NUK53" s="363"/>
      <c r="NUL53" s="363"/>
      <c r="NUM53" s="363"/>
      <c r="NUN53" s="363"/>
      <c r="NUO53" s="363"/>
      <c r="NUP53" s="363"/>
      <c r="NUQ53" s="363"/>
      <c r="NUR53" s="363"/>
      <c r="NUS53" s="363"/>
      <c r="NUT53" s="363"/>
      <c r="NUU53" s="363"/>
      <c r="NUV53" s="363"/>
      <c r="NUW53" s="363"/>
      <c r="NUX53" s="363"/>
      <c r="NUY53" s="363"/>
      <c r="NUZ53" s="363"/>
      <c r="NVA53" s="363"/>
      <c r="NVB53" s="363"/>
      <c r="NVC53" s="363"/>
      <c r="NVD53" s="363"/>
      <c r="NVE53" s="363"/>
      <c r="NVF53" s="363"/>
      <c r="NVG53" s="363"/>
      <c r="NVH53" s="363"/>
      <c r="NVI53" s="363"/>
      <c r="NVJ53" s="363"/>
      <c r="NVK53" s="363"/>
      <c r="NVL53" s="363"/>
      <c r="NVM53" s="363"/>
      <c r="NVN53" s="363"/>
      <c r="NVO53" s="363"/>
      <c r="NVP53" s="363"/>
      <c r="NVQ53" s="363"/>
      <c r="NVR53" s="363"/>
      <c r="NVS53" s="363"/>
      <c r="NVT53" s="363"/>
      <c r="NVU53" s="363"/>
      <c r="NVV53" s="363"/>
      <c r="NVW53" s="363"/>
      <c r="NVX53" s="363"/>
      <c r="NVY53" s="363"/>
      <c r="NVZ53" s="363"/>
      <c r="NWA53" s="363"/>
      <c r="NWB53" s="363"/>
      <c r="NWC53" s="363"/>
      <c r="NWD53" s="363"/>
      <c r="NWE53" s="363"/>
      <c r="NWF53" s="363"/>
      <c r="NWG53" s="363"/>
      <c r="NWH53" s="363"/>
      <c r="NWI53" s="363"/>
      <c r="NWJ53" s="363"/>
      <c r="NWK53" s="363"/>
      <c r="NWL53" s="363"/>
      <c r="NWM53" s="363"/>
      <c r="NWN53" s="363"/>
      <c r="NWO53" s="363"/>
      <c r="NWP53" s="363"/>
      <c r="NWQ53" s="363"/>
      <c r="NWR53" s="363"/>
      <c r="NWS53" s="363"/>
      <c r="NWT53" s="363"/>
      <c r="NWU53" s="363"/>
      <c r="NWV53" s="363"/>
      <c r="NWW53" s="363"/>
      <c r="NWX53" s="363"/>
      <c r="NWY53" s="363"/>
      <c r="NWZ53" s="363"/>
      <c r="NXA53" s="363"/>
      <c r="NXB53" s="363"/>
      <c r="NXC53" s="363"/>
      <c r="NXD53" s="363"/>
      <c r="NXE53" s="363"/>
      <c r="NXF53" s="363"/>
      <c r="NXG53" s="363"/>
      <c r="NXH53" s="363"/>
      <c r="NXI53" s="363"/>
      <c r="NXJ53" s="363"/>
      <c r="NXK53" s="363"/>
      <c r="NXL53" s="363"/>
      <c r="NXM53" s="363"/>
      <c r="NXN53" s="363"/>
      <c r="NXO53" s="363"/>
      <c r="NXP53" s="363"/>
      <c r="NXQ53" s="363"/>
      <c r="NXR53" s="363"/>
      <c r="NXS53" s="363"/>
      <c r="NXT53" s="363"/>
      <c r="NXU53" s="363"/>
      <c r="NXV53" s="363"/>
      <c r="NXW53" s="363"/>
      <c r="NXX53" s="363"/>
      <c r="NXY53" s="363"/>
      <c r="NXZ53" s="363"/>
      <c r="NYA53" s="363"/>
      <c r="NYB53" s="363"/>
      <c r="NYC53" s="363"/>
      <c r="NYD53" s="363"/>
      <c r="NYE53" s="363"/>
      <c r="NYF53" s="363"/>
      <c r="NYG53" s="363"/>
      <c r="NYH53" s="363"/>
      <c r="NYI53" s="363"/>
      <c r="NYJ53" s="363"/>
      <c r="NYK53" s="363"/>
      <c r="NYL53" s="363"/>
      <c r="NYM53" s="363"/>
      <c r="NYN53" s="363"/>
      <c r="NYO53" s="363"/>
      <c r="NYP53" s="363"/>
      <c r="NYQ53" s="363"/>
      <c r="NYR53" s="363"/>
      <c r="NYS53" s="363"/>
      <c r="NYT53" s="363"/>
      <c r="NYU53" s="363"/>
      <c r="NYV53" s="363"/>
      <c r="NYW53" s="363"/>
      <c r="NYX53" s="363"/>
      <c r="NYY53" s="363"/>
      <c r="NYZ53" s="363"/>
      <c r="NZA53" s="363"/>
      <c r="NZB53" s="363"/>
      <c r="NZC53" s="363"/>
      <c r="NZD53" s="363"/>
      <c r="NZE53" s="363"/>
      <c r="NZF53" s="363"/>
      <c r="NZG53" s="363"/>
      <c r="NZH53" s="363"/>
      <c r="NZI53" s="363"/>
      <c r="NZJ53" s="363"/>
      <c r="NZK53" s="363"/>
      <c r="NZL53" s="363"/>
      <c r="NZM53" s="363"/>
      <c r="NZN53" s="363"/>
      <c r="NZO53" s="363"/>
      <c r="NZP53" s="363"/>
      <c r="NZQ53" s="363"/>
      <c r="NZR53" s="363"/>
      <c r="NZS53" s="363"/>
      <c r="NZT53" s="363"/>
      <c r="NZU53" s="363"/>
      <c r="NZV53" s="363"/>
      <c r="NZW53" s="363"/>
      <c r="NZX53" s="363"/>
      <c r="NZY53" s="363"/>
      <c r="NZZ53" s="363"/>
      <c r="OAA53" s="363"/>
      <c r="OAB53" s="363"/>
      <c r="OAC53" s="363"/>
      <c r="OAD53" s="363"/>
      <c r="OAE53" s="363"/>
      <c r="OAF53" s="363"/>
      <c r="OAG53" s="363"/>
      <c r="OAH53" s="363"/>
      <c r="OAI53" s="363"/>
      <c r="OAJ53" s="363"/>
      <c r="OAK53" s="363"/>
      <c r="OAL53" s="363"/>
      <c r="OAM53" s="363"/>
      <c r="OAN53" s="363"/>
      <c r="OAO53" s="363"/>
      <c r="OAP53" s="363"/>
      <c r="OAQ53" s="363"/>
      <c r="OAR53" s="363"/>
      <c r="OAS53" s="363"/>
      <c r="OAT53" s="363"/>
      <c r="OAU53" s="363"/>
      <c r="OAV53" s="363"/>
      <c r="OAW53" s="363"/>
      <c r="OAX53" s="363"/>
      <c r="OAY53" s="363"/>
      <c r="OAZ53" s="363"/>
      <c r="OBA53" s="363"/>
      <c r="OBB53" s="363"/>
      <c r="OBC53" s="363"/>
      <c r="OBD53" s="363"/>
      <c r="OBE53" s="363"/>
      <c r="OBF53" s="363"/>
      <c r="OBG53" s="363"/>
      <c r="OBH53" s="363"/>
      <c r="OBI53" s="363"/>
      <c r="OBJ53" s="363"/>
      <c r="OBK53" s="363"/>
      <c r="OBL53" s="363"/>
      <c r="OBM53" s="363"/>
      <c r="OBN53" s="363"/>
      <c r="OBO53" s="363"/>
      <c r="OBP53" s="363"/>
      <c r="OBQ53" s="363"/>
      <c r="OBR53" s="363"/>
      <c r="OBS53" s="363"/>
      <c r="OBT53" s="363"/>
      <c r="OBU53" s="363"/>
      <c r="OBV53" s="363"/>
      <c r="OBW53" s="363"/>
      <c r="OBX53" s="363"/>
      <c r="OBY53" s="363"/>
      <c r="OBZ53" s="363"/>
      <c r="OCA53" s="363"/>
      <c r="OCB53" s="363"/>
      <c r="OCC53" s="363"/>
      <c r="OCD53" s="363"/>
      <c r="OCE53" s="363"/>
      <c r="OCF53" s="363"/>
      <c r="OCG53" s="363"/>
      <c r="OCH53" s="363"/>
      <c r="OCI53" s="363"/>
      <c r="OCJ53" s="363"/>
      <c r="OCK53" s="363"/>
      <c r="OCL53" s="363"/>
      <c r="OCM53" s="363"/>
      <c r="OCN53" s="363"/>
      <c r="OCO53" s="363"/>
      <c r="OCP53" s="363"/>
      <c r="OCQ53" s="363"/>
      <c r="OCR53" s="363"/>
      <c r="OCS53" s="363"/>
      <c r="OCT53" s="363"/>
      <c r="OCU53" s="363"/>
      <c r="OCV53" s="363"/>
      <c r="OCW53" s="363"/>
      <c r="OCX53" s="363"/>
      <c r="OCY53" s="363"/>
      <c r="OCZ53" s="363"/>
      <c r="ODA53" s="363"/>
      <c r="ODB53" s="363"/>
      <c r="ODC53" s="363"/>
      <c r="ODD53" s="363"/>
      <c r="ODE53" s="363"/>
      <c r="ODF53" s="363"/>
      <c r="ODG53" s="363"/>
      <c r="ODH53" s="363"/>
      <c r="ODI53" s="363"/>
      <c r="ODJ53" s="363"/>
      <c r="ODK53" s="363"/>
      <c r="ODL53" s="363"/>
      <c r="ODM53" s="363"/>
      <c r="ODN53" s="363"/>
      <c r="ODO53" s="363"/>
      <c r="ODP53" s="363"/>
      <c r="ODQ53" s="363"/>
      <c r="ODR53" s="363"/>
      <c r="ODS53" s="363"/>
      <c r="ODT53" s="363"/>
      <c r="ODU53" s="363"/>
      <c r="ODV53" s="363"/>
      <c r="ODW53" s="363"/>
      <c r="ODX53" s="363"/>
      <c r="ODY53" s="363"/>
      <c r="ODZ53" s="363"/>
      <c r="OEA53" s="363"/>
      <c r="OEB53" s="363"/>
      <c r="OEC53" s="363"/>
      <c r="OED53" s="363"/>
      <c r="OEE53" s="363"/>
      <c r="OEF53" s="363"/>
      <c r="OEG53" s="363"/>
      <c r="OEH53" s="363"/>
      <c r="OEI53" s="363"/>
      <c r="OEJ53" s="363"/>
      <c r="OEK53" s="363"/>
      <c r="OEL53" s="363"/>
      <c r="OEM53" s="363"/>
      <c r="OEN53" s="363"/>
      <c r="OEO53" s="363"/>
      <c r="OEP53" s="363"/>
      <c r="OEQ53" s="363"/>
      <c r="OER53" s="363"/>
      <c r="OES53" s="363"/>
      <c r="OET53" s="363"/>
      <c r="OEU53" s="363"/>
      <c r="OEV53" s="363"/>
      <c r="OEW53" s="363"/>
      <c r="OEX53" s="363"/>
      <c r="OEY53" s="363"/>
      <c r="OEZ53" s="363"/>
      <c r="OFA53" s="363"/>
      <c r="OFB53" s="363"/>
      <c r="OFC53" s="363"/>
      <c r="OFD53" s="363"/>
      <c r="OFE53" s="363"/>
      <c r="OFF53" s="363"/>
      <c r="OFG53" s="363"/>
      <c r="OFH53" s="363"/>
      <c r="OFI53" s="363"/>
      <c r="OFJ53" s="363"/>
      <c r="OFK53" s="363"/>
      <c r="OFL53" s="363"/>
      <c r="OFM53" s="363"/>
      <c r="OFN53" s="363"/>
      <c r="OFO53" s="363"/>
      <c r="OFP53" s="363"/>
      <c r="OFQ53" s="363"/>
      <c r="OFR53" s="363"/>
      <c r="OFS53" s="363"/>
      <c r="OFT53" s="363"/>
      <c r="OFU53" s="363"/>
      <c r="OFV53" s="363"/>
      <c r="OFW53" s="363"/>
      <c r="OFX53" s="363"/>
      <c r="OFY53" s="363"/>
      <c r="OFZ53" s="363"/>
      <c r="OGA53" s="363"/>
      <c r="OGB53" s="363"/>
      <c r="OGC53" s="363"/>
      <c r="OGD53" s="363"/>
      <c r="OGE53" s="363"/>
      <c r="OGF53" s="363"/>
      <c r="OGG53" s="363"/>
      <c r="OGH53" s="363"/>
      <c r="OGI53" s="363"/>
      <c r="OGJ53" s="363"/>
      <c r="OGK53" s="363"/>
      <c r="OGL53" s="363"/>
      <c r="OGM53" s="363"/>
      <c r="OGN53" s="363"/>
      <c r="OGO53" s="363"/>
      <c r="OGP53" s="363"/>
      <c r="OGQ53" s="363"/>
      <c r="OGR53" s="363"/>
      <c r="OGS53" s="363"/>
      <c r="OGT53" s="363"/>
      <c r="OGU53" s="363"/>
      <c r="OGV53" s="363"/>
      <c r="OGW53" s="363"/>
      <c r="OGX53" s="363"/>
      <c r="OGY53" s="363"/>
      <c r="OGZ53" s="363"/>
      <c r="OHA53" s="363"/>
      <c r="OHB53" s="363"/>
      <c r="OHC53" s="363"/>
      <c r="OHD53" s="363"/>
      <c r="OHE53" s="363"/>
      <c r="OHF53" s="363"/>
      <c r="OHG53" s="363"/>
      <c r="OHH53" s="363"/>
      <c r="OHI53" s="363"/>
      <c r="OHJ53" s="363"/>
      <c r="OHK53" s="363"/>
      <c r="OHL53" s="363"/>
      <c r="OHM53" s="363"/>
      <c r="OHN53" s="363"/>
      <c r="OHO53" s="363"/>
      <c r="OHP53" s="363"/>
      <c r="OHQ53" s="363"/>
      <c r="OHR53" s="363"/>
      <c r="OHS53" s="363"/>
      <c r="OHT53" s="363"/>
      <c r="OHU53" s="363"/>
      <c r="OHV53" s="363"/>
      <c r="OHW53" s="363"/>
      <c r="OHX53" s="363"/>
      <c r="OHY53" s="363"/>
      <c r="OHZ53" s="363"/>
      <c r="OIA53" s="363"/>
      <c r="OIB53" s="363"/>
      <c r="OIC53" s="363"/>
      <c r="OID53" s="363"/>
      <c r="OIE53" s="363"/>
      <c r="OIF53" s="363"/>
      <c r="OIG53" s="363"/>
      <c r="OIH53" s="363"/>
      <c r="OII53" s="363"/>
      <c r="OIJ53" s="363"/>
      <c r="OIK53" s="363"/>
      <c r="OIL53" s="363"/>
      <c r="OIM53" s="363"/>
      <c r="OIN53" s="363"/>
      <c r="OIO53" s="363"/>
      <c r="OIP53" s="363"/>
      <c r="OIQ53" s="363"/>
      <c r="OIR53" s="363"/>
      <c r="OIS53" s="363"/>
      <c r="OIT53" s="363"/>
      <c r="OIU53" s="363"/>
      <c r="OIV53" s="363"/>
      <c r="OIW53" s="363"/>
      <c r="OIX53" s="363"/>
      <c r="OIY53" s="363"/>
      <c r="OIZ53" s="363"/>
      <c r="OJA53" s="363"/>
      <c r="OJB53" s="363"/>
      <c r="OJC53" s="363"/>
      <c r="OJD53" s="363"/>
      <c r="OJE53" s="363"/>
      <c r="OJF53" s="363"/>
      <c r="OJG53" s="363"/>
      <c r="OJH53" s="363"/>
      <c r="OJI53" s="363"/>
      <c r="OJJ53" s="363"/>
      <c r="OJK53" s="363"/>
      <c r="OJL53" s="363"/>
      <c r="OJM53" s="363"/>
      <c r="OJN53" s="363"/>
      <c r="OJO53" s="363"/>
      <c r="OJP53" s="363"/>
      <c r="OJQ53" s="363"/>
      <c r="OJR53" s="363"/>
      <c r="OJS53" s="363"/>
      <c r="OJT53" s="363"/>
      <c r="OJU53" s="363"/>
      <c r="OJV53" s="363"/>
      <c r="OJW53" s="363"/>
      <c r="OJX53" s="363"/>
      <c r="OJY53" s="363"/>
      <c r="OJZ53" s="363"/>
      <c r="OKA53" s="363"/>
      <c r="OKB53" s="363"/>
      <c r="OKC53" s="363"/>
      <c r="OKD53" s="363"/>
      <c r="OKE53" s="363"/>
      <c r="OKF53" s="363"/>
      <c r="OKG53" s="363"/>
      <c r="OKH53" s="363"/>
      <c r="OKI53" s="363"/>
      <c r="OKJ53" s="363"/>
      <c r="OKK53" s="363"/>
      <c r="OKL53" s="363"/>
      <c r="OKM53" s="363"/>
      <c r="OKN53" s="363"/>
      <c r="OKO53" s="363"/>
      <c r="OKP53" s="363"/>
      <c r="OKQ53" s="363"/>
      <c r="OKR53" s="363"/>
      <c r="OKS53" s="363"/>
      <c r="OKT53" s="363"/>
      <c r="OKU53" s="363"/>
      <c r="OKV53" s="363"/>
      <c r="OKW53" s="363"/>
      <c r="OKX53" s="363"/>
      <c r="OKY53" s="363"/>
      <c r="OKZ53" s="363"/>
      <c r="OLA53" s="363"/>
      <c r="OLB53" s="363"/>
      <c r="OLC53" s="363"/>
      <c r="OLD53" s="363"/>
      <c r="OLE53" s="363"/>
      <c r="OLF53" s="363"/>
      <c r="OLG53" s="363"/>
      <c r="OLH53" s="363"/>
      <c r="OLI53" s="363"/>
      <c r="OLJ53" s="363"/>
      <c r="OLK53" s="363"/>
      <c r="OLL53" s="363"/>
      <c r="OLM53" s="363"/>
      <c r="OLN53" s="363"/>
      <c r="OLO53" s="363"/>
      <c r="OLP53" s="363"/>
      <c r="OLQ53" s="363"/>
      <c r="OLR53" s="363"/>
      <c r="OLS53" s="363"/>
      <c r="OLT53" s="363"/>
      <c r="OLU53" s="363"/>
      <c r="OLV53" s="363"/>
      <c r="OLW53" s="363"/>
      <c r="OLX53" s="363"/>
      <c r="OLY53" s="363"/>
      <c r="OLZ53" s="363"/>
      <c r="OMA53" s="363"/>
      <c r="OMB53" s="363"/>
      <c r="OMC53" s="363"/>
      <c r="OMD53" s="363"/>
      <c r="OME53" s="363"/>
      <c r="OMF53" s="363"/>
      <c r="OMG53" s="363"/>
      <c r="OMH53" s="363"/>
      <c r="OMI53" s="363"/>
      <c r="OMJ53" s="363"/>
      <c r="OMK53" s="363"/>
      <c r="OML53" s="363"/>
      <c r="OMM53" s="363"/>
      <c r="OMN53" s="363"/>
      <c r="OMO53" s="363"/>
      <c r="OMP53" s="363"/>
      <c r="OMQ53" s="363"/>
      <c r="OMR53" s="363"/>
      <c r="OMS53" s="363"/>
      <c r="OMT53" s="363"/>
      <c r="OMU53" s="363"/>
      <c r="OMV53" s="363"/>
      <c r="OMW53" s="363"/>
      <c r="OMX53" s="363"/>
      <c r="OMY53" s="363"/>
      <c r="OMZ53" s="363"/>
      <c r="ONA53" s="363"/>
      <c r="ONB53" s="363"/>
      <c r="ONC53" s="363"/>
      <c r="OND53" s="363"/>
      <c r="ONE53" s="363"/>
      <c r="ONF53" s="363"/>
      <c r="ONG53" s="363"/>
      <c r="ONH53" s="363"/>
      <c r="ONI53" s="363"/>
      <c r="ONJ53" s="363"/>
      <c r="ONK53" s="363"/>
      <c r="ONL53" s="363"/>
      <c r="ONM53" s="363"/>
      <c r="ONN53" s="363"/>
      <c r="ONO53" s="363"/>
      <c r="ONP53" s="363"/>
      <c r="ONQ53" s="363"/>
      <c r="ONR53" s="363"/>
      <c r="ONS53" s="363"/>
      <c r="ONT53" s="363"/>
      <c r="ONU53" s="363"/>
      <c r="ONV53" s="363"/>
      <c r="ONW53" s="363"/>
      <c r="ONX53" s="363"/>
      <c r="ONY53" s="363"/>
      <c r="ONZ53" s="363"/>
      <c r="OOA53" s="363"/>
      <c r="OOB53" s="363"/>
      <c r="OOC53" s="363"/>
      <c r="OOD53" s="363"/>
      <c r="OOE53" s="363"/>
      <c r="OOF53" s="363"/>
      <c r="OOG53" s="363"/>
      <c r="OOH53" s="363"/>
      <c r="OOI53" s="363"/>
      <c r="OOJ53" s="363"/>
      <c r="OOK53" s="363"/>
      <c r="OOL53" s="363"/>
      <c r="OOM53" s="363"/>
      <c r="OON53" s="363"/>
      <c r="OOO53" s="363"/>
      <c r="OOP53" s="363"/>
      <c r="OOQ53" s="363"/>
      <c r="OOR53" s="363"/>
      <c r="OOS53" s="363"/>
      <c r="OOT53" s="363"/>
      <c r="OOU53" s="363"/>
      <c r="OOV53" s="363"/>
      <c r="OOW53" s="363"/>
      <c r="OOX53" s="363"/>
      <c r="OOY53" s="363"/>
      <c r="OOZ53" s="363"/>
      <c r="OPA53" s="363"/>
      <c r="OPB53" s="363"/>
      <c r="OPC53" s="363"/>
      <c r="OPD53" s="363"/>
      <c r="OPE53" s="363"/>
      <c r="OPF53" s="363"/>
      <c r="OPG53" s="363"/>
      <c r="OPH53" s="363"/>
      <c r="OPI53" s="363"/>
      <c r="OPJ53" s="363"/>
      <c r="OPK53" s="363"/>
      <c r="OPL53" s="363"/>
      <c r="OPM53" s="363"/>
      <c r="OPN53" s="363"/>
      <c r="OPO53" s="363"/>
      <c r="OPP53" s="363"/>
      <c r="OPQ53" s="363"/>
      <c r="OPR53" s="363"/>
      <c r="OPS53" s="363"/>
      <c r="OPT53" s="363"/>
      <c r="OPU53" s="363"/>
      <c r="OPV53" s="363"/>
      <c r="OPW53" s="363"/>
      <c r="OPX53" s="363"/>
      <c r="OPY53" s="363"/>
      <c r="OPZ53" s="363"/>
      <c r="OQA53" s="363"/>
      <c r="OQB53" s="363"/>
      <c r="OQC53" s="363"/>
      <c r="OQD53" s="363"/>
      <c r="OQE53" s="363"/>
      <c r="OQF53" s="363"/>
      <c r="OQG53" s="363"/>
      <c r="OQH53" s="363"/>
      <c r="OQI53" s="363"/>
      <c r="OQJ53" s="363"/>
      <c r="OQK53" s="363"/>
      <c r="OQL53" s="363"/>
      <c r="OQM53" s="363"/>
      <c r="OQN53" s="363"/>
      <c r="OQO53" s="363"/>
      <c r="OQP53" s="363"/>
      <c r="OQQ53" s="363"/>
      <c r="OQR53" s="363"/>
      <c r="OQS53" s="363"/>
      <c r="OQT53" s="363"/>
      <c r="OQU53" s="363"/>
      <c r="OQV53" s="363"/>
      <c r="OQW53" s="363"/>
      <c r="OQX53" s="363"/>
      <c r="OQY53" s="363"/>
      <c r="OQZ53" s="363"/>
      <c r="ORA53" s="363"/>
      <c r="ORB53" s="363"/>
      <c r="ORC53" s="363"/>
      <c r="ORD53" s="363"/>
      <c r="ORE53" s="363"/>
      <c r="ORF53" s="363"/>
      <c r="ORG53" s="363"/>
      <c r="ORH53" s="363"/>
      <c r="ORI53" s="363"/>
      <c r="ORJ53" s="363"/>
      <c r="ORK53" s="363"/>
      <c r="ORL53" s="363"/>
      <c r="ORM53" s="363"/>
      <c r="ORN53" s="363"/>
      <c r="ORO53" s="363"/>
      <c r="ORP53" s="363"/>
      <c r="ORQ53" s="363"/>
      <c r="ORR53" s="363"/>
      <c r="ORS53" s="363"/>
      <c r="ORT53" s="363"/>
      <c r="ORU53" s="363"/>
      <c r="ORV53" s="363"/>
      <c r="ORW53" s="363"/>
      <c r="ORX53" s="363"/>
      <c r="ORY53" s="363"/>
      <c r="ORZ53" s="363"/>
      <c r="OSA53" s="363"/>
      <c r="OSB53" s="363"/>
      <c r="OSC53" s="363"/>
      <c r="OSD53" s="363"/>
      <c r="OSE53" s="363"/>
      <c r="OSF53" s="363"/>
      <c r="OSG53" s="363"/>
      <c r="OSH53" s="363"/>
      <c r="OSI53" s="363"/>
      <c r="OSJ53" s="363"/>
      <c r="OSK53" s="363"/>
      <c r="OSL53" s="363"/>
      <c r="OSM53" s="363"/>
      <c r="OSN53" s="363"/>
      <c r="OSO53" s="363"/>
      <c r="OSP53" s="363"/>
      <c r="OSQ53" s="363"/>
      <c r="OSR53" s="363"/>
      <c r="OSS53" s="363"/>
      <c r="OST53" s="363"/>
      <c r="OSU53" s="363"/>
      <c r="OSV53" s="363"/>
      <c r="OSW53" s="363"/>
      <c r="OSX53" s="363"/>
      <c r="OSY53" s="363"/>
      <c r="OSZ53" s="363"/>
      <c r="OTA53" s="363"/>
      <c r="OTB53" s="363"/>
      <c r="OTC53" s="363"/>
      <c r="OTD53" s="363"/>
      <c r="OTE53" s="363"/>
      <c r="OTF53" s="363"/>
      <c r="OTG53" s="363"/>
      <c r="OTH53" s="363"/>
      <c r="OTI53" s="363"/>
      <c r="OTJ53" s="363"/>
      <c r="OTK53" s="363"/>
      <c r="OTL53" s="363"/>
      <c r="OTM53" s="363"/>
      <c r="OTN53" s="363"/>
      <c r="OTO53" s="363"/>
      <c r="OTP53" s="363"/>
      <c r="OTQ53" s="363"/>
      <c r="OTR53" s="363"/>
      <c r="OTS53" s="363"/>
      <c r="OTT53" s="363"/>
      <c r="OTU53" s="363"/>
      <c r="OTV53" s="363"/>
      <c r="OTW53" s="363"/>
      <c r="OTX53" s="363"/>
      <c r="OTY53" s="363"/>
      <c r="OTZ53" s="363"/>
      <c r="OUA53" s="363"/>
      <c r="OUB53" s="363"/>
      <c r="OUC53" s="363"/>
      <c r="OUD53" s="363"/>
      <c r="OUE53" s="363"/>
      <c r="OUF53" s="363"/>
      <c r="OUG53" s="363"/>
      <c r="OUH53" s="363"/>
      <c r="OUI53" s="363"/>
      <c r="OUJ53" s="363"/>
      <c r="OUK53" s="363"/>
      <c r="OUL53" s="363"/>
      <c r="OUM53" s="363"/>
      <c r="OUN53" s="363"/>
      <c r="OUO53" s="363"/>
      <c r="OUP53" s="363"/>
      <c r="OUQ53" s="363"/>
      <c r="OUR53" s="363"/>
      <c r="OUS53" s="363"/>
      <c r="OUT53" s="363"/>
      <c r="OUU53" s="363"/>
      <c r="OUV53" s="363"/>
      <c r="OUW53" s="363"/>
      <c r="OUX53" s="363"/>
      <c r="OUY53" s="363"/>
      <c r="OUZ53" s="363"/>
      <c r="OVA53" s="363"/>
      <c r="OVB53" s="363"/>
      <c r="OVC53" s="363"/>
      <c r="OVD53" s="363"/>
      <c r="OVE53" s="363"/>
      <c r="OVF53" s="363"/>
      <c r="OVG53" s="363"/>
      <c r="OVH53" s="363"/>
      <c r="OVI53" s="363"/>
      <c r="OVJ53" s="363"/>
      <c r="OVK53" s="363"/>
      <c r="OVL53" s="363"/>
      <c r="OVM53" s="363"/>
      <c r="OVN53" s="363"/>
      <c r="OVO53" s="363"/>
      <c r="OVP53" s="363"/>
      <c r="OVQ53" s="363"/>
      <c r="OVR53" s="363"/>
      <c r="OVS53" s="363"/>
      <c r="OVT53" s="363"/>
      <c r="OVU53" s="363"/>
      <c r="OVV53" s="363"/>
      <c r="OVW53" s="363"/>
      <c r="OVX53" s="363"/>
      <c r="OVY53" s="363"/>
      <c r="OVZ53" s="363"/>
      <c r="OWA53" s="363"/>
      <c r="OWB53" s="363"/>
      <c r="OWC53" s="363"/>
      <c r="OWD53" s="363"/>
      <c r="OWE53" s="363"/>
      <c r="OWF53" s="363"/>
      <c r="OWG53" s="363"/>
      <c r="OWH53" s="363"/>
      <c r="OWI53" s="363"/>
      <c r="OWJ53" s="363"/>
      <c r="OWK53" s="363"/>
      <c r="OWL53" s="363"/>
      <c r="OWM53" s="363"/>
      <c r="OWN53" s="363"/>
      <c r="OWO53" s="363"/>
      <c r="OWP53" s="363"/>
      <c r="OWQ53" s="363"/>
      <c r="OWR53" s="363"/>
      <c r="OWS53" s="363"/>
      <c r="OWT53" s="363"/>
      <c r="OWU53" s="363"/>
      <c r="OWV53" s="363"/>
      <c r="OWW53" s="363"/>
      <c r="OWX53" s="363"/>
      <c r="OWY53" s="363"/>
      <c r="OWZ53" s="363"/>
      <c r="OXA53" s="363"/>
      <c r="OXB53" s="363"/>
      <c r="OXC53" s="363"/>
      <c r="OXD53" s="363"/>
      <c r="OXE53" s="363"/>
      <c r="OXF53" s="363"/>
      <c r="OXG53" s="363"/>
      <c r="OXH53" s="363"/>
      <c r="OXI53" s="363"/>
      <c r="OXJ53" s="363"/>
      <c r="OXK53" s="363"/>
      <c r="OXL53" s="363"/>
      <c r="OXM53" s="363"/>
      <c r="OXN53" s="363"/>
      <c r="OXO53" s="363"/>
      <c r="OXP53" s="363"/>
      <c r="OXQ53" s="363"/>
      <c r="OXR53" s="363"/>
      <c r="OXS53" s="363"/>
      <c r="OXT53" s="363"/>
      <c r="OXU53" s="363"/>
      <c r="OXV53" s="363"/>
      <c r="OXW53" s="363"/>
      <c r="OXX53" s="363"/>
      <c r="OXY53" s="363"/>
      <c r="OXZ53" s="363"/>
      <c r="OYA53" s="363"/>
      <c r="OYB53" s="363"/>
      <c r="OYC53" s="363"/>
      <c r="OYD53" s="363"/>
      <c r="OYE53" s="363"/>
      <c r="OYF53" s="363"/>
      <c r="OYG53" s="363"/>
      <c r="OYH53" s="363"/>
      <c r="OYI53" s="363"/>
      <c r="OYJ53" s="363"/>
      <c r="OYK53" s="363"/>
      <c r="OYL53" s="363"/>
      <c r="OYM53" s="363"/>
      <c r="OYN53" s="363"/>
      <c r="OYO53" s="363"/>
      <c r="OYP53" s="363"/>
      <c r="OYQ53" s="363"/>
      <c r="OYR53" s="363"/>
      <c r="OYS53" s="363"/>
      <c r="OYT53" s="363"/>
      <c r="OYU53" s="363"/>
      <c r="OYV53" s="363"/>
      <c r="OYW53" s="363"/>
      <c r="OYX53" s="363"/>
      <c r="OYY53" s="363"/>
      <c r="OYZ53" s="363"/>
      <c r="OZA53" s="363"/>
      <c r="OZB53" s="363"/>
      <c r="OZC53" s="363"/>
      <c r="OZD53" s="363"/>
      <c r="OZE53" s="363"/>
      <c r="OZF53" s="363"/>
      <c r="OZG53" s="363"/>
      <c r="OZH53" s="363"/>
      <c r="OZI53" s="363"/>
      <c r="OZJ53" s="363"/>
      <c r="OZK53" s="363"/>
      <c r="OZL53" s="363"/>
      <c r="OZM53" s="363"/>
      <c r="OZN53" s="363"/>
      <c r="OZO53" s="363"/>
      <c r="OZP53" s="363"/>
      <c r="OZQ53" s="363"/>
      <c r="OZR53" s="363"/>
      <c r="OZS53" s="363"/>
      <c r="OZT53" s="363"/>
      <c r="OZU53" s="363"/>
      <c r="OZV53" s="363"/>
      <c r="OZW53" s="363"/>
      <c r="OZX53" s="363"/>
      <c r="OZY53" s="363"/>
      <c r="OZZ53" s="363"/>
      <c r="PAA53" s="363"/>
      <c r="PAB53" s="363"/>
      <c r="PAC53" s="363"/>
      <c r="PAD53" s="363"/>
      <c r="PAE53" s="363"/>
      <c r="PAF53" s="363"/>
      <c r="PAG53" s="363"/>
      <c r="PAH53" s="363"/>
      <c r="PAI53" s="363"/>
      <c r="PAJ53" s="363"/>
      <c r="PAK53" s="363"/>
      <c r="PAL53" s="363"/>
      <c r="PAM53" s="363"/>
      <c r="PAN53" s="363"/>
      <c r="PAO53" s="363"/>
      <c r="PAP53" s="363"/>
      <c r="PAQ53" s="363"/>
      <c r="PAR53" s="363"/>
      <c r="PAS53" s="363"/>
      <c r="PAT53" s="363"/>
      <c r="PAU53" s="363"/>
      <c r="PAV53" s="363"/>
      <c r="PAW53" s="363"/>
      <c r="PAX53" s="363"/>
      <c r="PAY53" s="363"/>
      <c r="PAZ53" s="363"/>
      <c r="PBA53" s="363"/>
      <c r="PBB53" s="363"/>
      <c r="PBC53" s="363"/>
      <c r="PBD53" s="363"/>
      <c r="PBE53" s="363"/>
      <c r="PBF53" s="363"/>
      <c r="PBG53" s="363"/>
      <c r="PBH53" s="363"/>
      <c r="PBI53" s="363"/>
      <c r="PBJ53" s="363"/>
      <c r="PBK53" s="363"/>
      <c r="PBL53" s="363"/>
      <c r="PBM53" s="363"/>
      <c r="PBN53" s="363"/>
      <c r="PBO53" s="363"/>
      <c r="PBP53" s="363"/>
      <c r="PBQ53" s="363"/>
      <c r="PBR53" s="363"/>
      <c r="PBS53" s="363"/>
      <c r="PBT53" s="363"/>
      <c r="PBU53" s="363"/>
      <c r="PBV53" s="363"/>
      <c r="PBW53" s="363"/>
      <c r="PBX53" s="363"/>
      <c r="PBY53" s="363"/>
      <c r="PBZ53" s="363"/>
      <c r="PCA53" s="363"/>
      <c r="PCB53" s="363"/>
      <c r="PCC53" s="363"/>
      <c r="PCD53" s="363"/>
      <c r="PCE53" s="363"/>
      <c r="PCF53" s="363"/>
      <c r="PCG53" s="363"/>
      <c r="PCH53" s="363"/>
      <c r="PCI53" s="363"/>
      <c r="PCJ53" s="363"/>
      <c r="PCK53" s="363"/>
      <c r="PCL53" s="363"/>
      <c r="PCM53" s="363"/>
      <c r="PCN53" s="363"/>
      <c r="PCO53" s="363"/>
      <c r="PCP53" s="363"/>
      <c r="PCQ53" s="363"/>
      <c r="PCR53" s="363"/>
      <c r="PCS53" s="363"/>
      <c r="PCT53" s="363"/>
      <c r="PCU53" s="363"/>
      <c r="PCV53" s="363"/>
      <c r="PCW53" s="363"/>
      <c r="PCX53" s="363"/>
      <c r="PCY53" s="363"/>
      <c r="PCZ53" s="363"/>
      <c r="PDA53" s="363"/>
      <c r="PDB53" s="363"/>
      <c r="PDC53" s="363"/>
      <c r="PDD53" s="363"/>
      <c r="PDE53" s="363"/>
      <c r="PDF53" s="363"/>
      <c r="PDG53" s="363"/>
      <c r="PDH53" s="363"/>
      <c r="PDI53" s="363"/>
      <c r="PDJ53" s="363"/>
      <c r="PDK53" s="363"/>
      <c r="PDL53" s="363"/>
      <c r="PDM53" s="363"/>
      <c r="PDN53" s="363"/>
      <c r="PDO53" s="363"/>
      <c r="PDP53" s="363"/>
      <c r="PDQ53" s="363"/>
      <c r="PDR53" s="363"/>
      <c r="PDS53" s="363"/>
      <c r="PDT53" s="363"/>
      <c r="PDU53" s="363"/>
      <c r="PDV53" s="363"/>
      <c r="PDW53" s="363"/>
      <c r="PDX53" s="363"/>
      <c r="PDY53" s="363"/>
      <c r="PDZ53" s="363"/>
      <c r="PEA53" s="363"/>
      <c r="PEB53" s="363"/>
      <c r="PEC53" s="363"/>
      <c r="PED53" s="363"/>
      <c r="PEE53" s="363"/>
      <c r="PEF53" s="363"/>
      <c r="PEG53" s="363"/>
      <c r="PEH53" s="363"/>
      <c r="PEI53" s="363"/>
      <c r="PEJ53" s="363"/>
      <c r="PEK53" s="363"/>
      <c r="PEL53" s="363"/>
      <c r="PEM53" s="363"/>
      <c r="PEN53" s="363"/>
      <c r="PEO53" s="363"/>
      <c r="PEP53" s="363"/>
      <c r="PEQ53" s="363"/>
      <c r="PER53" s="363"/>
      <c r="PES53" s="363"/>
      <c r="PET53" s="363"/>
      <c r="PEU53" s="363"/>
      <c r="PEV53" s="363"/>
      <c r="PEW53" s="363"/>
      <c r="PEX53" s="363"/>
      <c r="PEY53" s="363"/>
      <c r="PEZ53" s="363"/>
      <c r="PFA53" s="363"/>
      <c r="PFB53" s="363"/>
      <c r="PFC53" s="363"/>
      <c r="PFD53" s="363"/>
      <c r="PFE53" s="363"/>
      <c r="PFF53" s="363"/>
      <c r="PFG53" s="363"/>
      <c r="PFH53" s="363"/>
      <c r="PFI53" s="363"/>
      <c r="PFJ53" s="363"/>
      <c r="PFK53" s="363"/>
      <c r="PFL53" s="363"/>
      <c r="PFM53" s="363"/>
      <c r="PFN53" s="363"/>
      <c r="PFO53" s="363"/>
      <c r="PFP53" s="363"/>
      <c r="PFQ53" s="363"/>
      <c r="PFR53" s="363"/>
      <c r="PFS53" s="363"/>
      <c r="PFT53" s="363"/>
      <c r="PFU53" s="363"/>
      <c r="PFV53" s="363"/>
      <c r="PFW53" s="363"/>
      <c r="PFX53" s="363"/>
      <c r="PFY53" s="363"/>
      <c r="PFZ53" s="363"/>
      <c r="PGA53" s="363"/>
      <c r="PGB53" s="363"/>
      <c r="PGC53" s="363"/>
      <c r="PGD53" s="363"/>
      <c r="PGE53" s="363"/>
      <c r="PGF53" s="363"/>
      <c r="PGG53" s="363"/>
      <c r="PGH53" s="363"/>
      <c r="PGI53" s="363"/>
      <c r="PGJ53" s="363"/>
      <c r="PGK53" s="363"/>
      <c r="PGL53" s="363"/>
      <c r="PGM53" s="363"/>
      <c r="PGN53" s="363"/>
      <c r="PGO53" s="363"/>
      <c r="PGP53" s="363"/>
      <c r="PGQ53" s="363"/>
      <c r="PGR53" s="363"/>
      <c r="PGS53" s="363"/>
      <c r="PGT53" s="363"/>
      <c r="PGU53" s="363"/>
      <c r="PGV53" s="363"/>
      <c r="PGW53" s="363"/>
      <c r="PGX53" s="363"/>
      <c r="PGY53" s="363"/>
      <c r="PGZ53" s="363"/>
      <c r="PHA53" s="363"/>
      <c r="PHB53" s="363"/>
      <c r="PHC53" s="363"/>
      <c r="PHD53" s="363"/>
      <c r="PHE53" s="363"/>
      <c r="PHF53" s="363"/>
      <c r="PHG53" s="363"/>
      <c r="PHH53" s="363"/>
      <c r="PHI53" s="363"/>
      <c r="PHJ53" s="363"/>
      <c r="PHK53" s="363"/>
      <c r="PHL53" s="363"/>
      <c r="PHM53" s="363"/>
      <c r="PHN53" s="363"/>
      <c r="PHO53" s="363"/>
      <c r="PHP53" s="363"/>
      <c r="PHQ53" s="363"/>
      <c r="PHR53" s="363"/>
      <c r="PHS53" s="363"/>
      <c r="PHT53" s="363"/>
      <c r="PHU53" s="363"/>
      <c r="PHV53" s="363"/>
      <c r="PHW53" s="363"/>
      <c r="PHX53" s="363"/>
      <c r="PHY53" s="363"/>
      <c r="PHZ53" s="363"/>
      <c r="PIA53" s="363"/>
      <c r="PIB53" s="363"/>
      <c r="PIC53" s="363"/>
      <c r="PID53" s="363"/>
      <c r="PIE53" s="363"/>
      <c r="PIF53" s="363"/>
      <c r="PIG53" s="363"/>
      <c r="PIH53" s="363"/>
      <c r="PII53" s="363"/>
      <c r="PIJ53" s="363"/>
      <c r="PIK53" s="363"/>
      <c r="PIL53" s="363"/>
      <c r="PIM53" s="363"/>
      <c r="PIN53" s="363"/>
      <c r="PIO53" s="363"/>
      <c r="PIP53" s="363"/>
      <c r="PIQ53" s="363"/>
      <c r="PIR53" s="363"/>
      <c r="PIS53" s="363"/>
      <c r="PIT53" s="363"/>
      <c r="PIU53" s="363"/>
      <c r="PIV53" s="363"/>
      <c r="PIW53" s="363"/>
      <c r="PIX53" s="363"/>
      <c r="PIY53" s="363"/>
      <c r="PIZ53" s="363"/>
      <c r="PJA53" s="363"/>
      <c r="PJB53" s="363"/>
      <c r="PJC53" s="363"/>
      <c r="PJD53" s="363"/>
      <c r="PJE53" s="363"/>
      <c r="PJF53" s="363"/>
      <c r="PJG53" s="363"/>
      <c r="PJH53" s="363"/>
      <c r="PJI53" s="363"/>
      <c r="PJJ53" s="363"/>
      <c r="PJK53" s="363"/>
      <c r="PJL53" s="363"/>
      <c r="PJM53" s="363"/>
      <c r="PJN53" s="363"/>
      <c r="PJO53" s="363"/>
      <c r="PJP53" s="363"/>
      <c r="PJQ53" s="363"/>
      <c r="PJR53" s="363"/>
      <c r="PJS53" s="363"/>
      <c r="PJT53" s="363"/>
      <c r="PJU53" s="363"/>
      <c r="PJV53" s="363"/>
      <c r="PJW53" s="363"/>
      <c r="PJX53" s="363"/>
      <c r="PJY53" s="363"/>
      <c r="PJZ53" s="363"/>
      <c r="PKA53" s="363"/>
      <c r="PKB53" s="363"/>
      <c r="PKC53" s="363"/>
      <c r="PKD53" s="363"/>
      <c r="PKE53" s="363"/>
      <c r="PKF53" s="363"/>
      <c r="PKG53" s="363"/>
      <c r="PKH53" s="363"/>
      <c r="PKI53" s="363"/>
      <c r="PKJ53" s="363"/>
      <c r="PKK53" s="363"/>
      <c r="PKL53" s="363"/>
      <c r="PKM53" s="363"/>
      <c r="PKN53" s="363"/>
      <c r="PKO53" s="363"/>
      <c r="PKP53" s="363"/>
      <c r="PKQ53" s="363"/>
      <c r="PKR53" s="363"/>
      <c r="PKS53" s="363"/>
      <c r="PKT53" s="363"/>
      <c r="PKU53" s="363"/>
      <c r="PKV53" s="363"/>
      <c r="PKW53" s="363"/>
      <c r="PKX53" s="363"/>
      <c r="PKY53" s="363"/>
      <c r="PKZ53" s="363"/>
      <c r="PLA53" s="363"/>
      <c r="PLB53" s="363"/>
      <c r="PLC53" s="363"/>
      <c r="PLD53" s="363"/>
      <c r="PLE53" s="363"/>
      <c r="PLF53" s="363"/>
      <c r="PLG53" s="363"/>
      <c r="PLH53" s="363"/>
      <c r="PLI53" s="363"/>
      <c r="PLJ53" s="363"/>
      <c r="PLK53" s="363"/>
      <c r="PLL53" s="363"/>
      <c r="PLM53" s="363"/>
      <c r="PLN53" s="363"/>
      <c r="PLO53" s="363"/>
      <c r="PLP53" s="363"/>
      <c r="PLQ53" s="363"/>
      <c r="PLR53" s="363"/>
      <c r="PLS53" s="363"/>
      <c r="PLT53" s="363"/>
      <c r="PLU53" s="363"/>
      <c r="PLV53" s="363"/>
      <c r="PLW53" s="363"/>
      <c r="PLX53" s="363"/>
      <c r="PLY53" s="363"/>
      <c r="PLZ53" s="363"/>
      <c r="PMA53" s="363"/>
      <c r="PMB53" s="363"/>
      <c r="PMC53" s="363"/>
      <c r="PMD53" s="363"/>
      <c r="PME53" s="363"/>
      <c r="PMF53" s="363"/>
      <c r="PMG53" s="363"/>
      <c r="PMH53" s="363"/>
      <c r="PMI53" s="363"/>
      <c r="PMJ53" s="363"/>
      <c r="PMK53" s="363"/>
      <c r="PML53" s="363"/>
      <c r="PMM53" s="363"/>
      <c r="PMN53" s="363"/>
      <c r="PMO53" s="363"/>
      <c r="PMP53" s="363"/>
      <c r="PMQ53" s="363"/>
      <c r="PMR53" s="363"/>
      <c r="PMS53" s="363"/>
      <c r="PMT53" s="363"/>
      <c r="PMU53" s="363"/>
      <c r="PMV53" s="363"/>
      <c r="PMW53" s="363"/>
      <c r="PMX53" s="363"/>
      <c r="PMY53" s="363"/>
      <c r="PMZ53" s="363"/>
      <c r="PNA53" s="363"/>
      <c r="PNB53" s="363"/>
      <c r="PNC53" s="363"/>
      <c r="PND53" s="363"/>
      <c r="PNE53" s="363"/>
      <c r="PNF53" s="363"/>
      <c r="PNG53" s="363"/>
      <c r="PNH53" s="363"/>
      <c r="PNI53" s="363"/>
      <c r="PNJ53" s="363"/>
      <c r="PNK53" s="363"/>
      <c r="PNL53" s="363"/>
      <c r="PNM53" s="363"/>
      <c r="PNN53" s="363"/>
      <c r="PNO53" s="363"/>
      <c r="PNP53" s="363"/>
      <c r="PNQ53" s="363"/>
      <c r="PNR53" s="363"/>
      <c r="PNS53" s="363"/>
      <c r="PNT53" s="363"/>
      <c r="PNU53" s="363"/>
      <c r="PNV53" s="363"/>
      <c r="PNW53" s="363"/>
      <c r="PNX53" s="363"/>
      <c r="PNY53" s="363"/>
      <c r="PNZ53" s="363"/>
      <c r="POA53" s="363"/>
      <c r="POB53" s="363"/>
      <c r="POC53" s="363"/>
      <c r="POD53" s="363"/>
      <c r="POE53" s="363"/>
      <c r="POF53" s="363"/>
      <c r="POG53" s="363"/>
      <c r="POH53" s="363"/>
      <c r="POI53" s="363"/>
      <c r="POJ53" s="363"/>
      <c r="POK53" s="363"/>
      <c r="POL53" s="363"/>
      <c r="POM53" s="363"/>
      <c r="PON53" s="363"/>
      <c r="POO53" s="363"/>
      <c r="POP53" s="363"/>
      <c r="POQ53" s="363"/>
      <c r="POR53" s="363"/>
      <c r="POS53" s="363"/>
      <c r="POT53" s="363"/>
      <c r="POU53" s="363"/>
      <c r="POV53" s="363"/>
      <c r="POW53" s="363"/>
      <c r="POX53" s="363"/>
      <c r="POY53" s="363"/>
      <c r="POZ53" s="363"/>
      <c r="PPA53" s="363"/>
      <c r="PPB53" s="363"/>
      <c r="PPC53" s="363"/>
      <c r="PPD53" s="363"/>
      <c r="PPE53" s="363"/>
      <c r="PPF53" s="363"/>
      <c r="PPG53" s="363"/>
      <c r="PPH53" s="363"/>
      <c r="PPI53" s="363"/>
      <c r="PPJ53" s="363"/>
      <c r="PPK53" s="363"/>
      <c r="PPL53" s="363"/>
      <c r="PPM53" s="363"/>
      <c r="PPN53" s="363"/>
      <c r="PPO53" s="363"/>
      <c r="PPP53" s="363"/>
      <c r="PPQ53" s="363"/>
      <c r="PPR53" s="363"/>
      <c r="PPS53" s="363"/>
      <c r="PPT53" s="363"/>
      <c r="PPU53" s="363"/>
      <c r="PPV53" s="363"/>
      <c r="PPW53" s="363"/>
      <c r="PPX53" s="363"/>
      <c r="PPY53" s="363"/>
      <c r="PPZ53" s="363"/>
      <c r="PQA53" s="363"/>
      <c r="PQB53" s="363"/>
      <c r="PQC53" s="363"/>
      <c r="PQD53" s="363"/>
      <c r="PQE53" s="363"/>
      <c r="PQF53" s="363"/>
      <c r="PQG53" s="363"/>
      <c r="PQH53" s="363"/>
      <c r="PQI53" s="363"/>
      <c r="PQJ53" s="363"/>
      <c r="PQK53" s="363"/>
      <c r="PQL53" s="363"/>
      <c r="PQM53" s="363"/>
      <c r="PQN53" s="363"/>
      <c r="PQO53" s="363"/>
      <c r="PQP53" s="363"/>
      <c r="PQQ53" s="363"/>
      <c r="PQR53" s="363"/>
      <c r="PQS53" s="363"/>
      <c r="PQT53" s="363"/>
      <c r="PQU53" s="363"/>
      <c r="PQV53" s="363"/>
      <c r="PQW53" s="363"/>
      <c r="PQX53" s="363"/>
      <c r="PQY53" s="363"/>
      <c r="PQZ53" s="363"/>
      <c r="PRA53" s="363"/>
      <c r="PRB53" s="363"/>
      <c r="PRC53" s="363"/>
      <c r="PRD53" s="363"/>
      <c r="PRE53" s="363"/>
      <c r="PRF53" s="363"/>
      <c r="PRG53" s="363"/>
      <c r="PRH53" s="363"/>
      <c r="PRI53" s="363"/>
      <c r="PRJ53" s="363"/>
      <c r="PRK53" s="363"/>
      <c r="PRL53" s="363"/>
      <c r="PRM53" s="363"/>
      <c r="PRN53" s="363"/>
      <c r="PRO53" s="363"/>
      <c r="PRP53" s="363"/>
      <c r="PRQ53" s="363"/>
      <c r="PRR53" s="363"/>
      <c r="PRS53" s="363"/>
      <c r="PRT53" s="363"/>
      <c r="PRU53" s="363"/>
      <c r="PRV53" s="363"/>
      <c r="PRW53" s="363"/>
      <c r="PRX53" s="363"/>
      <c r="PRY53" s="363"/>
      <c r="PRZ53" s="363"/>
      <c r="PSA53" s="363"/>
      <c r="PSB53" s="363"/>
      <c r="PSC53" s="363"/>
      <c r="PSD53" s="363"/>
      <c r="PSE53" s="363"/>
      <c r="PSF53" s="363"/>
      <c r="PSG53" s="363"/>
      <c r="PSH53" s="363"/>
      <c r="PSI53" s="363"/>
      <c r="PSJ53" s="363"/>
      <c r="PSK53" s="363"/>
      <c r="PSL53" s="363"/>
      <c r="PSM53" s="363"/>
      <c r="PSN53" s="363"/>
      <c r="PSO53" s="363"/>
      <c r="PSP53" s="363"/>
      <c r="PSQ53" s="363"/>
      <c r="PSR53" s="363"/>
      <c r="PSS53" s="363"/>
      <c r="PST53" s="363"/>
      <c r="PSU53" s="363"/>
      <c r="PSV53" s="363"/>
      <c r="PSW53" s="363"/>
      <c r="PSX53" s="363"/>
      <c r="PSY53" s="363"/>
      <c r="PSZ53" s="363"/>
      <c r="PTA53" s="363"/>
      <c r="PTB53" s="363"/>
      <c r="PTC53" s="363"/>
      <c r="PTD53" s="363"/>
      <c r="PTE53" s="363"/>
      <c r="PTF53" s="363"/>
      <c r="PTG53" s="363"/>
      <c r="PTH53" s="363"/>
      <c r="PTI53" s="363"/>
      <c r="PTJ53" s="363"/>
      <c r="PTK53" s="363"/>
      <c r="PTL53" s="363"/>
      <c r="PTM53" s="363"/>
      <c r="PTN53" s="363"/>
      <c r="PTO53" s="363"/>
      <c r="PTP53" s="363"/>
      <c r="PTQ53" s="363"/>
      <c r="PTR53" s="363"/>
      <c r="PTS53" s="363"/>
      <c r="PTT53" s="363"/>
      <c r="PTU53" s="363"/>
      <c r="PTV53" s="363"/>
      <c r="PTW53" s="363"/>
      <c r="PTX53" s="363"/>
      <c r="PTY53" s="363"/>
      <c r="PTZ53" s="363"/>
      <c r="PUA53" s="363"/>
      <c r="PUB53" s="363"/>
      <c r="PUC53" s="363"/>
      <c r="PUD53" s="363"/>
      <c r="PUE53" s="363"/>
      <c r="PUF53" s="363"/>
      <c r="PUG53" s="363"/>
      <c r="PUH53" s="363"/>
      <c r="PUI53" s="363"/>
      <c r="PUJ53" s="363"/>
      <c r="PUK53" s="363"/>
      <c r="PUL53" s="363"/>
      <c r="PUM53" s="363"/>
      <c r="PUN53" s="363"/>
      <c r="PUO53" s="363"/>
      <c r="PUP53" s="363"/>
      <c r="PUQ53" s="363"/>
      <c r="PUR53" s="363"/>
      <c r="PUS53" s="363"/>
      <c r="PUT53" s="363"/>
      <c r="PUU53" s="363"/>
      <c r="PUV53" s="363"/>
      <c r="PUW53" s="363"/>
      <c r="PUX53" s="363"/>
      <c r="PUY53" s="363"/>
      <c r="PUZ53" s="363"/>
      <c r="PVA53" s="363"/>
      <c r="PVB53" s="363"/>
      <c r="PVC53" s="363"/>
      <c r="PVD53" s="363"/>
      <c r="PVE53" s="363"/>
      <c r="PVF53" s="363"/>
      <c r="PVG53" s="363"/>
      <c r="PVH53" s="363"/>
      <c r="PVI53" s="363"/>
      <c r="PVJ53" s="363"/>
      <c r="PVK53" s="363"/>
      <c r="PVL53" s="363"/>
      <c r="PVM53" s="363"/>
      <c r="PVN53" s="363"/>
      <c r="PVO53" s="363"/>
      <c r="PVP53" s="363"/>
      <c r="PVQ53" s="363"/>
      <c r="PVR53" s="363"/>
      <c r="PVS53" s="363"/>
      <c r="PVT53" s="363"/>
      <c r="PVU53" s="363"/>
      <c r="PVV53" s="363"/>
      <c r="PVW53" s="363"/>
      <c r="PVX53" s="363"/>
      <c r="PVY53" s="363"/>
      <c r="PVZ53" s="363"/>
      <c r="PWA53" s="363"/>
      <c r="PWB53" s="363"/>
      <c r="PWC53" s="363"/>
      <c r="PWD53" s="363"/>
      <c r="PWE53" s="363"/>
      <c r="PWF53" s="363"/>
      <c r="PWG53" s="363"/>
      <c r="PWH53" s="363"/>
      <c r="PWI53" s="363"/>
      <c r="PWJ53" s="363"/>
      <c r="PWK53" s="363"/>
      <c r="PWL53" s="363"/>
      <c r="PWM53" s="363"/>
      <c r="PWN53" s="363"/>
      <c r="PWO53" s="363"/>
      <c r="PWP53" s="363"/>
      <c r="PWQ53" s="363"/>
      <c r="PWR53" s="363"/>
      <c r="PWS53" s="363"/>
      <c r="PWT53" s="363"/>
      <c r="PWU53" s="363"/>
      <c r="PWV53" s="363"/>
      <c r="PWW53" s="363"/>
      <c r="PWX53" s="363"/>
      <c r="PWY53" s="363"/>
      <c r="PWZ53" s="363"/>
      <c r="PXA53" s="363"/>
      <c r="PXB53" s="363"/>
      <c r="PXC53" s="363"/>
      <c r="PXD53" s="363"/>
      <c r="PXE53" s="363"/>
      <c r="PXF53" s="363"/>
      <c r="PXG53" s="363"/>
      <c r="PXH53" s="363"/>
      <c r="PXI53" s="363"/>
      <c r="PXJ53" s="363"/>
      <c r="PXK53" s="363"/>
      <c r="PXL53" s="363"/>
      <c r="PXM53" s="363"/>
      <c r="PXN53" s="363"/>
      <c r="PXO53" s="363"/>
      <c r="PXP53" s="363"/>
      <c r="PXQ53" s="363"/>
      <c r="PXR53" s="363"/>
      <c r="PXS53" s="363"/>
      <c r="PXT53" s="363"/>
      <c r="PXU53" s="363"/>
      <c r="PXV53" s="363"/>
      <c r="PXW53" s="363"/>
      <c r="PXX53" s="363"/>
      <c r="PXY53" s="363"/>
      <c r="PXZ53" s="363"/>
      <c r="PYA53" s="363"/>
      <c r="PYB53" s="363"/>
      <c r="PYC53" s="363"/>
      <c r="PYD53" s="363"/>
      <c r="PYE53" s="363"/>
      <c r="PYF53" s="363"/>
      <c r="PYG53" s="363"/>
      <c r="PYH53" s="363"/>
      <c r="PYI53" s="363"/>
      <c r="PYJ53" s="363"/>
      <c r="PYK53" s="363"/>
      <c r="PYL53" s="363"/>
      <c r="PYM53" s="363"/>
      <c r="PYN53" s="363"/>
      <c r="PYO53" s="363"/>
      <c r="PYP53" s="363"/>
      <c r="PYQ53" s="363"/>
      <c r="PYR53" s="363"/>
      <c r="PYS53" s="363"/>
      <c r="PYT53" s="363"/>
      <c r="PYU53" s="363"/>
      <c r="PYV53" s="363"/>
      <c r="PYW53" s="363"/>
      <c r="PYX53" s="363"/>
      <c r="PYY53" s="363"/>
      <c r="PYZ53" s="363"/>
      <c r="PZA53" s="363"/>
      <c r="PZB53" s="363"/>
      <c r="PZC53" s="363"/>
      <c r="PZD53" s="363"/>
      <c r="PZE53" s="363"/>
      <c r="PZF53" s="363"/>
      <c r="PZG53" s="363"/>
      <c r="PZH53" s="363"/>
      <c r="PZI53" s="363"/>
      <c r="PZJ53" s="363"/>
      <c r="PZK53" s="363"/>
      <c r="PZL53" s="363"/>
      <c r="PZM53" s="363"/>
      <c r="PZN53" s="363"/>
      <c r="PZO53" s="363"/>
      <c r="PZP53" s="363"/>
      <c r="PZQ53" s="363"/>
      <c r="PZR53" s="363"/>
      <c r="PZS53" s="363"/>
      <c r="PZT53" s="363"/>
      <c r="PZU53" s="363"/>
      <c r="PZV53" s="363"/>
      <c r="PZW53" s="363"/>
      <c r="PZX53" s="363"/>
      <c r="PZY53" s="363"/>
      <c r="PZZ53" s="363"/>
      <c r="QAA53" s="363"/>
      <c r="QAB53" s="363"/>
      <c r="QAC53" s="363"/>
      <c r="QAD53" s="363"/>
      <c r="QAE53" s="363"/>
      <c r="QAF53" s="363"/>
      <c r="QAG53" s="363"/>
      <c r="QAH53" s="363"/>
      <c r="QAI53" s="363"/>
      <c r="QAJ53" s="363"/>
      <c r="QAK53" s="363"/>
      <c r="QAL53" s="363"/>
      <c r="QAM53" s="363"/>
      <c r="QAN53" s="363"/>
      <c r="QAO53" s="363"/>
      <c r="QAP53" s="363"/>
      <c r="QAQ53" s="363"/>
      <c r="QAR53" s="363"/>
      <c r="QAS53" s="363"/>
      <c r="QAT53" s="363"/>
      <c r="QAU53" s="363"/>
      <c r="QAV53" s="363"/>
      <c r="QAW53" s="363"/>
      <c r="QAX53" s="363"/>
      <c r="QAY53" s="363"/>
      <c r="QAZ53" s="363"/>
      <c r="QBA53" s="363"/>
      <c r="QBB53" s="363"/>
      <c r="QBC53" s="363"/>
      <c r="QBD53" s="363"/>
      <c r="QBE53" s="363"/>
      <c r="QBF53" s="363"/>
      <c r="QBG53" s="363"/>
      <c r="QBH53" s="363"/>
      <c r="QBI53" s="363"/>
      <c r="QBJ53" s="363"/>
      <c r="QBK53" s="363"/>
      <c r="QBL53" s="363"/>
      <c r="QBM53" s="363"/>
      <c r="QBN53" s="363"/>
      <c r="QBO53" s="363"/>
      <c r="QBP53" s="363"/>
      <c r="QBQ53" s="363"/>
      <c r="QBR53" s="363"/>
      <c r="QBS53" s="363"/>
      <c r="QBT53" s="363"/>
      <c r="QBU53" s="363"/>
      <c r="QBV53" s="363"/>
      <c r="QBW53" s="363"/>
      <c r="QBX53" s="363"/>
      <c r="QBY53" s="363"/>
      <c r="QBZ53" s="363"/>
      <c r="QCA53" s="363"/>
      <c r="QCB53" s="363"/>
      <c r="QCC53" s="363"/>
      <c r="QCD53" s="363"/>
      <c r="QCE53" s="363"/>
      <c r="QCF53" s="363"/>
      <c r="QCG53" s="363"/>
      <c r="QCH53" s="363"/>
      <c r="QCI53" s="363"/>
      <c r="QCJ53" s="363"/>
      <c r="QCK53" s="363"/>
      <c r="QCL53" s="363"/>
      <c r="QCM53" s="363"/>
      <c r="QCN53" s="363"/>
      <c r="QCO53" s="363"/>
      <c r="QCP53" s="363"/>
      <c r="QCQ53" s="363"/>
      <c r="QCR53" s="363"/>
      <c r="QCS53" s="363"/>
      <c r="QCT53" s="363"/>
      <c r="QCU53" s="363"/>
      <c r="QCV53" s="363"/>
      <c r="QCW53" s="363"/>
      <c r="QCX53" s="363"/>
      <c r="QCY53" s="363"/>
      <c r="QCZ53" s="363"/>
      <c r="QDA53" s="363"/>
      <c r="QDB53" s="363"/>
      <c r="QDC53" s="363"/>
      <c r="QDD53" s="363"/>
      <c r="QDE53" s="363"/>
      <c r="QDF53" s="363"/>
      <c r="QDG53" s="363"/>
      <c r="QDH53" s="363"/>
      <c r="QDI53" s="363"/>
      <c r="QDJ53" s="363"/>
      <c r="QDK53" s="363"/>
      <c r="QDL53" s="363"/>
      <c r="QDM53" s="363"/>
      <c r="QDN53" s="363"/>
      <c r="QDO53" s="363"/>
      <c r="QDP53" s="363"/>
      <c r="QDQ53" s="363"/>
      <c r="QDR53" s="363"/>
      <c r="QDS53" s="363"/>
      <c r="QDT53" s="363"/>
      <c r="QDU53" s="363"/>
      <c r="QDV53" s="363"/>
      <c r="QDW53" s="363"/>
      <c r="QDX53" s="363"/>
      <c r="QDY53" s="363"/>
      <c r="QDZ53" s="363"/>
      <c r="QEA53" s="363"/>
      <c r="QEB53" s="363"/>
      <c r="QEC53" s="363"/>
      <c r="QED53" s="363"/>
      <c r="QEE53" s="363"/>
      <c r="QEF53" s="363"/>
      <c r="QEG53" s="363"/>
      <c r="QEH53" s="363"/>
      <c r="QEI53" s="363"/>
      <c r="QEJ53" s="363"/>
      <c r="QEK53" s="363"/>
      <c r="QEL53" s="363"/>
      <c r="QEM53" s="363"/>
      <c r="QEN53" s="363"/>
      <c r="QEO53" s="363"/>
      <c r="QEP53" s="363"/>
      <c r="QEQ53" s="363"/>
      <c r="QER53" s="363"/>
      <c r="QES53" s="363"/>
      <c r="QET53" s="363"/>
      <c r="QEU53" s="363"/>
      <c r="QEV53" s="363"/>
      <c r="QEW53" s="363"/>
      <c r="QEX53" s="363"/>
      <c r="QEY53" s="363"/>
      <c r="QEZ53" s="363"/>
      <c r="QFA53" s="363"/>
      <c r="QFB53" s="363"/>
      <c r="QFC53" s="363"/>
      <c r="QFD53" s="363"/>
      <c r="QFE53" s="363"/>
      <c r="QFF53" s="363"/>
      <c r="QFG53" s="363"/>
      <c r="QFH53" s="363"/>
      <c r="QFI53" s="363"/>
      <c r="QFJ53" s="363"/>
      <c r="QFK53" s="363"/>
      <c r="QFL53" s="363"/>
      <c r="QFM53" s="363"/>
      <c r="QFN53" s="363"/>
      <c r="QFO53" s="363"/>
      <c r="QFP53" s="363"/>
      <c r="QFQ53" s="363"/>
      <c r="QFR53" s="363"/>
      <c r="QFS53" s="363"/>
      <c r="QFT53" s="363"/>
      <c r="QFU53" s="363"/>
      <c r="QFV53" s="363"/>
      <c r="QFW53" s="363"/>
      <c r="QFX53" s="363"/>
      <c r="QFY53" s="363"/>
      <c r="QFZ53" s="363"/>
      <c r="QGA53" s="363"/>
      <c r="QGB53" s="363"/>
      <c r="QGC53" s="363"/>
      <c r="QGD53" s="363"/>
      <c r="QGE53" s="363"/>
      <c r="QGF53" s="363"/>
      <c r="QGG53" s="363"/>
      <c r="QGH53" s="363"/>
      <c r="QGI53" s="363"/>
      <c r="QGJ53" s="363"/>
      <c r="QGK53" s="363"/>
      <c r="QGL53" s="363"/>
      <c r="QGM53" s="363"/>
      <c r="QGN53" s="363"/>
      <c r="QGO53" s="363"/>
      <c r="QGP53" s="363"/>
      <c r="QGQ53" s="363"/>
      <c r="QGR53" s="363"/>
      <c r="QGS53" s="363"/>
      <c r="QGT53" s="363"/>
      <c r="QGU53" s="363"/>
      <c r="QGV53" s="363"/>
      <c r="QGW53" s="363"/>
      <c r="QGX53" s="363"/>
      <c r="QGY53" s="363"/>
      <c r="QGZ53" s="363"/>
      <c r="QHA53" s="363"/>
      <c r="QHB53" s="363"/>
      <c r="QHC53" s="363"/>
      <c r="QHD53" s="363"/>
      <c r="QHE53" s="363"/>
      <c r="QHF53" s="363"/>
      <c r="QHG53" s="363"/>
      <c r="QHH53" s="363"/>
      <c r="QHI53" s="363"/>
      <c r="QHJ53" s="363"/>
      <c r="QHK53" s="363"/>
      <c r="QHL53" s="363"/>
      <c r="QHM53" s="363"/>
      <c r="QHN53" s="363"/>
      <c r="QHO53" s="363"/>
      <c r="QHP53" s="363"/>
      <c r="QHQ53" s="363"/>
      <c r="QHR53" s="363"/>
      <c r="QHS53" s="363"/>
      <c r="QHT53" s="363"/>
      <c r="QHU53" s="363"/>
      <c r="QHV53" s="363"/>
      <c r="QHW53" s="363"/>
      <c r="QHX53" s="363"/>
      <c r="QHY53" s="363"/>
      <c r="QHZ53" s="363"/>
      <c r="QIA53" s="363"/>
      <c r="QIB53" s="363"/>
      <c r="QIC53" s="363"/>
      <c r="QID53" s="363"/>
      <c r="QIE53" s="363"/>
      <c r="QIF53" s="363"/>
      <c r="QIG53" s="363"/>
      <c r="QIH53" s="363"/>
      <c r="QII53" s="363"/>
      <c r="QIJ53" s="363"/>
      <c r="QIK53" s="363"/>
      <c r="QIL53" s="363"/>
      <c r="QIM53" s="363"/>
      <c r="QIN53" s="363"/>
      <c r="QIO53" s="363"/>
      <c r="QIP53" s="363"/>
      <c r="QIQ53" s="363"/>
      <c r="QIR53" s="363"/>
      <c r="QIS53" s="363"/>
      <c r="QIT53" s="363"/>
      <c r="QIU53" s="363"/>
      <c r="QIV53" s="363"/>
      <c r="QIW53" s="363"/>
      <c r="QIX53" s="363"/>
      <c r="QIY53" s="363"/>
      <c r="QIZ53" s="363"/>
      <c r="QJA53" s="363"/>
      <c r="QJB53" s="363"/>
      <c r="QJC53" s="363"/>
      <c r="QJD53" s="363"/>
      <c r="QJE53" s="363"/>
      <c r="QJF53" s="363"/>
      <c r="QJG53" s="363"/>
      <c r="QJH53" s="363"/>
      <c r="QJI53" s="363"/>
      <c r="QJJ53" s="363"/>
      <c r="QJK53" s="363"/>
      <c r="QJL53" s="363"/>
      <c r="QJM53" s="363"/>
      <c r="QJN53" s="363"/>
      <c r="QJO53" s="363"/>
      <c r="QJP53" s="363"/>
      <c r="QJQ53" s="363"/>
      <c r="QJR53" s="363"/>
      <c r="QJS53" s="363"/>
      <c r="QJT53" s="363"/>
      <c r="QJU53" s="363"/>
      <c r="QJV53" s="363"/>
      <c r="QJW53" s="363"/>
      <c r="QJX53" s="363"/>
      <c r="QJY53" s="363"/>
      <c r="QJZ53" s="363"/>
      <c r="QKA53" s="363"/>
      <c r="QKB53" s="363"/>
      <c r="QKC53" s="363"/>
      <c r="QKD53" s="363"/>
      <c r="QKE53" s="363"/>
      <c r="QKF53" s="363"/>
      <c r="QKG53" s="363"/>
      <c r="QKH53" s="363"/>
      <c r="QKI53" s="363"/>
      <c r="QKJ53" s="363"/>
      <c r="QKK53" s="363"/>
      <c r="QKL53" s="363"/>
      <c r="QKM53" s="363"/>
      <c r="QKN53" s="363"/>
      <c r="QKO53" s="363"/>
      <c r="QKP53" s="363"/>
      <c r="QKQ53" s="363"/>
      <c r="QKR53" s="363"/>
      <c r="QKS53" s="363"/>
      <c r="QKT53" s="363"/>
      <c r="QKU53" s="363"/>
      <c r="QKV53" s="363"/>
      <c r="QKW53" s="363"/>
      <c r="QKX53" s="363"/>
      <c r="QKY53" s="363"/>
      <c r="QKZ53" s="363"/>
      <c r="QLA53" s="363"/>
      <c r="QLB53" s="363"/>
      <c r="QLC53" s="363"/>
      <c r="QLD53" s="363"/>
      <c r="QLE53" s="363"/>
      <c r="QLF53" s="363"/>
      <c r="QLG53" s="363"/>
      <c r="QLH53" s="363"/>
      <c r="QLI53" s="363"/>
      <c r="QLJ53" s="363"/>
      <c r="QLK53" s="363"/>
      <c r="QLL53" s="363"/>
      <c r="QLM53" s="363"/>
      <c r="QLN53" s="363"/>
      <c r="QLO53" s="363"/>
      <c r="QLP53" s="363"/>
      <c r="QLQ53" s="363"/>
      <c r="QLR53" s="363"/>
      <c r="QLS53" s="363"/>
      <c r="QLT53" s="363"/>
      <c r="QLU53" s="363"/>
      <c r="QLV53" s="363"/>
      <c r="QLW53" s="363"/>
      <c r="QLX53" s="363"/>
      <c r="QLY53" s="363"/>
      <c r="QLZ53" s="363"/>
      <c r="QMA53" s="363"/>
      <c r="QMB53" s="363"/>
      <c r="QMC53" s="363"/>
      <c r="QMD53" s="363"/>
      <c r="QME53" s="363"/>
      <c r="QMF53" s="363"/>
      <c r="QMG53" s="363"/>
      <c r="QMH53" s="363"/>
      <c r="QMI53" s="363"/>
      <c r="QMJ53" s="363"/>
      <c r="QMK53" s="363"/>
      <c r="QML53" s="363"/>
      <c r="QMM53" s="363"/>
      <c r="QMN53" s="363"/>
      <c r="QMO53" s="363"/>
      <c r="QMP53" s="363"/>
      <c r="QMQ53" s="363"/>
      <c r="QMR53" s="363"/>
      <c r="QMS53" s="363"/>
      <c r="QMT53" s="363"/>
      <c r="QMU53" s="363"/>
      <c r="QMV53" s="363"/>
      <c r="QMW53" s="363"/>
      <c r="QMX53" s="363"/>
      <c r="QMY53" s="363"/>
      <c r="QMZ53" s="363"/>
      <c r="QNA53" s="363"/>
      <c r="QNB53" s="363"/>
      <c r="QNC53" s="363"/>
      <c r="QND53" s="363"/>
      <c r="QNE53" s="363"/>
      <c r="QNF53" s="363"/>
      <c r="QNG53" s="363"/>
      <c r="QNH53" s="363"/>
      <c r="QNI53" s="363"/>
      <c r="QNJ53" s="363"/>
      <c r="QNK53" s="363"/>
      <c r="QNL53" s="363"/>
      <c r="QNM53" s="363"/>
      <c r="QNN53" s="363"/>
      <c r="QNO53" s="363"/>
      <c r="QNP53" s="363"/>
      <c r="QNQ53" s="363"/>
      <c r="QNR53" s="363"/>
      <c r="QNS53" s="363"/>
      <c r="QNT53" s="363"/>
      <c r="QNU53" s="363"/>
      <c r="QNV53" s="363"/>
      <c r="QNW53" s="363"/>
      <c r="QNX53" s="363"/>
      <c r="QNY53" s="363"/>
      <c r="QNZ53" s="363"/>
      <c r="QOA53" s="363"/>
      <c r="QOB53" s="363"/>
      <c r="QOC53" s="363"/>
      <c r="QOD53" s="363"/>
      <c r="QOE53" s="363"/>
      <c r="QOF53" s="363"/>
      <c r="QOG53" s="363"/>
      <c r="QOH53" s="363"/>
      <c r="QOI53" s="363"/>
      <c r="QOJ53" s="363"/>
      <c r="QOK53" s="363"/>
      <c r="QOL53" s="363"/>
      <c r="QOM53" s="363"/>
      <c r="QON53" s="363"/>
      <c r="QOO53" s="363"/>
      <c r="QOP53" s="363"/>
      <c r="QOQ53" s="363"/>
      <c r="QOR53" s="363"/>
      <c r="QOS53" s="363"/>
      <c r="QOT53" s="363"/>
      <c r="QOU53" s="363"/>
      <c r="QOV53" s="363"/>
      <c r="QOW53" s="363"/>
      <c r="QOX53" s="363"/>
      <c r="QOY53" s="363"/>
      <c r="QOZ53" s="363"/>
      <c r="QPA53" s="363"/>
      <c r="QPB53" s="363"/>
      <c r="QPC53" s="363"/>
      <c r="QPD53" s="363"/>
      <c r="QPE53" s="363"/>
      <c r="QPF53" s="363"/>
      <c r="QPG53" s="363"/>
      <c r="QPH53" s="363"/>
      <c r="QPI53" s="363"/>
      <c r="QPJ53" s="363"/>
      <c r="QPK53" s="363"/>
      <c r="QPL53" s="363"/>
      <c r="QPM53" s="363"/>
      <c r="QPN53" s="363"/>
      <c r="QPO53" s="363"/>
      <c r="QPP53" s="363"/>
      <c r="QPQ53" s="363"/>
      <c r="QPR53" s="363"/>
      <c r="QPS53" s="363"/>
      <c r="QPT53" s="363"/>
      <c r="QPU53" s="363"/>
      <c r="QPV53" s="363"/>
      <c r="QPW53" s="363"/>
      <c r="QPX53" s="363"/>
      <c r="QPY53" s="363"/>
      <c r="QPZ53" s="363"/>
      <c r="QQA53" s="363"/>
      <c r="QQB53" s="363"/>
      <c r="QQC53" s="363"/>
      <c r="QQD53" s="363"/>
      <c r="QQE53" s="363"/>
      <c r="QQF53" s="363"/>
      <c r="QQG53" s="363"/>
      <c r="QQH53" s="363"/>
      <c r="QQI53" s="363"/>
      <c r="QQJ53" s="363"/>
      <c r="QQK53" s="363"/>
      <c r="QQL53" s="363"/>
      <c r="QQM53" s="363"/>
      <c r="QQN53" s="363"/>
      <c r="QQO53" s="363"/>
      <c r="QQP53" s="363"/>
      <c r="QQQ53" s="363"/>
      <c r="QQR53" s="363"/>
      <c r="QQS53" s="363"/>
      <c r="QQT53" s="363"/>
      <c r="QQU53" s="363"/>
      <c r="QQV53" s="363"/>
      <c r="QQW53" s="363"/>
      <c r="QQX53" s="363"/>
      <c r="QQY53" s="363"/>
      <c r="QQZ53" s="363"/>
      <c r="QRA53" s="363"/>
      <c r="QRB53" s="363"/>
      <c r="QRC53" s="363"/>
      <c r="QRD53" s="363"/>
      <c r="QRE53" s="363"/>
      <c r="QRF53" s="363"/>
      <c r="QRG53" s="363"/>
      <c r="QRH53" s="363"/>
      <c r="QRI53" s="363"/>
      <c r="QRJ53" s="363"/>
      <c r="QRK53" s="363"/>
      <c r="QRL53" s="363"/>
      <c r="QRM53" s="363"/>
      <c r="QRN53" s="363"/>
      <c r="QRO53" s="363"/>
      <c r="QRP53" s="363"/>
      <c r="QRQ53" s="363"/>
      <c r="QRR53" s="363"/>
      <c r="QRS53" s="363"/>
      <c r="QRT53" s="363"/>
      <c r="QRU53" s="363"/>
      <c r="QRV53" s="363"/>
      <c r="QRW53" s="363"/>
      <c r="QRX53" s="363"/>
      <c r="QRY53" s="363"/>
      <c r="QRZ53" s="363"/>
      <c r="QSA53" s="363"/>
      <c r="QSB53" s="363"/>
      <c r="QSC53" s="363"/>
      <c r="QSD53" s="363"/>
      <c r="QSE53" s="363"/>
      <c r="QSF53" s="363"/>
      <c r="QSG53" s="363"/>
      <c r="QSH53" s="363"/>
      <c r="QSI53" s="363"/>
      <c r="QSJ53" s="363"/>
      <c r="QSK53" s="363"/>
      <c r="QSL53" s="363"/>
      <c r="QSM53" s="363"/>
      <c r="QSN53" s="363"/>
      <c r="QSO53" s="363"/>
      <c r="QSP53" s="363"/>
      <c r="QSQ53" s="363"/>
      <c r="QSR53" s="363"/>
      <c r="QSS53" s="363"/>
      <c r="QST53" s="363"/>
      <c r="QSU53" s="363"/>
      <c r="QSV53" s="363"/>
      <c r="QSW53" s="363"/>
      <c r="QSX53" s="363"/>
      <c r="QSY53" s="363"/>
      <c r="QSZ53" s="363"/>
      <c r="QTA53" s="363"/>
      <c r="QTB53" s="363"/>
      <c r="QTC53" s="363"/>
      <c r="QTD53" s="363"/>
      <c r="QTE53" s="363"/>
      <c r="QTF53" s="363"/>
      <c r="QTG53" s="363"/>
      <c r="QTH53" s="363"/>
      <c r="QTI53" s="363"/>
      <c r="QTJ53" s="363"/>
      <c r="QTK53" s="363"/>
      <c r="QTL53" s="363"/>
      <c r="QTM53" s="363"/>
      <c r="QTN53" s="363"/>
      <c r="QTO53" s="363"/>
      <c r="QTP53" s="363"/>
      <c r="QTQ53" s="363"/>
      <c r="QTR53" s="363"/>
      <c r="QTS53" s="363"/>
      <c r="QTT53" s="363"/>
      <c r="QTU53" s="363"/>
      <c r="QTV53" s="363"/>
      <c r="QTW53" s="363"/>
      <c r="QTX53" s="363"/>
      <c r="QTY53" s="363"/>
      <c r="QTZ53" s="363"/>
      <c r="QUA53" s="363"/>
      <c r="QUB53" s="363"/>
      <c r="QUC53" s="363"/>
      <c r="QUD53" s="363"/>
      <c r="QUE53" s="363"/>
      <c r="QUF53" s="363"/>
      <c r="QUG53" s="363"/>
      <c r="QUH53" s="363"/>
      <c r="QUI53" s="363"/>
      <c r="QUJ53" s="363"/>
      <c r="QUK53" s="363"/>
      <c r="QUL53" s="363"/>
      <c r="QUM53" s="363"/>
      <c r="QUN53" s="363"/>
      <c r="QUO53" s="363"/>
      <c r="QUP53" s="363"/>
      <c r="QUQ53" s="363"/>
      <c r="QUR53" s="363"/>
      <c r="QUS53" s="363"/>
      <c r="QUT53" s="363"/>
      <c r="QUU53" s="363"/>
      <c r="QUV53" s="363"/>
      <c r="QUW53" s="363"/>
      <c r="QUX53" s="363"/>
      <c r="QUY53" s="363"/>
      <c r="QUZ53" s="363"/>
      <c r="QVA53" s="363"/>
      <c r="QVB53" s="363"/>
      <c r="QVC53" s="363"/>
      <c r="QVD53" s="363"/>
      <c r="QVE53" s="363"/>
      <c r="QVF53" s="363"/>
      <c r="QVG53" s="363"/>
      <c r="QVH53" s="363"/>
      <c r="QVI53" s="363"/>
      <c r="QVJ53" s="363"/>
      <c r="QVK53" s="363"/>
      <c r="QVL53" s="363"/>
      <c r="QVM53" s="363"/>
      <c r="QVN53" s="363"/>
      <c r="QVO53" s="363"/>
      <c r="QVP53" s="363"/>
      <c r="QVQ53" s="363"/>
      <c r="QVR53" s="363"/>
      <c r="QVS53" s="363"/>
      <c r="QVT53" s="363"/>
      <c r="QVU53" s="363"/>
      <c r="QVV53" s="363"/>
      <c r="QVW53" s="363"/>
      <c r="QVX53" s="363"/>
      <c r="QVY53" s="363"/>
      <c r="QVZ53" s="363"/>
      <c r="QWA53" s="363"/>
      <c r="QWB53" s="363"/>
      <c r="QWC53" s="363"/>
      <c r="QWD53" s="363"/>
      <c r="QWE53" s="363"/>
      <c r="QWF53" s="363"/>
      <c r="QWG53" s="363"/>
      <c r="QWH53" s="363"/>
      <c r="QWI53" s="363"/>
      <c r="QWJ53" s="363"/>
      <c r="QWK53" s="363"/>
      <c r="QWL53" s="363"/>
      <c r="QWM53" s="363"/>
      <c r="QWN53" s="363"/>
      <c r="QWO53" s="363"/>
      <c r="QWP53" s="363"/>
      <c r="QWQ53" s="363"/>
      <c r="QWR53" s="363"/>
      <c r="QWS53" s="363"/>
      <c r="QWT53" s="363"/>
      <c r="QWU53" s="363"/>
      <c r="QWV53" s="363"/>
      <c r="QWW53" s="363"/>
      <c r="QWX53" s="363"/>
      <c r="QWY53" s="363"/>
      <c r="QWZ53" s="363"/>
      <c r="QXA53" s="363"/>
      <c r="QXB53" s="363"/>
      <c r="QXC53" s="363"/>
      <c r="QXD53" s="363"/>
      <c r="QXE53" s="363"/>
      <c r="QXF53" s="363"/>
      <c r="QXG53" s="363"/>
      <c r="QXH53" s="363"/>
      <c r="QXI53" s="363"/>
      <c r="QXJ53" s="363"/>
      <c r="QXK53" s="363"/>
      <c r="QXL53" s="363"/>
      <c r="QXM53" s="363"/>
      <c r="QXN53" s="363"/>
      <c r="QXO53" s="363"/>
      <c r="QXP53" s="363"/>
      <c r="QXQ53" s="363"/>
      <c r="QXR53" s="363"/>
      <c r="QXS53" s="363"/>
      <c r="QXT53" s="363"/>
      <c r="QXU53" s="363"/>
      <c r="QXV53" s="363"/>
      <c r="QXW53" s="363"/>
      <c r="QXX53" s="363"/>
      <c r="QXY53" s="363"/>
      <c r="QXZ53" s="363"/>
      <c r="QYA53" s="363"/>
      <c r="QYB53" s="363"/>
      <c r="QYC53" s="363"/>
      <c r="QYD53" s="363"/>
      <c r="QYE53" s="363"/>
      <c r="QYF53" s="363"/>
      <c r="QYG53" s="363"/>
      <c r="QYH53" s="363"/>
      <c r="QYI53" s="363"/>
      <c r="QYJ53" s="363"/>
      <c r="QYK53" s="363"/>
      <c r="QYL53" s="363"/>
      <c r="QYM53" s="363"/>
      <c r="QYN53" s="363"/>
      <c r="QYO53" s="363"/>
      <c r="QYP53" s="363"/>
      <c r="QYQ53" s="363"/>
      <c r="QYR53" s="363"/>
      <c r="QYS53" s="363"/>
      <c r="QYT53" s="363"/>
      <c r="QYU53" s="363"/>
      <c r="QYV53" s="363"/>
      <c r="QYW53" s="363"/>
      <c r="QYX53" s="363"/>
      <c r="QYY53" s="363"/>
      <c r="QYZ53" s="363"/>
      <c r="QZA53" s="363"/>
      <c r="QZB53" s="363"/>
      <c r="QZC53" s="363"/>
      <c r="QZD53" s="363"/>
      <c r="QZE53" s="363"/>
      <c r="QZF53" s="363"/>
      <c r="QZG53" s="363"/>
      <c r="QZH53" s="363"/>
      <c r="QZI53" s="363"/>
      <c r="QZJ53" s="363"/>
      <c r="QZK53" s="363"/>
      <c r="QZL53" s="363"/>
      <c r="QZM53" s="363"/>
      <c r="QZN53" s="363"/>
      <c r="QZO53" s="363"/>
      <c r="QZP53" s="363"/>
      <c r="QZQ53" s="363"/>
      <c r="QZR53" s="363"/>
      <c r="QZS53" s="363"/>
      <c r="QZT53" s="363"/>
      <c r="QZU53" s="363"/>
      <c r="QZV53" s="363"/>
      <c r="QZW53" s="363"/>
      <c r="QZX53" s="363"/>
      <c r="QZY53" s="363"/>
      <c r="QZZ53" s="363"/>
      <c r="RAA53" s="363"/>
      <c r="RAB53" s="363"/>
      <c r="RAC53" s="363"/>
      <c r="RAD53" s="363"/>
      <c r="RAE53" s="363"/>
      <c r="RAF53" s="363"/>
      <c r="RAG53" s="363"/>
      <c r="RAH53" s="363"/>
      <c r="RAI53" s="363"/>
      <c r="RAJ53" s="363"/>
      <c r="RAK53" s="363"/>
      <c r="RAL53" s="363"/>
      <c r="RAM53" s="363"/>
      <c r="RAN53" s="363"/>
      <c r="RAO53" s="363"/>
      <c r="RAP53" s="363"/>
      <c r="RAQ53" s="363"/>
      <c r="RAR53" s="363"/>
      <c r="RAS53" s="363"/>
      <c r="RAT53" s="363"/>
      <c r="RAU53" s="363"/>
      <c r="RAV53" s="363"/>
      <c r="RAW53" s="363"/>
      <c r="RAX53" s="363"/>
      <c r="RAY53" s="363"/>
      <c r="RAZ53" s="363"/>
      <c r="RBA53" s="363"/>
      <c r="RBB53" s="363"/>
      <c r="RBC53" s="363"/>
      <c r="RBD53" s="363"/>
      <c r="RBE53" s="363"/>
      <c r="RBF53" s="363"/>
      <c r="RBG53" s="363"/>
      <c r="RBH53" s="363"/>
      <c r="RBI53" s="363"/>
      <c r="RBJ53" s="363"/>
      <c r="RBK53" s="363"/>
      <c r="RBL53" s="363"/>
      <c r="RBM53" s="363"/>
      <c r="RBN53" s="363"/>
      <c r="RBO53" s="363"/>
      <c r="RBP53" s="363"/>
      <c r="RBQ53" s="363"/>
      <c r="RBR53" s="363"/>
      <c r="RBS53" s="363"/>
      <c r="RBT53" s="363"/>
      <c r="RBU53" s="363"/>
      <c r="RBV53" s="363"/>
      <c r="RBW53" s="363"/>
      <c r="RBX53" s="363"/>
      <c r="RBY53" s="363"/>
      <c r="RBZ53" s="363"/>
      <c r="RCA53" s="363"/>
      <c r="RCB53" s="363"/>
      <c r="RCC53" s="363"/>
      <c r="RCD53" s="363"/>
      <c r="RCE53" s="363"/>
      <c r="RCF53" s="363"/>
      <c r="RCG53" s="363"/>
      <c r="RCH53" s="363"/>
      <c r="RCI53" s="363"/>
      <c r="RCJ53" s="363"/>
      <c r="RCK53" s="363"/>
      <c r="RCL53" s="363"/>
      <c r="RCM53" s="363"/>
      <c r="RCN53" s="363"/>
      <c r="RCO53" s="363"/>
      <c r="RCP53" s="363"/>
      <c r="RCQ53" s="363"/>
      <c r="RCR53" s="363"/>
      <c r="RCS53" s="363"/>
      <c r="RCT53" s="363"/>
      <c r="RCU53" s="363"/>
      <c r="RCV53" s="363"/>
      <c r="RCW53" s="363"/>
      <c r="RCX53" s="363"/>
      <c r="RCY53" s="363"/>
      <c r="RCZ53" s="363"/>
      <c r="RDA53" s="363"/>
      <c r="RDB53" s="363"/>
      <c r="RDC53" s="363"/>
      <c r="RDD53" s="363"/>
      <c r="RDE53" s="363"/>
      <c r="RDF53" s="363"/>
      <c r="RDG53" s="363"/>
      <c r="RDH53" s="363"/>
      <c r="RDI53" s="363"/>
      <c r="RDJ53" s="363"/>
      <c r="RDK53" s="363"/>
      <c r="RDL53" s="363"/>
      <c r="RDM53" s="363"/>
      <c r="RDN53" s="363"/>
      <c r="RDO53" s="363"/>
      <c r="RDP53" s="363"/>
      <c r="RDQ53" s="363"/>
      <c r="RDR53" s="363"/>
      <c r="RDS53" s="363"/>
      <c r="RDT53" s="363"/>
      <c r="RDU53" s="363"/>
      <c r="RDV53" s="363"/>
      <c r="RDW53" s="363"/>
      <c r="RDX53" s="363"/>
      <c r="RDY53" s="363"/>
      <c r="RDZ53" s="363"/>
      <c r="REA53" s="363"/>
      <c r="REB53" s="363"/>
      <c r="REC53" s="363"/>
      <c r="RED53" s="363"/>
      <c r="REE53" s="363"/>
      <c r="REF53" s="363"/>
      <c r="REG53" s="363"/>
      <c r="REH53" s="363"/>
      <c r="REI53" s="363"/>
      <c r="REJ53" s="363"/>
      <c r="REK53" s="363"/>
      <c r="REL53" s="363"/>
      <c r="REM53" s="363"/>
      <c r="REN53" s="363"/>
      <c r="REO53" s="363"/>
      <c r="REP53" s="363"/>
      <c r="REQ53" s="363"/>
      <c r="RER53" s="363"/>
      <c r="RES53" s="363"/>
      <c r="RET53" s="363"/>
      <c r="REU53" s="363"/>
      <c r="REV53" s="363"/>
      <c r="REW53" s="363"/>
      <c r="REX53" s="363"/>
      <c r="REY53" s="363"/>
      <c r="REZ53" s="363"/>
      <c r="RFA53" s="363"/>
      <c r="RFB53" s="363"/>
      <c r="RFC53" s="363"/>
      <c r="RFD53" s="363"/>
      <c r="RFE53" s="363"/>
      <c r="RFF53" s="363"/>
      <c r="RFG53" s="363"/>
      <c r="RFH53" s="363"/>
      <c r="RFI53" s="363"/>
      <c r="RFJ53" s="363"/>
      <c r="RFK53" s="363"/>
      <c r="RFL53" s="363"/>
      <c r="RFM53" s="363"/>
      <c r="RFN53" s="363"/>
      <c r="RFO53" s="363"/>
      <c r="RFP53" s="363"/>
      <c r="RFQ53" s="363"/>
      <c r="RFR53" s="363"/>
      <c r="RFS53" s="363"/>
      <c r="RFT53" s="363"/>
      <c r="RFU53" s="363"/>
      <c r="RFV53" s="363"/>
      <c r="RFW53" s="363"/>
      <c r="RFX53" s="363"/>
      <c r="RFY53" s="363"/>
      <c r="RFZ53" s="363"/>
      <c r="RGA53" s="363"/>
      <c r="RGB53" s="363"/>
      <c r="RGC53" s="363"/>
      <c r="RGD53" s="363"/>
      <c r="RGE53" s="363"/>
      <c r="RGF53" s="363"/>
      <c r="RGG53" s="363"/>
      <c r="RGH53" s="363"/>
      <c r="RGI53" s="363"/>
      <c r="RGJ53" s="363"/>
      <c r="RGK53" s="363"/>
      <c r="RGL53" s="363"/>
      <c r="RGM53" s="363"/>
      <c r="RGN53" s="363"/>
      <c r="RGO53" s="363"/>
      <c r="RGP53" s="363"/>
      <c r="RGQ53" s="363"/>
      <c r="RGR53" s="363"/>
      <c r="RGS53" s="363"/>
      <c r="RGT53" s="363"/>
      <c r="RGU53" s="363"/>
      <c r="RGV53" s="363"/>
      <c r="RGW53" s="363"/>
      <c r="RGX53" s="363"/>
      <c r="RGY53" s="363"/>
      <c r="RGZ53" s="363"/>
      <c r="RHA53" s="363"/>
      <c r="RHB53" s="363"/>
      <c r="RHC53" s="363"/>
      <c r="RHD53" s="363"/>
      <c r="RHE53" s="363"/>
      <c r="RHF53" s="363"/>
      <c r="RHG53" s="363"/>
      <c r="RHH53" s="363"/>
      <c r="RHI53" s="363"/>
      <c r="RHJ53" s="363"/>
      <c r="RHK53" s="363"/>
      <c r="RHL53" s="363"/>
      <c r="RHM53" s="363"/>
      <c r="RHN53" s="363"/>
      <c r="RHO53" s="363"/>
      <c r="RHP53" s="363"/>
      <c r="RHQ53" s="363"/>
      <c r="RHR53" s="363"/>
      <c r="RHS53" s="363"/>
      <c r="RHT53" s="363"/>
      <c r="RHU53" s="363"/>
      <c r="RHV53" s="363"/>
      <c r="RHW53" s="363"/>
      <c r="RHX53" s="363"/>
      <c r="RHY53" s="363"/>
      <c r="RHZ53" s="363"/>
      <c r="RIA53" s="363"/>
      <c r="RIB53" s="363"/>
      <c r="RIC53" s="363"/>
      <c r="RID53" s="363"/>
      <c r="RIE53" s="363"/>
      <c r="RIF53" s="363"/>
      <c r="RIG53" s="363"/>
      <c r="RIH53" s="363"/>
      <c r="RII53" s="363"/>
      <c r="RIJ53" s="363"/>
      <c r="RIK53" s="363"/>
      <c r="RIL53" s="363"/>
      <c r="RIM53" s="363"/>
      <c r="RIN53" s="363"/>
      <c r="RIO53" s="363"/>
      <c r="RIP53" s="363"/>
      <c r="RIQ53" s="363"/>
      <c r="RIR53" s="363"/>
      <c r="RIS53" s="363"/>
      <c r="RIT53" s="363"/>
      <c r="RIU53" s="363"/>
      <c r="RIV53" s="363"/>
      <c r="RIW53" s="363"/>
      <c r="RIX53" s="363"/>
      <c r="RIY53" s="363"/>
      <c r="RIZ53" s="363"/>
      <c r="RJA53" s="363"/>
      <c r="RJB53" s="363"/>
      <c r="RJC53" s="363"/>
      <c r="RJD53" s="363"/>
      <c r="RJE53" s="363"/>
      <c r="RJF53" s="363"/>
      <c r="RJG53" s="363"/>
      <c r="RJH53" s="363"/>
      <c r="RJI53" s="363"/>
      <c r="RJJ53" s="363"/>
      <c r="RJK53" s="363"/>
      <c r="RJL53" s="363"/>
      <c r="RJM53" s="363"/>
      <c r="RJN53" s="363"/>
      <c r="RJO53" s="363"/>
      <c r="RJP53" s="363"/>
      <c r="RJQ53" s="363"/>
      <c r="RJR53" s="363"/>
      <c r="RJS53" s="363"/>
      <c r="RJT53" s="363"/>
      <c r="RJU53" s="363"/>
      <c r="RJV53" s="363"/>
      <c r="RJW53" s="363"/>
      <c r="RJX53" s="363"/>
      <c r="RJY53" s="363"/>
      <c r="RJZ53" s="363"/>
      <c r="RKA53" s="363"/>
      <c r="RKB53" s="363"/>
      <c r="RKC53" s="363"/>
      <c r="RKD53" s="363"/>
      <c r="RKE53" s="363"/>
      <c r="RKF53" s="363"/>
      <c r="RKG53" s="363"/>
      <c r="RKH53" s="363"/>
      <c r="RKI53" s="363"/>
      <c r="RKJ53" s="363"/>
      <c r="RKK53" s="363"/>
      <c r="RKL53" s="363"/>
      <c r="RKM53" s="363"/>
      <c r="RKN53" s="363"/>
      <c r="RKO53" s="363"/>
      <c r="RKP53" s="363"/>
      <c r="RKQ53" s="363"/>
      <c r="RKR53" s="363"/>
      <c r="RKS53" s="363"/>
      <c r="RKT53" s="363"/>
      <c r="RKU53" s="363"/>
      <c r="RKV53" s="363"/>
      <c r="RKW53" s="363"/>
      <c r="RKX53" s="363"/>
      <c r="RKY53" s="363"/>
      <c r="RKZ53" s="363"/>
      <c r="RLA53" s="363"/>
      <c r="RLB53" s="363"/>
      <c r="RLC53" s="363"/>
      <c r="RLD53" s="363"/>
      <c r="RLE53" s="363"/>
      <c r="RLF53" s="363"/>
      <c r="RLG53" s="363"/>
      <c r="RLH53" s="363"/>
      <c r="RLI53" s="363"/>
      <c r="RLJ53" s="363"/>
      <c r="RLK53" s="363"/>
      <c r="RLL53" s="363"/>
      <c r="RLM53" s="363"/>
      <c r="RLN53" s="363"/>
      <c r="RLO53" s="363"/>
      <c r="RLP53" s="363"/>
      <c r="RLQ53" s="363"/>
      <c r="RLR53" s="363"/>
      <c r="RLS53" s="363"/>
      <c r="RLT53" s="363"/>
      <c r="RLU53" s="363"/>
      <c r="RLV53" s="363"/>
      <c r="RLW53" s="363"/>
      <c r="RLX53" s="363"/>
      <c r="RLY53" s="363"/>
      <c r="RLZ53" s="363"/>
      <c r="RMA53" s="363"/>
      <c r="RMB53" s="363"/>
      <c r="RMC53" s="363"/>
      <c r="RMD53" s="363"/>
      <c r="RME53" s="363"/>
      <c r="RMF53" s="363"/>
      <c r="RMG53" s="363"/>
      <c r="RMH53" s="363"/>
      <c r="RMI53" s="363"/>
      <c r="RMJ53" s="363"/>
      <c r="RMK53" s="363"/>
      <c r="RML53" s="363"/>
      <c r="RMM53" s="363"/>
      <c r="RMN53" s="363"/>
      <c r="RMO53" s="363"/>
      <c r="RMP53" s="363"/>
      <c r="RMQ53" s="363"/>
      <c r="RMR53" s="363"/>
      <c r="RMS53" s="363"/>
      <c r="RMT53" s="363"/>
      <c r="RMU53" s="363"/>
      <c r="RMV53" s="363"/>
      <c r="RMW53" s="363"/>
      <c r="RMX53" s="363"/>
      <c r="RMY53" s="363"/>
      <c r="RMZ53" s="363"/>
      <c r="RNA53" s="363"/>
      <c r="RNB53" s="363"/>
      <c r="RNC53" s="363"/>
      <c r="RND53" s="363"/>
      <c r="RNE53" s="363"/>
      <c r="RNF53" s="363"/>
      <c r="RNG53" s="363"/>
      <c r="RNH53" s="363"/>
      <c r="RNI53" s="363"/>
      <c r="RNJ53" s="363"/>
      <c r="RNK53" s="363"/>
      <c r="RNL53" s="363"/>
      <c r="RNM53" s="363"/>
      <c r="RNN53" s="363"/>
      <c r="RNO53" s="363"/>
      <c r="RNP53" s="363"/>
      <c r="RNQ53" s="363"/>
      <c r="RNR53" s="363"/>
      <c r="RNS53" s="363"/>
      <c r="RNT53" s="363"/>
      <c r="RNU53" s="363"/>
      <c r="RNV53" s="363"/>
      <c r="RNW53" s="363"/>
      <c r="RNX53" s="363"/>
      <c r="RNY53" s="363"/>
      <c r="RNZ53" s="363"/>
      <c r="ROA53" s="363"/>
      <c r="ROB53" s="363"/>
      <c r="ROC53" s="363"/>
      <c r="ROD53" s="363"/>
      <c r="ROE53" s="363"/>
      <c r="ROF53" s="363"/>
      <c r="ROG53" s="363"/>
      <c r="ROH53" s="363"/>
      <c r="ROI53" s="363"/>
      <c r="ROJ53" s="363"/>
      <c r="ROK53" s="363"/>
      <c r="ROL53" s="363"/>
      <c r="ROM53" s="363"/>
      <c r="RON53" s="363"/>
      <c r="ROO53" s="363"/>
      <c r="ROP53" s="363"/>
      <c r="ROQ53" s="363"/>
      <c r="ROR53" s="363"/>
      <c r="ROS53" s="363"/>
      <c r="ROT53" s="363"/>
      <c r="ROU53" s="363"/>
      <c r="ROV53" s="363"/>
      <c r="ROW53" s="363"/>
      <c r="ROX53" s="363"/>
      <c r="ROY53" s="363"/>
      <c r="ROZ53" s="363"/>
      <c r="RPA53" s="363"/>
      <c r="RPB53" s="363"/>
      <c r="RPC53" s="363"/>
      <c r="RPD53" s="363"/>
      <c r="RPE53" s="363"/>
      <c r="RPF53" s="363"/>
      <c r="RPG53" s="363"/>
      <c r="RPH53" s="363"/>
      <c r="RPI53" s="363"/>
      <c r="RPJ53" s="363"/>
      <c r="RPK53" s="363"/>
      <c r="RPL53" s="363"/>
      <c r="RPM53" s="363"/>
      <c r="RPN53" s="363"/>
      <c r="RPO53" s="363"/>
      <c r="RPP53" s="363"/>
      <c r="RPQ53" s="363"/>
      <c r="RPR53" s="363"/>
      <c r="RPS53" s="363"/>
      <c r="RPT53" s="363"/>
      <c r="RPU53" s="363"/>
      <c r="RPV53" s="363"/>
      <c r="RPW53" s="363"/>
      <c r="RPX53" s="363"/>
      <c r="RPY53" s="363"/>
      <c r="RPZ53" s="363"/>
      <c r="RQA53" s="363"/>
      <c r="RQB53" s="363"/>
      <c r="RQC53" s="363"/>
      <c r="RQD53" s="363"/>
      <c r="RQE53" s="363"/>
      <c r="RQF53" s="363"/>
      <c r="RQG53" s="363"/>
      <c r="RQH53" s="363"/>
      <c r="RQI53" s="363"/>
      <c r="RQJ53" s="363"/>
      <c r="RQK53" s="363"/>
      <c r="RQL53" s="363"/>
      <c r="RQM53" s="363"/>
      <c r="RQN53" s="363"/>
      <c r="RQO53" s="363"/>
      <c r="RQP53" s="363"/>
      <c r="RQQ53" s="363"/>
      <c r="RQR53" s="363"/>
      <c r="RQS53" s="363"/>
      <c r="RQT53" s="363"/>
      <c r="RQU53" s="363"/>
      <c r="RQV53" s="363"/>
      <c r="RQW53" s="363"/>
      <c r="RQX53" s="363"/>
      <c r="RQY53" s="363"/>
      <c r="RQZ53" s="363"/>
      <c r="RRA53" s="363"/>
      <c r="RRB53" s="363"/>
      <c r="RRC53" s="363"/>
      <c r="RRD53" s="363"/>
      <c r="RRE53" s="363"/>
      <c r="RRF53" s="363"/>
      <c r="RRG53" s="363"/>
      <c r="RRH53" s="363"/>
      <c r="RRI53" s="363"/>
      <c r="RRJ53" s="363"/>
      <c r="RRK53" s="363"/>
      <c r="RRL53" s="363"/>
      <c r="RRM53" s="363"/>
      <c r="RRN53" s="363"/>
      <c r="RRO53" s="363"/>
      <c r="RRP53" s="363"/>
      <c r="RRQ53" s="363"/>
      <c r="RRR53" s="363"/>
      <c r="RRS53" s="363"/>
      <c r="RRT53" s="363"/>
      <c r="RRU53" s="363"/>
      <c r="RRV53" s="363"/>
      <c r="RRW53" s="363"/>
      <c r="RRX53" s="363"/>
      <c r="RRY53" s="363"/>
      <c r="RRZ53" s="363"/>
      <c r="RSA53" s="363"/>
      <c r="RSB53" s="363"/>
      <c r="RSC53" s="363"/>
      <c r="RSD53" s="363"/>
      <c r="RSE53" s="363"/>
      <c r="RSF53" s="363"/>
      <c r="RSG53" s="363"/>
      <c r="RSH53" s="363"/>
      <c r="RSI53" s="363"/>
      <c r="RSJ53" s="363"/>
      <c r="RSK53" s="363"/>
      <c r="RSL53" s="363"/>
      <c r="RSM53" s="363"/>
      <c r="RSN53" s="363"/>
      <c r="RSO53" s="363"/>
      <c r="RSP53" s="363"/>
      <c r="RSQ53" s="363"/>
      <c r="RSR53" s="363"/>
      <c r="RSS53" s="363"/>
      <c r="RST53" s="363"/>
      <c r="RSU53" s="363"/>
      <c r="RSV53" s="363"/>
      <c r="RSW53" s="363"/>
      <c r="RSX53" s="363"/>
      <c r="RSY53" s="363"/>
      <c r="RSZ53" s="363"/>
      <c r="RTA53" s="363"/>
      <c r="RTB53" s="363"/>
      <c r="RTC53" s="363"/>
      <c r="RTD53" s="363"/>
      <c r="RTE53" s="363"/>
      <c r="RTF53" s="363"/>
      <c r="RTG53" s="363"/>
      <c r="RTH53" s="363"/>
      <c r="RTI53" s="363"/>
      <c r="RTJ53" s="363"/>
      <c r="RTK53" s="363"/>
      <c r="RTL53" s="363"/>
      <c r="RTM53" s="363"/>
      <c r="RTN53" s="363"/>
      <c r="RTO53" s="363"/>
      <c r="RTP53" s="363"/>
      <c r="RTQ53" s="363"/>
      <c r="RTR53" s="363"/>
      <c r="RTS53" s="363"/>
      <c r="RTT53" s="363"/>
      <c r="RTU53" s="363"/>
      <c r="RTV53" s="363"/>
      <c r="RTW53" s="363"/>
      <c r="RTX53" s="363"/>
      <c r="RTY53" s="363"/>
      <c r="RTZ53" s="363"/>
      <c r="RUA53" s="363"/>
      <c r="RUB53" s="363"/>
      <c r="RUC53" s="363"/>
      <c r="RUD53" s="363"/>
      <c r="RUE53" s="363"/>
      <c r="RUF53" s="363"/>
      <c r="RUG53" s="363"/>
      <c r="RUH53" s="363"/>
      <c r="RUI53" s="363"/>
      <c r="RUJ53" s="363"/>
      <c r="RUK53" s="363"/>
      <c r="RUL53" s="363"/>
      <c r="RUM53" s="363"/>
      <c r="RUN53" s="363"/>
      <c r="RUO53" s="363"/>
      <c r="RUP53" s="363"/>
      <c r="RUQ53" s="363"/>
      <c r="RUR53" s="363"/>
      <c r="RUS53" s="363"/>
      <c r="RUT53" s="363"/>
      <c r="RUU53" s="363"/>
      <c r="RUV53" s="363"/>
      <c r="RUW53" s="363"/>
      <c r="RUX53" s="363"/>
      <c r="RUY53" s="363"/>
      <c r="RUZ53" s="363"/>
      <c r="RVA53" s="363"/>
      <c r="RVB53" s="363"/>
      <c r="RVC53" s="363"/>
      <c r="RVD53" s="363"/>
      <c r="RVE53" s="363"/>
      <c r="RVF53" s="363"/>
      <c r="RVG53" s="363"/>
      <c r="RVH53" s="363"/>
      <c r="RVI53" s="363"/>
      <c r="RVJ53" s="363"/>
      <c r="RVK53" s="363"/>
      <c r="RVL53" s="363"/>
      <c r="RVM53" s="363"/>
      <c r="RVN53" s="363"/>
      <c r="RVO53" s="363"/>
      <c r="RVP53" s="363"/>
      <c r="RVQ53" s="363"/>
      <c r="RVR53" s="363"/>
      <c r="RVS53" s="363"/>
      <c r="RVT53" s="363"/>
      <c r="RVU53" s="363"/>
      <c r="RVV53" s="363"/>
      <c r="RVW53" s="363"/>
      <c r="RVX53" s="363"/>
      <c r="RVY53" s="363"/>
      <c r="RVZ53" s="363"/>
      <c r="RWA53" s="363"/>
      <c r="RWB53" s="363"/>
      <c r="RWC53" s="363"/>
      <c r="RWD53" s="363"/>
      <c r="RWE53" s="363"/>
      <c r="RWF53" s="363"/>
      <c r="RWG53" s="363"/>
      <c r="RWH53" s="363"/>
      <c r="RWI53" s="363"/>
      <c r="RWJ53" s="363"/>
      <c r="RWK53" s="363"/>
      <c r="RWL53" s="363"/>
      <c r="RWM53" s="363"/>
      <c r="RWN53" s="363"/>
      <c r="RWO53" s="363"/>
      <c r="RWP53" s="363"/>
      <c r="RWQ53" s="363"/>
      <c r="RWR53" s="363"/>
      <c r="RWS53" s="363"/>
      <c r="RWT53" s="363"/>
      <c r="RWU53" s="363"/>
      <c r="RWV53" s="363"/>
      <c r="RWW53" s="363"/>
      <c r="RWX53" s="363"/>
      <c r="RWY53" s="363"/>
      <c r="RWZ53" s="363"/>
      <c r="RXA53" s="363"/>
      <c r="RXB53" s="363"/>
      <c r="RXC53" s="363"/>
      <c r="RXD53" s="363"/>
      <c r="RXE53" s="363"/>
      <c r="RXF53" s="363"/>
      <c r="RXG53" s="363"/>
      <c r="RXH53" s="363"/>
      <c r="RXI53" s="363"/>
      <c r="RXJ53" s="363"/>
      <c r="RXK53" s="363"/>
      <c r="RXL53" s="363"/>
      <c r="RXM53" s="363"/>
      <c r="RXN53" s="363"/>
      <c r="RXO53" s="363"/>
      <c r="RXP53" s="363"/>
      <c r="RXQ53" s="363"/>
      <c r="RXR53" s="363"/>
      <c r="RXS53" s="363"/>
      <c r="RXT53" s="363"/>
      <c r="RXU53" s="363"/>
      <c r="RXV53" s="363"/>
      <c r="RXW53" s="363"/>
      <c r="RXX53" s="363"/>
      <c r="RXY53" s="363"/>
      <c r="RXZ53" s="363"/>
      <c r="RYA53" s="363"/>
      <c r="RYB53" s="363"/>
      <c r="RYC53" s="363"/>
      <c r="RYD53" s="363"/>
      <c r="RYE53" s="363"/>
      <c r="RYF53" s="363"/>
      <c r="RYG53" s="363"/>
      <c r="RYH53" s="363"/>
      <c r="RYI53" s="363"/>
      <c r="RYJ53" s="363"/>
      <c r="RYK53" s="363"/>
      <c r="RYL53" s="363"/>
      <c r="RYM53" s="363"/>
      <c r="RYN53" s="363"/>
      <c r="RYO53" s="363"/>
      <c r="RYP53" s="363"/>
      <c r="RYQ53" s="363"/>
      <c r="RYR53" s="363"/>
      <c r="RYS53" s="363"/>
      <c r="RYT53" s="363"/>
      <c r="RYU53" s="363"/>
      <c r="RYV53" s="363"/>
      <c r="RYW53" s="363"/>
      <c r="RYX53" s="363"/>
      <c r="RYY53" s="363"/>
      <c r="RYZ53" s="363"/>
      <c r="RZA53" s="363"/>
      <c r="RZB53" s="363"/>
      <c r="RZC53" s="363"/>
      <c r="RZD53" s="363"/>
      <c r="RZE53" s="363"/>
      <c r="RZF53" s="363"/>
      <c r="RZG53" s="363"/>
      <c r="RZH53" s="363"/>
      <c r="RZI53" s="363"/>
      <c r="RZJ53" s="363"/>
      <c r="RZK53" s="363"/>
      <c r="RZL53" s="363"/>
      <c r="RZM53" s="363"/>
      <c r="RZN53" s="363"/>
      <c r="RZO53" s="363"/>
      <c r="RZP53" s="363"/>
      <c r="RZQ53" s="363"/>
      <c r="RZR53" s="363"/>
      <c r="RZS53" s="363"/>
      <c r="RZT53" s="363"/>
      <c r="RZU53" s="363"/>
      <c r="RZV53" s="363"/>
      <c r="RZW53" s="363"/>
      <c r="RZX53" s="363"/>
      <c r="RZY53" s="363"/>
      <c r="RZZ53" s="363"/>
      <c r="SAA53" s="363"/>
      <c r="SAB53" s="363"/>
      <c r="SAC53" s="363"/>
      <c r="SAD53" s="363"/>
      <c r="SAE53" s="363"/>
      <c r="SAF53" s="363"/>
      <c r="SAG53" s="363"/>
      <c r="SAH53" s="363"/>
      <c r="SAI53" s="363"/>
      <c r="SAJ53" s="363"/>
      <c r="SAK53" s="363"/>
      <c r="SAL53" s="363"/>
      <c r="SAM53" s="363"/>
      <c r="SAN53" s="363"/>
      <c r="SAO53" s="363"/>
      <c r="SAP53" s="363"/>
      <c r="SAQ53" s="363"/>
      <c r="SAR53" s="363"/>
      <c r="SAS53" s="363"/>
      <c r="SAT53" s="363"/>
      <c r="SAU53" s="363"/>
      <c r="SAV53" s="363"/>
      <c r="SAW53" s="363"/>
      <c r="SAX53" s="363"/>
      <c r="SAY53" s="363"/>
      <c r="SAZ53" s="363"/>
      <c r="SBA53" s="363"/>
      <c r="SBB53" s="363"/>
      <c r="SBC53" s="363"/>
      <c r="SBD53" s="363"/>
      <c r="SBE53" s="363"/>
      <c r="SBF53" s="363"/>
      <c r="SBG53" s="363"/>
      <c r="SBH53" s="363"/>
      <c r="SBI53" s="363"/>
      <c r="SBJ53" s="363"/>
      <c r="SBK53" s="363"/>
      <c r="SBL53" s="363"/>
      <c r="SBM53" s="363"/>
      <c r="SBN53" s="363"/>
      <c r="SBO53" s="363"/>
      <c r="SBP53" s="363"/>
      <c r="SBQ53" s="363"/>
      <c r="SBR53" s="363"/>
      <c r="SBS53" s="363"/>
      <c r="SBT53" s="363"/>
      <c r="SBU53" s="363"/>
      <c r="SBV53" s="363"/>
      <c r="SBW53" s="363"/>
      <c r="SBX53" s="363"/>
      <c r="SBY53" s="363"/>
      <c r="SBZ53" s="363"/>
      <c r="SCA53" s="363"/>
      <c r="SCB53" s="363"/>
      <c r="SCC53" s="363"/>
      <c r="SCD53" s="363"/>
      <c r="SCE53" s="363"/>
      <c r="SCF53" s="363"/>
      <c r="SCG53" s="363"/>
      <c r="SCH53" s="363"/>
      <c r="SCI53" s="363"/>
      <c r="SCJ53" s="363"/>
      <c r="SCK53" s="363"/>
      <c r="SCL53" s="363"/>
      <c r="SCM53" s="363"/>
      <c r="SCN53" s="363"/>
      <c r="SCO53" s="363"/>
      <c r="SCP53" s="363"/>
      <c r="SCQ53" s="363"/>
      <c r="SCR53" s="363"/>
      <c r="SCS53" s="363"/>
      <c r="SCT53" s="363"/>
      <c r="SCU53" s="363"/>
      <c r="SCV53" s="363"/>
      <c r="SCW53" s="363"/>
      <c r="SCX53" s="363"/>
      <c r="SCY53" s="363"/>
      <c r="SCZ53" s="363"/>
      <c r="SDA53" s="363"/>
      <c r="SDB53" s="363"/>
      <c r="SDC53" s="363"/>
      <c r="SDD53" s="363"/>
      <c r="SDE53" s="363"/>
      <c r="SDF53" s="363"/>
      <c r="SDG53" s="363"/>
      <c r="SDH53" s="363"/>
      <c r="SDI53" s="363"/>
      <c r="SDJ53" s="363"/>
      <c r="SDK53" s="363"/>
      <c r="SDL53" s="363"/>
      <c r="SDM53" s="363"/>
      <c r="SDN53" s="363"/>
      <c r="SDO53" s="363"/>
      <c r="SDP53" s="363"/>
      <c r="SDQ53" s="363"/>
      <c r="SDR53" s="363"/>
      <c r="SDS53" s="363"/>
      <c r="SDT53" s="363"/>
      <c r="SDU53" s="363"/>
      <c r="SDV53" s="363"/>
      <c r="SDW53" s="363"/>
      <c r="SDX53" s="363"/>
      <c r="SDY53" s="363"/>
      <c r="SDZ53" s="363"/>
      <c r="SEA53" s="363"/>
      <c r="SEB53" s="363"/>
      <c r="SEC53" s="363"/>
      <c r="SED53" s="363"/>
      <c r="SEE53" s="363"/>
      <c r="SEF53" s="363"/>
      <c r="SEG53" s="363"/>
      <c r="SEH53" s="363"/>
      <c r="SEI53" s="363"/>
      <c r="SEJ53" s="363"/>
      <c r="SEK53" s="363"/>
      <c r="SEL53" s="363"/>
      <c r="SEM53" s="363"/>
      <c r="SEN53" s="363"/>
      <c r="SEO53" s="363"/>
      <c r="SEP53" s="363"/>
      <c r="SEQ53" s="363"/>
      <c r="SER53" s="363"/>
      <c r="SES53" s="363"/>
      <c r="SET53" s="363"/>
      <c r="SEU53" s="363"/>
      <c r="SEV53" s="363"/>
      <c r="SEW53" s="363"/>
      <c r="SEX53" s="363"/>
      <c r="SEY53" s="363"/>
      <c r="SEZ53" s="363"/>
      <c r="SFA53" s="363"/>
      <c r="SFB53" s="363"/>
      <c r="SFC53" s="363"/>
      <c r="SFD53" s="363"/>
      <c r="SFE53" s="363"/>
      <c r="SFF53" s="363"/>
      <c r="SFG53" s="363"/>
      <c r="SFH53" s="363"/>
      <c r="SFI53" s="363"/>
      <c r="SFJ53" s="363"/>
      <c r="SFK53" s="363"/>
      <c r="SFL53" s="363"/>
      <c r="SFM53" s="363"/>
      <c r="SFN53" s="363"/>
      <c r="SFO53" s="363"/>
      <c r="SFP53" s="363"/>
      <c r="SFQ53" s="363"/>
      <c r="SFR53" s="363"/>
      <c r="SFS53" s="363"/>
      <c r="SFT53" s="363"/>
      <c r="SFU53" s="363"/>
      <c r="SFV53" s="363"/>
      <c r="SFW53" s="363"/>
      <c r="SFX53" s="363"/>
      <c r="SFY53" s="363"/>
      <c r="SFZ53" s="363"/>
      <c r="SGA53" s="363"/>
      <c r="SGB53" s="363"/>
      <c r="SGC53" s="363"/>
      <c r="SGD53" s="363"/>
      <c r="SGE53" s="363"/>
      <c r="SGF53" s="363"/>
      <c r="SGG53" s="363"/>
      <c r="SGH53" s="363"/>
      <c r="SGI53" s="363"/>
      <c r="SGJ53" s="363"/>
      <c r="SGK53" s="363"/>
      <c r="SGL53" s="363"/>
      <c r="SGM53" s="363"/>
      <c r="SGN53" s="363"/>
      <c r="SGO53" s="363"/>
      <c r="SGP53" s="363"/>
      <c r="SGQ53" s="363"/>
      <c r="SGR53" s="363"/>
      <c r="SGS53" s="363"/>
      <c r="SGT53" s="363"/>
      <c r="SGU53" s="363"/>
      <c r="SGV53" s="363"/>
      <c r="SGW53" s="363"/>
      <c r="SGX53" s="363"/>
      <c r="SGY53" s="363"/>
      <c r="SGZ53" s="363"/>
      <c r="SHA53" s="363"/>
      <c r="SHB53" s="363"/>
      <c r="SHC53" s="363"/>
      <c r="SHD53" s="363"/>
      <c r="SHE53" s="363"/>
      <c r="SHF53" s="363"/>
      <c r="SHG53" s="363"/>
      <c r="SHH53" s="363"/>
      <c r="SHI53" s="363"/>
      <c r="SHJ53" s="363"/>
      <c r="SHK53" s="363"/>
      <c r="SHL53" s="363"/>
      <c r="SHM53" s="363"/>
      <c r="SHN53" s="363"/>
      <c r="SHO53" s="363"/>
      <c r="SHP53" s="363"/>
      <c r="SHQ53" s="363"/>
      <c r="SHR53" s="363"/>
      <c r="SHS53" s="363"/>
      <c r="SHT53" s="363"/>
      <c r="SHU53" s="363"/>
      <c r="SHV53" s="363"/>
      <c r="SHW53" s="363"/>
      <c r="SHX53" s="363"/>
      <c r="SHY53" s="363"/>
      <c r="SHZ53" s="363"/>
      <c r="SIA53" s="363"/>
      <c r="SIB53" s="363"/>
      <c r="SIC53" s="363"/>
      <c r="SID53" s="363"/>
      <c r="SIE53" s="363"/>
      <c r="SIF53" s="363"/>
      <c r="SIG53" s="363"/>
      <c r="SIH53" s="363"/>
      <c r="SII53" s="363"/>
      <c r="SIJ53" s="363"/>
      <c r="SIK53" s="363"/>
      <c r="SIL53" s="363"/>
      <c r="SIM53" s="363"/>
      <c r="SIN53" s="363"/>
      <c r="SIO53" s="363"/>
      <c r="SIP53" s="363"/>
      <c r="SIQ53" s="363"/>
      <c r="SIR53" s="363"/>
      <c r="SIS53" s="363"/>
      <c r="SIT53" s="363"/>
      <c r="SIU53" s="363"/>
      <c r="SIV53" s="363"/>
      <c r="SIW53" s="363"/>
      <c r="SIX53" s="363"/>
      <c r="SIY53" s="363"/>
      <c r="SIZ53" s="363"/>
      <c r="SJA53" s="363"/>
      <c r="SJB53" s="363"/>
      <c r="SJC53" s="363"/>
      <c r="SJD53" s="363"/>
      <c r="SJE53" s="363"/>
      <c r="SJF53" s="363"/>
      <c r="SJG53" s="363"/>
      <c r="SJH53" s="363"/>
      <c r="SJI53" s="363"/>
      <c r="SJJ53" s="363"/>
      <c r="SJK53" s="363"/>
      <c r="SJL53" s="363"/>
      <c r="SJM53" s="363"/>
      <c r="SJN53" s="363"/>
      <c r="SJO53" s="363"/>
      <c r="SJP53" s="363"/>
      <c r="SJQ53" s="363"/>
      <c r="SJR53" s="363"/>
      <c r="SJS53" s="363"/>
      <c r="SJT53" s="363"/>
      <c r="SJU53" s="363"/>
      <c r="SJV53" s="363"/>
      <c r="SJW53" s="363"/>
      <c r="SJX53" s="363"/>
      <c r="SJY53" s="363"/>
      <c r="SJZ53" s="363"/>
      <c r="SKA53" s="363"/>
      <c r="SKB53" s="363"/>
      <c r="SKC53" s="363"/>
      <c r="SKD53" s="363"/>
      <c r="SKE53" s="363"/>
      <c r="SKF53" s="363"/>
      <c r="SKG53" s="363"/>
      <c r="SKH53" s="363"/>
      <c r="SKI53" s="363"/>
      <c r="SKJ53" s="363"/>
      <c r="SKK53" s="363"/>
      <c r="SKL53" s="363"/>
      <c r="SKM53" s="363"/>
      <c r="SKN53" s="363"/>
      <c r="SKO53" s="363"/>
      <c r="SKP53" s="363"/>
      <c r="SKQ53" s="363"/>
      <c r="SKR53" s="363"/>
      <c r="SKS53" s="363"/>
      <c r="SKT53" s="363"/>
      <c r="SKU53" s="363"/>
      <c r="SKV53" s="363"/>
      <c r="SKW53" s="363"/>
      <c r="SKX53" s="363"/>
      <c r="SKY53" s="363"/>
      <c r="SKZ53" s="363"/>
      <c r="SLA53" s="363"/>
      <c r="SLB53" s="363"/>
      <c r="SLC53" s="363"/>
      <c r="SLD53" s="363"/>
      <c r="SLE53" s="363"/>
      <c r="SLF53" s="363"/>
      <c r="SLG53" s="363"/>
      <c r="SLH53" s="363"/>
      <c r="SLI53" s="363"/>
      <c r="SLJ53" s="363"/>
      <c r="SLK53" s="363"/>
      <c r="SLL53" s="363"/>
      <c r="SLM53" s="363"/>
      <c r="SLN53" s="363"/>
      <c r="SLO53" s="363"/>
      <c r="SLP53" s="363"/>
      <c r="SLQ53" s="363"/>
      <c r="SLR53" s="363"/>
      <c r="SLS53" s="363"/>
      <c r="SLT53" s="363"/>
      <c r="SLU53" s="363"/>
      <c r="SLV53" s="363"/>
      <c r="SLW53" s="363"/>
      <c r="SLX53" s="363"/>
      <c r="SLY53" s="363"/>
      <c r="SLZ53" s="363"/>
      <c r="SMA53" s="363"/>
      <c r="SMB53" s="363"/>
      <c r="SMC53" s="363"/>
      <c r="SMD53" s="363"/>
      <c r="SME53" s="363"/>
      <c r="SMF53" s="363"/>
      <c r="SMG53" s="363"/>
      <c r="SMH53" s="363"/>
      <c r="SMI53" s="363"/>
      <c r="SMJ53" s="363"/>
      <c r="SMK53" s="363"/>
      <c r="SML53" s="363"/>
      <c r="SMM53" s="363"/>
      <c r="SMN53" s="363"/>
      <c r="SMO53" s="363"/>
      <c r="SMP53" s="363"/>
      <c r="SMQ53" s="363"/>
      <c r="SMR53" s="363"/>
      <c r="SMS53" s="363"/>
      <c r="SMT53" s="363"/>
      <c r="SMU53" s="363"/>
      <c r="SMV53" s="363"/>
      <c r="SMW53" s="363"/>
      <c r="SMX53" s="363"/>
      <c r="SMY53" s="363"/>
      <c r="SMZ53" s="363"/>
      <c r="SNA53" s="363"/>
      <c r="SNB53" s="363"/>
      <c r="SNC53" s="363"/>
      <c r="SND53" s="363"/>
      <c r="SNE53" s="363"/>
      <c r="SNF53" s="363"/>
      <c r="SNG53" s="363"/>
      <c r="SNH53" s="363"/>
      <c r="SNI53" s="363"/>
      <c r="SNJ53" s="363"/>
      <c r="SNK53" s="363"/>
      <c r="SNL53" s="363"/>
      <c r="SNM53" s="363"/>
      <c r="SNN53" s="363"/>
      <c r="SNO53" s="363"/>
      <c r="SNP53" s="363"/>
      <c r="SNQ53" s="363"/>
      <c r="SNR53" s="363"/>
      <c r="SNS53" s="363"/>
      <c r="SNT53" s="363"/>
      <c r="SNU53" s="363"/>
      <c r="SNV53" s="363"/>
      <c r="SNW53" s="363"/>
      <c r="SNX53" s="363"/>
      <c r="SNY53" s="363"/>
      <c r="SNZ53" s="363"/>
      <c r="SOA53" s="363"/>
      <c r="SOB53" s="363"/>
      <c r="SOC53" s="363"/>
      <c r="SOD53" s="363"/>
      <c r="SOE53" s="363"/>
      <c r="SOF53" s="363"/>
      <c r="SOG53" s="363"/>
      <c r="SOH53" s="363"/>
      <c r="SOI53" s="363"/>
      <c r="SOJ53" s="363"/>
      <c r="SOK53" s="363"/>
      <c r="SOL53" s="363"/>
      <c r="SOM53" s="363"/>
      <c r="SON53" s="363"/>
      <c r="SOO53" s="363"/>
      <c r="SOP53" s="363"/>
      <c r="SOQ53" s="363"/>
      <c r="SOR53" s="363"/>
      <c r="SOS53" s="363"/>
      <c r="SOT53" s="363"/>
      <c r="SOU53" s="363"/>
      <c r="SOV53" s="363"/>
      <c r="SOW53" s="363"/>
      <c r="SOX53" s="363"/>
      <c r="SOY53" s="363"/>
      <c r="SOZ53" s="363"/>
      <c r="SPA53" s="363"/>
      <c r="SPB53" s="363"/>
      <c r="SPC53" s="363"/>
      <c r="SPD53" s="363"/>
      <c r="SPE53" s="363"/>
      <c r="SPF53" s="363"/>
      <c r="SPG53" s="363"/>
      <c r="SPH53" s="363"/>
      <c r="SPI53" s="363"/>
      <c r="SPJ53" s="363"/>
      <c r="SPK53" s="363"/>
      <c r="SPL53" s="363"/>
      <c r="SPM53" s="363"/>
      <c r="SPN53" s="363"/>
      <c r="SPO53" s="363"/>
      <c r="SPP53" s="363"/>
      <c r="SPQ53" s="363"/>
      <c r="SPR53" s="363"/>
      <c r="SPS53" s="363"/>
      <c r="SPT53" s="363"/>
      <c r="SPU53" s="363"/>
      <c r="SPV53" s="363"/>
      <c r="SPW53" s="363"/>
      <c r="SPX53" s="363"/>
      <c r="SPY53" s="363"/>
      <c r="SPZ53" s="363"/>
      <c r="SQA53" s="363"/>
      <c r="SQB53" s="363"/>
      <c r="SQC53" s="363"/>
      <c r="SQD53" s="363"/>
      <c r="SQE53" s="363"/>
      <c r="SQF53" s="363"/>
      <c r="SQG53" s="363"/>
      <c r="SQH53" s="363"/>
      <c r="SQI53" s="363"/>
      <c r="SQJ53" s="363"/>
      <c r="SQK53" s="363"/>
      <c r="SQL53" s="363"/>
      <c r="SQM53" s="363"/>
      <c r="SQN53" s="363"/>
      <c r="SQO53" s="363"/>
      <c r="SQP53" s="363"/>
      <c r="SQQ53" s="363"/>
      <c r="SQR53" s="363"/>
      <c r="SQS53" s="363"/>
      <c r="SQT53" s="363"/>
      <c r="SQU53" s="363"/>
      <c r="SQV53" s="363"/>
      <c r="SQW53" s="363"/>
      <c r="SQX53" s="363"/>
      <c r="SQY53" s="363"/>
      <c r="SQZ53" s="363"/>
      <c r="SRA53" s="363"/>
      <c r="SRB53" s="363"/>
      <c r="SRC53" s="363"/>
      <c r="SRD53" s="363"/>
      <c r="SRE53" s="363"/>
      <c r="SRF53" s="363"/>
      <c r="SRG53" s="363"/>
      <c r="SRH53" s="363"/>
      <c r="SRI53" s="363"/>
      <c r="SRJ53" s="363"/>
      <c r="SRK53" s="363"/>
      <c r="SRL53" s="363"/>
      <c r="SRM53" s="363"/>
      <c r="SRN53" s="363"/>
      <c r="SRO53" s="363"/>
      <c r="SRP53" s="363"/>
      <c r="SRQ53" s="363"/>
      <c r="SRR53" s="363"/>
      <c r="SRS53" s="363"/>
      <c r="SRT53" s="363"/>
      <c r="SRU53" s="363"/>
      <c r="SRV53" s="363"/>
      <c r="SRW53" s="363"/>
      <c r="SRX53" s="363"/>
      <c r="SRY53" s="363"/>
      <c r="SRZ53" s="363"/>
      <c r="SSA53" s="363"/>
      <c r="SSB53" s="363"/>
      <c r="SSC53" s="363"/>
      <c r="SSD53" s="363"/>
      <c r="SSE53" s="363"/>
      <c r="SSF53" s="363"/>
      <c r="SSG53" s="363"/>
      <c r="SSH53" s="363"/>
      <c r="SSI53" s="363"/>
      <c r="SSJ53" s="363"/>
      <c r="SSK53" s="363"/>
      <c r="SSL53" s="363"/>
      <c r="SSM53" s="363"/>
      <c r="SSN53" s="363"/>
      <c r="SSO53" s="363"/>
      <c r="SSP53" s="363"/>
      <c r="SSQ53" s="363"/>
      <c r="SSR53" s="363"/>
      <c r="SSS53" s="363"/>
      <c r="SST53" s="363"/>
      <c r="SSU53" s="363"/>
      <c r="SSV53" s="363"/>
      <c r="SSW53" s="363"/>
      <c r="SSX53" s="363"/>
      <c r="SSY53" s="363"/>
      <c r="SSZ53" s="363"/>
      <c r="STA53" s="363"/>
      <c r="STB53" s="363"/>
      <c r="STC53" s="363"/>
      <c r="STD53" s="363"/>
      <c r="STE53" s="363"/>
      <c r="STF53" s="363"/>
      <c r="STG53" s="363"/>
      <c r="STH53" s="363"/>
      <c r="STI53" s="363"/>
      <c r="STJ53" s="363"/>
      <c r="STK53" s="363"/>
      <c r="STL53" s="363"/>
      <c r="STM53" s="363"/>
      <c r="STN53" s="363"/>
      <c r="STO53" s="363"/>
      <c r="STP53" s="363"/>
      <c r="STQ53" s="363"/>
      <c r="STR53" s="363"/>
      <c r="STS53" s="363"/>
      <c r="STT53" s="363"/>
      <c r="STU53" s="363"/>
      <c r="STV53" s="363"/>
      <c r="STW53" s="363"/>
      <c r="STX53" s="363"/>
      <c r="STY53" s="363"/>
      <c r="STZ53" s="363"/>
      <c r="SUA53" s="363"/>
      <c r="SUB53" s="363"/>
      <c r="SUC53" s="363"/>
      <c r="SUD53" s="363"/>
      <c r="SUE53" s="363"/>
      <c r="SUF53" s="363"/>
      <c r="SUG53" s="363"/>
      <c r="SUH53" s="363"/>
      <c r="SUI53" s="363"/>
      <c r="SUJ53" s="363"/>
      <c r="SUK53" s="363"/>
      <c r="SUL53" s="363"/>
      <c r="SUM53" s="363"/>
      <c r="SUN53" s="363"/>
      <c r="SUO53" s="363"/>
      <c r="SUP53" s="363"/>
      <c r="SUQ53" s="363"/>
      <c r="SUR53" s="363"/>
      <c r="SUS53" s="363"/>
      <c r="SUT53" s="363"/>
      <c r="SUU53" s="363"/>
      <c r="SUV53" s="363"/>
      <c r="SUW53" s="363"/>
      <c r="SUX53" s="363"/>
      <c r="SUY53" s="363"/>
      <c r="SUZ53" s="363"/>
      <c r="SVA53" s="363"/>
      <c r="SVB53" s="363"/>
      <c r="SVC53" s="363"/>
      <c r="SVD53" s="363"/>
      <c r="SVE53" s="363"/>
      <c r="SVF53" s="363"/>
      <c r="SVG53" s="363"/>
      <c r="SVH53" s="363"/>
      <c r="SVI53" s="363"/>
      <c r="SVJ53" s="363"/>
      <c r="SVK53" s="363"/>
      <c r="SVL53" s="363"/>
      <c r="SVM53" s="363"/>
      <c r="SVN53" s="363"/>
      <c r="SVO53" s="363"/>
      <c r="SVP53" s="363"/>
      <c r="SVQ53" s="363"/>
      <c r="SVR53" s="363"/>
      <c r="SVS53" s="363"/>
      <c r="SVT53" s="363"/>
      <c r="SVU53" s="363"/>
      <c r="SVV53" s="363"/>
      <c r="SVW53" s="363"/>
      <c r="SVX53" s="363"/>
      <c r="SVY53" s="363"/>
      <c r="SVZ53" s="363"/>
      <c r="SWA53" s="363"/>
      <c r="SWB53" s="363"/>
      <c r="SWC53" s="363"/>
      <c r="SWD53" s="363"/>
      <c r="SWE53" s="363"/>
      <c r="SWF53" s="363"/>
      <c r="SWG53" s="363"/>
      <c r="SWH53" s="363"/>
      <c r="SWI53" s="363"/>
      <c r="SWJ53" s="363"/>
      <c r="SWK53" s="363"/>
      <c r="SWL53" s="363"/>
      <c r="SWM53" s="363"/>
      <c r="SWN53" s="363"/>
      <c r="SWO53" s="363"/>
      <c r="SWP53" s="363"/>
      <c r="SWQ53" s="363"/>
      <c r="SWR53" s="363"/>
      <c r="SWS53" s="363"/>
      <c r="SWT53" s="363"/>
      <c r="SWU53" s="363"/>
      <c r="SWV53" s="363"/>
      <c r="SWW53" s="363"/>
      <c r="SWX53" s="363"/>
      <c r="SWY53" s="363"/>
      <c r="SWZ53" s="363"/>
      <c r="SXA53" s="363"/>
      <c r="SXB53" s="363"/>
      <c r="SXC53" s="363"/>
      <c r="SXD53" s="363"/>
      <c r="SXE53" s="363"/>
      <c r="SXF53" s="363"/>
      <c r="SXG53" s="363"/>
      <c r="SXH53" s="363"/>
      <c r="SXI53" s="363"/>
      <c r="SXJ53" s="363"/>
      <c r="SXK53" s="363"/>
      <c r="SXL53" s="363"/>
      <c r="SXM53" s="363"/>
      <c r="SXN53" s="363"/>
      <c r="SXO53" s="363"/>
      <c r="SXP53" s="363"/>
      <c r="SXQ53" s="363"/>
      <c r="SXR53" s="363"/>
      <c r="SXS53" s="363"/>
      <c r="SXT53" s="363"/>
      <c r="SXU53" s="363"/>
      <c r="SXV53" s="363"/>
      <c r="SXW53" s="363"/>
      <c r="SXX53" s="363"/>
      <c r="SXY53" s="363"/>
      <c r="SXZ53" s="363"/>
      <c r="SYA53" s="363"/>
      <c r="SYB53" s="363"/>
      <c r="SYC53" s="363"/>
      <c r="SYD53" s="363"/>
      <c r="SYE53" s="363"/>
      <c r="SYF53" s="363"/>
      <c r="SYG53" s="363"/>
      <c r="SYH53" s="363"/>
      <c r="SYI53" s="363"/>
      <c r="SYJ53" s="363"/>
      <c r="SYK53" s="363"/>
      <c r="SYL53" s="363"/>
      <c r="SYM53" s="363"/>
      <c r="SYN53" s="363"/>
      <c r="SYO53" s="363"/>
      <c r="SYP53" s="363"/>
      <c r="SYQ53" s="363"/>
      <c r="SYR53" s="363"/>
      <c r="SYS53" s="363"/>
      <c r="SYT53" s="363"/>
      <c r="SYU53" s="363"/>
      <c r="SYV53" s="363"/>
      <c r="SYW53" s="363"/>
      <c r="SYX53" s="363"/>
      <c r="SYY53" s="363"/>
      <c r="SYZ53" s="363"/>
      <c r="SZA53" s="363"/>
      <c r="SZB53" s="363"/>
      <c r="SZC53" s="363"/>
      <c r="SZD53" s="363"/>
      <c r="SZE53" s="363"/>
      <c r="SZF53" s="363"/>
      <c r="SZG53" s="363"/>
      <c r="SZH53" s="363"/>
      <c r="SZI53" s="363"/>
      <c r="SZJ53" s="363"/>
      <c r="SZK53" s="363"/>
      <c r="SZL53" s="363"/>
      <c r="SZM53" s="363"/>
      <c r="SZN53" s="363"/>
      <c r="SZO53" s="363"/>
      <c r="SZP53" s="363"/>
      <c r="SZQ53" s="363"/>
      <c r="SZR53" s="363"/>
      <c r="SZS53" s="363"/>
      <c r="SZT53" s="363"/>
      <c r="SZU53" s="363"/>
      <c r="SZV53" s="363"/>
      <c r="SZW53" s="363"/>
      <c r="SZX53" s="363"/>
      <c r="SZY53" s="363"/>
      <c r="SZZ53" s="363"/>
      <c r="TAA53" s="363"/>
      <c r="TAB53" s="363"/>
      <c r="TAC53" s="363"/>
      <c r="TAD53" s="363"/>
      <c r="TAE53" s="363"/>
      <c r="TAF53" s="363"/>
      <c r="TAG53" s="363"/>
      <c r="TAH53" s="363"/>
      <c r="TAI53" s="363"/>
      <c r="TAJ53" s="363"/>
      <c r="TAK53" s="363"/>
      <c r="TAL53" s="363"/>
      <c r="TAM53" s="363"/>
      <c r="TAN53" s="363"/>
      <c r="TAO53" s="363"/>
      <c r="TAP53" s="363"/>
      <c r="TAQ53" s="363"/>
      <c r="TAR53" s="363"/>
      <c r="TAS53" s="363"/>
      <c r="TAT53" s="363"/>
      <c r="TAU53" s="363"/>
      <c r="TAV53" s="363"/>
      <c r="TAW53" s="363"/>
      <c r="TAX53" s="363"/>
      <c r="TAY53" s="363"/>
      <c r="TAZ53" s="363"/>
      <c r="TBA53" s="363"/>
      <c r="TBB53" s="363"/>
      <c r="TBC53" s="363"/>
      <c r="TBD53" s="363"/>
      <c r="TBE53" s="363"/>
      <c r="TBF53" s="363"/>
      <c r="TBG53" s="363"/>
      <c r="TBH53" s="363"/>
      <c r="TBI53" s="363"/>
      <c r="TBJ53" s="363"/>
      <c r="TBK53" s="363"/>
      <c r="TBL53" s="363"/>
      <c r="TBM53" s="363"/>
      <c r="TBN53" s="363"/>
      <c r="TBO53" s="363"/>
      <c r="TBP53" s="363"/>
      <c r="TBQ53" s="363"/>
      <c r="TBR53" s="363"/>
      <c r="TBS53" s="363"/>
      <c r="TBT53" s="363"/>
      <c r="TBU53" s="363"/>
      <c r="TBV53" s="363"/>
      <c r="TBW53" s="363"/>
      <c r="TBX53" s="363"/>
      <c r="TBY53" s="363"/>
      <c r="TBZ53" s="363"/>
      <c r="TCA53" s="363"/>
      <c r="TCB53" s="363"/>
      <c r="TCC53" s="363"/>
      <c r="TCD53" s="363"/>
      <c r="TCE53" s="363"/>
      <c r="TCF53" s="363"/>
      <c r="TCG53" s="363"/>
      <c r="TCH53" s="363"/>
      <c r="TCI53" s="363"/>
      <c r="TCJ53" s="363"/>
      <c r="TCK53" s="363"/>
      <c r="TCL53" s="363"/>
      <c r="TCM53" s="363"/>
      <c r="TCN53" s="363"/>
      <c r="TCO53" s="363"/>
      <c r="TCP53" s="363"/>
      <c r="TCQ53" s="363"/>
      <c r="TCR53" s="363"/>
      <c r="TCS53" s="363"/>
      <c r="TCT53" s="363"/>
      <c r="TCU53" s="363"/>
      <c r="TCV53" s="363"/>
      <c r="TCW53" s="363"/>
      <c r="TCX53" s="363"/>
      <c r="TCY53" s="363"/>
      <c r="TCZ53" s="363"/>
      <c r="TDA53" s="363"/>
      <c r="TDB53" s="363"/>
      <c r="TDC53" s="363"/>
      <c r="TDD53" s="363"/>
      <c r="TDE53" s="363"/>
      <c r="TDF53" s="363"/>
      <c r="TDG53" s="363"/>
      <c r="TDH53" s="363"/>
      <c r="TDI53" s="363"/>
      <c r="TDJ53" s="363"/>
      <c r="TDK53" s="363"/>
      <c r="TDL53" s="363"/>
      <c r="TDM53" s="363"/>
      <c r="TDN53" s="363"/>
      <c r="TDO53" s="363"/>
      <c r="TDP53" s="363"/>
      <c r="TDQ53" s="363"/>
      <c r="TDR53" s="363"/>
      <c r="TDS53" s="363"/>
      <c r="TDT53" s="363"/>
      <c r="TDU53" s="363"/>
      <c r="TDV53" s="363"/>
      <c r="TDW53" s="363"/>
      <c r="TDX53" s="363"/>
      <c r="TDY53" s="363"/>
      <c r="TDZ53" s="363"/>
      <c r="TEA53" s="363"/>
      <c r="TEB53" s="363"/>
      <c r="TEC53" s="363"/>
      <c r="TED53" s="363"/>
      <c r="TEE53" s="363"/>
      <c r="TEF53" s="363"/>
      <c r="TEG53" s="363"/>
      <c r="TEH53" s="363"/>
      <c r="TEI53" s="363"/>
      <c r="TEJ53" s="363"/>
      <c r="TEK53" s="363"/>
      <c r="TEL53" s="363"/>
      <c r="TEM53" s="363"/>
      <c r="TEN53" s="363"/>
      <c r="TEO53" s="363"/>
      <c r="TEP53" s="363"/>
      <c r="TEQ53" s="363"/>
      <c r="TER53" s="363"/>
      <c r="TES53" s="363"/>
      <c r="TET53" s="363"/>
      <c r="TEU53" s="363"/>
      <c r="TEV53" s="363"/>
      <c r="TEW53" s="363"/>
      <c r="TEX53" s="363"/>
      <c r="TEY53" s="363"/>
      <c r="TEZ53" s="363"/>
      <c r="TFA53" s="363"/>
      <c r="TFB53" s="363"/>
      <c r="TFC53" s="363"/>
      <c r="TFD53" s="363"/>
      <c r="TFE53" s="363"/>
      <c r="TFF53" s="363"/>
      <c r="TFG53" s="363"/>
      <c r="TFH53" s="363"/>
      <c r="TFI53" s="363"/>
      <c r="TFJ53" s="363"/>
      <c r="TFK53" s="363"/>
      <c r="TFL53" s="363"/>
      <c r="TFM53" s="363"/>
      <c r="TFN53" s="363"/>
      <c r="TFO53" s="363"/>
      <c r="TFP53" s="363"/>
      <c r="TFQ53" s="363"/>
      <c r="TFR53" s="363"/>
      <c r="TFS53" s="363"/>
      <c r="TFT53" s="363"/>
      <c r="TFU53" s="363"/>
      <c r="TFV53" s="363"/>
      <c r="TFW53" s="363"/>
      <c r="TFX53" s="363"/>
      <c r="TFY53" s="363"/>
      <c r="TFZ53" s="363"/>
      <c r="TGA53" s="363"/>
      <c r="TGB53" s="363"/>
      <c r="TGC53" s="363"/>
      <c r="TGD53" s="363"/>
      <c r="TGE53" s="363"/>
      <c r="TGF53" s="363"/>
      <c r="TGG53" s="363"/>
      <c r="TGH53" s="363"/>
      <c r="TGI53" s="363"/>
      <c r="TGJ53" s="363"/>
      <c r="TGK53" s="363"/>
      <c r="TGL53" s="363"/>
      <c r="TGM53" s="363"/>
      <c r="TGN53" s="363"/>
      <c r="TGO53" s="363"/>
      <c r="TGP53" s="363"/>
      <c r="TGQ53" s="363"/>
      <c r="TGR53" s="363"/>
      <c r="TGS53" s="363"/>
      <c r="TGT53" s="363"/>
      <c r="TGU53" s="363"/>
      <c r="TGV53" s="363"/>
      <c r="TGW53" s="363"/>
      <c r="TGX53" s="363"/>
      <c r="TGY53" s="363"/>
      <c r="TGZ53" s="363"/>
      <c r="THA53" s="363"/>
      <c r="THB53" s="363"/>
      <c r="THC53" s="363"/>
      <c r="THD53" s="363"/>
      <c r="THE53" s="363"/>
      <c r="THF53" s="363"/>
      <c r="THG53" s="363"/>
      <c r="THH53" s="363"/>
      <c r="THI53" s="363"/>
      <c r="THJ53" s="363"/>
      <c r="THK53" s="363"/>
      <c r="THL53" s="363"/>
      <c r="THM53" s="363"/>
      <c r="THN53" s="363"/>
      <c r="THO53" s="363"/>
      <c r="THP53" s="363"/>
      <c r="THQ53" s="363"/>
      <c r="THR53" s="363"/>
      <c r="THS53" s="363"/>
      <c r="THT53" s="363"/>
      <c r="THU53" s="363"/>
      <c r="THV53" s="363"/>
      <c r="THW53" s="363"/>
      <c r="THX53" s="363"/>
      <c r="THY53" s="363"/>
      <c r="THZ53" s="363"/>
      <c r="TIA53" s="363"/>
      <c r="TIB53" s="363"/>
      <c r="TIC53" s="363"/>
      <c r="TID53" s="363"/>
      <c r="TIE53" s="363"/>
      <c r="TIF53" s="363"/>
      <c r="TIG53" s="363"/>
      <c r="TIH53" s="363"/>
      <c r="TII53" s="363"/>
      <c r="TIJ53" s="363"/>
      <c r="TIK53" s="363"/>
      <c r="TIL53" s="363"/>
      <c r="TIM53" s="363"/>
      <c r="TIN53" s="363"/>
      <c r="TIO53" s="363"/>
      <c r="TIP53" s="363"/>
      <c r="TIQ53" s="363"/>
      <c r="TIR53" s="363"/>
      <c r="TIS53" s="363"/>
      <c r="TIT53" s="363"/>
      <c r="TIU53" s="363"/>
      <c r="TIV53" s="363"/>
      <c r="TIW53" s="363"/>
      <c r="TIX53" s="363"/>
      <c r="TIY53" s="363"/>
      <c r="TIZ53" s="363"/>
      <c r="TJA53" s="363"/>
      <c r="TJB53" s="363"/>
      <c r="TJC53" s="363"/>
      <c r="TJD53" s="363"/>
      <c r="TJE53" s="363"/>
      <c r="TJF53" s="363"/>
      <c r="TJG53" s="363"/>
      <c r="TJH53" s="363"/>
      <c r="TJI53" s="363"/>
      <c r="TJJ53" s="363"/>
      <c r="TJK53" s="363"/>
      <c r="TJL53" s="363"/>
      <c r="TJM53" s="363"/>
      <c r="TJN53" s="363"/>
      <c r="TJO53" s="363"/>
      <c r="TJP53" s="363"/>
      <c r="TJQ53" s="363"/>
      <c r="TJR53" s="363"/>
      <c r="TJS53" s="363"/>
      <c r="TJT53" s="363"/>
      <c r="TJU53" s="363"/>
      <c r="TJV53" s="363"/>
      <c r="TJW53" s="363"/>
      <c r="TJX53" s="363"/>
      <c r="TJY53" s="363"/>
      <c r="TJZ53" s="363"/>
      <c r="TKA53" s="363"/>
      <c r="TKB53" s="363"/>
      <c r="TKC53" s="363"/>
      <c r="TKD53" s="363"/>
      <c r="TKE53" s="363"/>
      <c r="TKF53" s="363"/>
      <c r="TKG53" s="363"/>
      <c r="TKH53" s="363"/>
      <c r="TKI53" s="363"/>
      <c r="TKJ53" s="363"/>
      <c r="TKK53" s="363"/>
      <c r="TKL53" s="363"/>
      <c r="TKM53" s="363"/>
      <c r="TKN53" s="363"/>
      <c r="TKO53" s="363"/>
      <c r="TKP53" s="363"/>
      <c r="TKQ53" s="363"/>
      <c r="TKR53" s="363"/>
      <c r="TKS53" s="363"/>
      <c r="TKT53" s="363"/>
      <c r="TKU53" s="363"/>
      <c r="TKV53" s="363"/>
      <c r="TKW53" s="363"/>
      <c r="TKX53" s="363"/>
      <c r="TKY53" s="363"/>
      <c r="TKZ53" s="363"/>
      <c r="TLA53" s="363"/>
      <c r="TLB53" s="363"/>
      <c r="TLC53" s="363"/>
      <c r="TLD53" s="363"/>
      <c r="TLE53" s="363"/>
      <c r="TLF53" s="363"/>
      <c r="TLG53" s="363"/>
      <c r="TLH53" s="363"/>
      <c r="TLI53" s="363"/>
      <c r="TLJ53" s="363"/>
      <c r="TLK53" s="363"/>
      <c r="TLL53" s="363"/>
      <c r="TLM53" s="363"/>
      <c r="TLN53" s="363"/>
      <c r="TLO53" s="363"/>
      <c r="TLP53" s="363"/>
      <c r="TLQ53" s="363"/>
      <c r="TLR53" s="363"/>
      <c r="TLS53" s="363"/>
      <c r="TLT53" s="363"/>
      <c r="TLU53" s="363"/>
      <c r="TLV53" s="363"/>
      <c r="TLW53" s="363"/>
      <c r="TLX53" s="363"/>
      <c r="TLY53" s="363"/>
      <c r="TLZ53" s="363"/>
      <c r="TMA53" s="363"/>
      <c r="TMB53" s="363"/>
      <c r="TMC53" s="363"/>
      <c r="TMD53" s="363"/>
      <c r="TME53" s="363"/>
      <c r="TMF53" s="363"/>
      <c r="TMG53" s="363"/>
      <c r="TMH53" s="363"/>
      <c r="TMI53" s="363"/>
      <c r="TMJ53" s="363"/>
      <c r="TMK53" s="363"/>
      <c r="TML53" s="363"/>
      <c r="TMM53" s="363"/>
      <c r="TMN53" s="363"/>
      <c r="TMO53" s="363"/>
      <c r="TMP53" s="363"/>
      <c r="TMQ53" s="363"/>
      <c r="TMR53" s="363"/>
      <c r="TMS53" s="363"/>
      <c r="TMT53" s="363"/>
      <c r="TMU53" s="363"/>
      <c r="TMV53" s="363"/>
      <c r="TMW53" s="363"/>
      <c r="TMX53" s="363"/>
      <c r="TMY53" s="363"/>
      <c r="TMZ53" s="363"/>
      <c r="TNA53" s="363"/>
      <c r="TNB53" s="363"/>
      <c r="TNC53" s="363"/>
      <c r="TND53" s="363"/>
      <c r="TNE53" s="363"/>
      <c r="TNF53" s="363"/>
      <c r="TNG53" s="363"/>
      <c r="TNH53" s="363"/>
      <c r="TNI53" s="363"/>
      <c r="TNJ53" s="363"/>
      <c r="TNK53" s="363"/>
      <c r="TNL53" s="363"/>
      <c r="TNM53" s="363"/>
      <c r="TNN53" s="363"/>
      <c r="TNO53" s="363"/>
      <c r="TNP53" s="363"/>
      <c r="TNQ53" s="363"/>
      <c r="TNR53" s="363"/>
      <c r="TNS53" s="363"/>
      <c r="TNT53" s="363"/>
      <c r="TNU53" s="363"/>
      <c r="TNV53" s="363"/>
      <c r="TNW53" s="363"/>
      <c r="TNX53" s="363"/>
      <c r="TNY53" s="363"/>
      <c r="TNZ53" s="363"/>
      <c r="TOA53" s="363"/>
      <c r="TOB53" s="363"/>
      <c r="TOC53" s="363"/>
      <c r="TOD53" s="363"/>
      <c r="TOE53" s="363"/>
      <c r="TOF53" s="363"/>
      <c r="TOG53" s="363"/>
      <c r="TOH53" s="363"/>
      <c r="TOI53" s="363"/>
      <c r="TOJ53" s="363"/>
      <c r="TOK53" s="363"/>
      <c r="TOL53" s="363"/>
      <c r="TOM53" s="363"/>
      <c r="TON53" s="363"/>
      <c r="TOO53" s="363"/>
      <c r="TOP53" s="363"/>
      <c r="TOQ53" s="363"/>
      <c r="TOR53" s="363"/>
      <c r="TOS53" s="363"/>
      <c r="TOT53" s="363"/>
      <c r="TOU53" s="363"/>
      <c r="TOV53" s="363"/>
      <c r="TOW53" s="363"/>
      <c r="TOX53" s="363"/>
      <c r="TOY53" s="363"/>
      <c r="TOZ53" s="363"/>
      <c r="TPA53" s="363"/>
      <c r="TPB53" s="363"/>
      <c r="TPC53" s="363"/>
      <c r="TPD53" s="363"/>
      <c r="TPE53" s="363"/>
      <c r="TPF53" s="363"/>
      <c r="TPG53" s="363"/>
      <c r="TPH53" s="363"/>
      <c r="TPI53" s="363"/>
      <c r="TPJ53" s="363"/>
      <c r="TPK53" s="363"/>
      <c r="TPL53" s="363"/>
      <c r="TPM53" s="363"/>
      <c r="TPN53" s="363"/>
      <c r="TPO53" s="363"/>
      <c r="TPP53" s="363"/>
      <c r="TPQ53" s="363"/>
      <c r="TPR53" s="363"/>
      <c r="TPS53" s="363"/>
      <c r="TPT53" s="363"/>
      <c r="TPU53" s="363"/>
      <c r="TPV53" s="363"/>
      <c r="TPW53" s="363"/>
      <c r="TPX53" s="363"/>
      <c r="TPY53" s="363"/>
      <c r="TPZ53" s="363"/>
      <c r="TQA53" s="363"/>
      <c r="TQB53" s="363"/>
      <c r="TQC53" s="363"/>
      <c r="TQD53" s="363"/>
      <c r="TQE53" s="363"/>
      <c r="TQF53" s="363"/>
      <c r="TQG53" s="363"/>
      <c r="TQH53" s="363"/>
      <c r="TQI53" s="363"/>
      <c r="TQJ53" s="363"/>
      <c r="TQK53" s="363"/>
      <c r="TQL53" s="363"/>
      <c r="TQM53" s="363"/>
      <c r="TQN53" s="363"/>
      <c r="TQO53" s="363"/>
      <c r="TQP53" s="363"/>
      <c r="TQQ53" s="363"/>
      <c r="TQR53" s="363"/>
      <c r="TQS53" s="363"/>
      <c r="TQT53" s="363"/>
      <c r="TQU53" s="363"/>
      <c r="TQV53" s="363"/>
      <c r="TQW53" s="363"/>
      <c r="TQX53" s="363"/>
      <c r="TQY53" s="363"/>
      <c r="TQZ53" s="363"/>
      <c r="TRA53" s="363"/>
      <c r="TRB53" s="363"/>
      <c r="TRC53" s="363"/>
      <c r="TRD53" s="363"/>
      <c r="TRE53" s="363"/>
      <c r="TRF53" s="363"/>
      <c r="TRG53" s="363"/>
      <c r="TRH53" s="363"/>
      <c r="TRI53" s="363"/>
      <c r="TRJ53" s="363"/>
      <c r="TRK53" s="363"/>
      <c r="TRL53" s="363"/>
      <c r="TRM53" s="363"/>
      <c r="TRN53" s="363"/>
      <c r="TRO53" s="363"/>
      <c r="TRP53" s="363"/>
      <c r="TRQ53" s="363"/>
      <c r="TRR53" s="363"/>
      <c r="TRS53" s="363"/>
      <c r="TRT53" s="363"/>
      <c r="TRU53" s="363"/>
      <c r="TRV53" s="363"/>
      <c r="TRW53" s="363"/>
      <c r="TRX53" s="363"/>
      <c r="TRY53" s="363"/>
      <c r="TRZ53" s="363"/>
      <c r="TSA53" s="363"/>
      <c r="TSB53" s="363"/>
      <c r="TSC53" s="363"/>
      <c r="TSD53" s="363"/>
      <c r="TSE53" s="363"/>
      <c r="TSF53" s="363"/>
      <c r="TSG53" s="363"/>
      <c r="TSH53" s="363"/>
      <c r="TSI53" s="363"/>
      <c r="TSJ53" s="363"/>
      <c r="TSK53" s="363"/>
      <c r="TSL53" s="363"/>
      <c r="TSM53" s="363"/>
      <c r="TSN53" s="363"/>
      <c r="TSO53" s="363"/>
      <c r="TSP53" s="363"/>
      <c r="TSQ53" s="363"/>
      <c r="TSR53" s="363"/>
      <c r="TSS53" s="363"/>
      <c r="TST53" s="363"/>
      <c r="TSU53" s="363"/>
      <c r="TSV53" s="363"/>
      <c r="TSW53" s="363"/>
      <c r="TSX53" s="363"/>
      <c r="TSY53" s="363"/>
      <c r="TSZ53" s="363"/>
      <c r="TTA53" s="363"/>
      <c r="TTB53" s="363"/>
      <c r="TTC53" s="363"/>
      <c r="TTD53" s="363"/>
      <c r="TTE53" s="363"/>
      <c r="TTF53" s="363"/>
      <c r="TTG53" s="363"/>
      <c r="TTH53" s="363"/>
      <c r="TTI53" s="363"/>
      <c r="TTJ53" s="363"/>
      <c r="TTK53" s="363"/>
      <c r="TTL53" s="363"/>
      <c r="TTM53" s="363"/>
      <c r="TTN53" s="363"/>
      <c r="TTO53" s="363"/>
      <c r="TTP53" s="363"/>
      <c r="TTQ53" s="363"/>
      <c r="TTR53" s="363"/>
      <c r="TTS53" s="363"/>
      <c r="TTT53" s="363"/>
      <c r="TTU53" s="363"/>
      <c r="TTV53" s="363"/>
      <c r="TTW53" s="363"/>
      <c r="TTX53" s="363"/>
      <c r="TTY53" s="363"/>
      <c r="TTZ53" s="363"/>
      <c r="TUA53" s="363"/>
      <c r="TUB53" s="363"/>
      <c r="TUC53" s="363"/>
      <c r="TUD53" s="363"/>
      <c r="TUE53" s="363"/>
      <c r="TUF53" s="363"/>
      <c r="TUG53" s="363"/>
      <c r="TUH53" s="363"/>
      <c r="TUI53" s="363"/>
      <c r="TUJ53" s="363"/>
      <c r="TUK53" s="363"/>
      <c r="TUL53" s="363"/>
      <c r="TUM53" s="363"/>
      <c r="TUN53" s="363"/>
      <c r="TUO53" s="363"/>
      <c r="TUP53" s="363"/>
      <c r="TUQ53" s="363"/>
      <c r="TUR53" s="363"/>
      <c r="TUS53" s="363"/>
      <c r="TUT53" s="363"/>
      <c r="TUU53" s="363"/>
      <c r="TUV53" s="363"/>
      <c r="TUW53" s="363"/>
      <c r="TUX53" s="363"/>
      <c r="TUY53" s="363"/>
      <c r="TUZ53" s="363"/>
      <c r="TVA53" s="363"/>
      <c r="TVB53" s="363"/>
      <c r="TVC53" s="363"/>
      <c r="TVD53" s="363"/>
      <c r="TVE53" s="363"/>
      <c r="TVF53" s="363"/>
      <c r="TVG53" s="363"/>
      <c r="TVH53" s="363"/>
      <c r="TVI53" s="363"/>
      <c r="TVJ53" s="363"/>
      <c r="TVK53" s="363"/>
      <c r="TVL53" s="363"/>
      <c r="TVM53" s="363"/>
      <c r="TVN53" s="363"/>
      <c r="TVO53" s="363"/>
      <c r="TVP53" s="363"/>
      <c r="TVQ53" s="363"/>
      <c r="TVR53" s="363"/>
      <c r="TVS53" s="363"/>
      <c r="TVT53" s="363"/>
      <c r="TVU53" s="363"/>
      <c r="TVV53" s="363"/>
      <c r="TVW53" s="363"/>
      <c r="TVX53" s="363"/>
      <c r="TVY53" s="363"/>
      <c r="TVZ53" s="363"/>
      <c r="TWA53" s="363"/>
      <c r="TWB53" s="363"/>
      <c r="TWC53" s="363"/>
      <c r="TWD53" s="363"/>
      <c r="TWE53" s="363"/>
      <c r="TWF53" s="363"/>
      <c r="TWG53" s="363"/>
      <c r="TWH53" s="363"/>
      <c r="TWI53" s="363"/>
      <c r="TWJ53" s="363"/>
      <c r="TWK53" s="363"/>
      <c r="TWL53" s="363"/>
      <c r="TWM53" s="363"/>
      <c r="TWN53" s="363"/>
      <c r="TWO53" s="363"/>
      <c r="TWP53" s="363"/>
      <c r="TWQ53" s="363"/>
      <c r="TWR53" s="363"/>
      <c r="TWS53" s="363"/>
      <c r="TWT53" s="363"/>
      <c r="TWU53" s="363"/>
      <c r="TWV53" s="363"/>
      <c r="TWW53" s="363"/>
      <c r="TWX53" s="363"/>
      <c r="TWY53" s="363"/>
      <c r="TWZ53" s="363"/>
      <c r="TXA53" s="363"/>
      <c r="TXB53" s="363"/>
      <c r="TXC53" s="363"/>
      <c r="TXD53" s="363"/>
      <c r="TXE53" s="363"/>
      <c r="TXF53" s="363"/>
      <c r="TXG53" s="363"/>
      <c r="TXH53" s="363"/>
      <c r="TXI53" s="363"/>
      <c r="TXJ53" s="363"/>
      <c r="TXK53" s="363"/>
      <c r="TXL53" s="363"/>
      <c r="TXM53" s="363"/>
      <c r="TXN53" s="363"/>
      <c r="TXO53" s="363"/>
      <c r="TXP53" s="363"/>
      <c r="TXQ53" s="363"/>
      <c r="TXR53" s="363"/>
      <c r="TXS53" s="363"/>
      <c r="TXT53" s="363"/>
      <c r="TXU53" s="363"/>
      <c r="TXV53" s="363"/>
      <c r="TXW53" s="363"/>
      <c r="TXX53" s="363"/>
      <c r="TXY53" s="363"/>
      <c r="TXZ53" s="363"/>
      <c r="TYA53" s="363"/>
      <c r="TYB53" s="363"/>
      <c r="TYC53" s="363"/>
      <c r="TYD53" s="363"/>
      <c r="TYE53" s="363"/>
      <c r="TYF53" s="363"/>
      <c r="TYG53" s="363"/>
      <c r="TYH53" s="363"/>
      <c r="TYI53" s="363"/>
      <c r="TYJ53" s="363"/>
      <c r="TYK53" s="363"/>
      <c r="TYL53" s="363"/>
      <c r="TYM53" s="363"/>
      <c r="TYN53" s="363"/>
      <c r="TYO53" s="363"/>
      <c r="TYP53" s="363"/>
      <c r="TYQ53" s="363"/>
      <c r="TYR53" s="363"/>
      <c r="TYS53" s="363"/>
      <c r="TYT53" s="363"/>
      <c r="TYU53" s="363"/>
      <c r="TYV53" s="363"/>
      <c r="TYW53" s="363"/>
      <c r="TYX53" s="363"/>
      <c r="TYY53" s="363"/>
      <c r="TYZ53" s="363"/>
      <c r="TZA53" s="363"/>
      <c r="TZB53" s="363"/>
      <c r="TZC53" s="363"/>
      <c r="TZD53" s="363"/>
      <c r="TZE53" s="363"/>
      <c r="TZF53" s="363"/>
      <c r="TZG53" s="363"/>
      <c r="TZH53" s="363"/>
      <c r="TZI53" s="363"/>
      <c r="TZJ53" s="363"/>
      <c r="TZK53" s="363"/>
      <c r="TZL53" s="363"/>
      <c r="TZM53" s="363"/>
      <c r="TZN53" s="363"/>
      <c r="TZO53" s="363"/>
      <c r="TZP53" s="363"/>
      <c r="TZQ53" s="363"/>
      <c r="TZR53" s="363"/>
      <c r="TZS53" s="363"/>
      <c r="TZT53" s="363"/>
      <c r="TZU53" s="363"/>
      <c r="TZV53" s="363"/>
      <c r="TZW53" s="363"/>
      <c r="TZX53" s="363"/>
      <c r="TZY53" s="363"/>
      <c r="TZZ53" s="363"/>
      <c r="UAA53" s="363"/>
      <c r="UAB53" s="363"/>
      <c r="UAC53" s="363"/>
      <c r="UAD53" s="363"/>
      <c r="UAE53" s="363"/>
      <c r="UAF53" s="363"/>
      <c r="UAG53" s="363"/>
      <c r="UAH53" s="363"/>
      <c r="UAI53" s="363"/>
      <c r="UAJ53" s="363"/>
      <c r="UAK53" s="363"/>
      <c r="UAL53" s="363"/>
      <c r="UAM53" s="363"/>
      <c r="UAN53" s="363"/>
      <c r="UAO53" s="363"/>
      <c r="UAP53" s="363"/>
      <c r="UAQ53" s="363"/>
      <c r="UAR53" s="363"/>
      <c r="UAS53" s="363"/>
      <c r="UAT53" s="363"/>
      <c r="UAU53" s="363"/>
      <c r="UAV53" s="363"/>
      <c r="UAW53" s="363"/>
      <c r="UAX53" s="363"/>
      <c r="UAY53" s="363"/>
      <c r="UAZ53" s="363"/>
      <c r="UBA53" s="363"/>
      <c r="UBB53" s="363"/>
      <c r="UBC53" s="363"/>
      <c r="UBD53" s="363"/>
      <c r="UBE53" s="363"/>
      <c r="UBF53" s="363"/>
      <c r="UBG53" s="363"/>
      <c r="UBH53" s="363"/>
      <c r="UBI53" s="363"/>
      <c r="UBJ53" s="363"/>
      <c r="UBK53" s="363"/>
      <c r="UBL53" s="363"/>
      <c r="UBM53" s="363"/>
      <c r="UBN53" s="363"/>
      <c r="UBO53" s="363"/>
      <c r="UBP53" s="363"/>
      <c r="UBQ53" s="363"/>
      <c r="UBR53" s="363"/>
      <c r="UBS53" s="363"/>
      <c r="UBT53" s="363"/>
      <c r="UBU53" s="363"/>
      <c r="UBV53" s="363"/>
      <c r="UBW53" s="363"/>
      <c r="UBX53" s="363"/>
      <c r="UBY53" s="363"/>
      <c r="UBZ53" s="363"/>
      <c r="UCA53" s="363"/>
      <c r="UCB53" s="363"/>
      <c r="UCC53" s="363"/>
      <c r="UCD53" s="363"/>
      <c r="UCE53" s="363"/>
      <c r="UCF53" s="363"/>
      <c r="UCG53" s="363"/>
      <c r="UCH53" s="363"/>
      <c r="UCI53" s="363"/>
      <c r="UCJ53" s="363"/>
      <c r="UCK53" s="363"/>
      <c r="UCL53" s="363"/>
      <c r="UCM53" s="363"/>
      <c r="UCN53" s="363"/>
      <c r="UCO53" s="363"/>
      <c r="UCP53" s="363"/>
      <c r="UCQ53" s="363"/>
      <c r="UCR53" s="363"/>
      <c r="UCS53" s="363"/>
      <c r="UCT53" s="363"/>
      <c r="UCU53" s="363"/>
      <c r="UCV53" s="363"/>
      <c r="UCW53" s="363"/>
      <c r="UCX53" s="363"/>
      <c r="UCY53" s="363"/>
      <c r="UCZ53" s="363"/>
      <c r="UDA53" s="363"/>
      <c r="UDB53" s="363"/>
      <c r="UDC53" s="363"/>
      <c r="UDD53" s="363"/>
      <c r="UDE53" s="363"/>
      <c r="UDF53" s="363"/>
      <c r="UDG53" s="363"/>
      <c r="UDH53" s="363"/>
      <c r="UDI53" s="363"/>
      <c r="UDJ53" s="363"/>
      <c r="UDK53" s="363"/>
      <c r="UDL53" s="363"/>
      <c r="UDM53" s="363"/>
      <c r="UDN53" s="363"/>
      <c r="UDO53" s="363"/>
      <c r="UDP53" s="363"/>
      <c r="UDQ53" s="363"/>
      <c r="UDR53" s="363"/>
      <c r="UDS53" s="363"/>
      <c r="UDT53" s="363"/>
      <c r="UDU53" s="363"/>
      <c r="UDV53" s="363"/>
      <c r="UDW53" s="363"/>
      <c r="UDX53" s="363"/>
      <c r="UDY53" s="363"/>
      <c r="UDZ53" s="363"/>
      <c r="UEA53" s="363"/>
      <c r="UEB53" s="363"/>
      <c r="UEC53" s="363"/>
      <c r="UED53" s="363"/>
      <c r="UEE53" s="363"/>
      <c r="UEF53" s="363"/>
      <c r="UEG53" s="363"/>
      <c r="UEH53" s="363"/>
      <c r="UEI53" s="363"/>
      <c r="UEJ53" s="363"/>
      <c r="UEK53" s="363"/>
      <c r="UEL53" s="363"/>
      <c r="UEM53" s="363"/>
      <c r="UEN53" s="363"/>
      <c r="UEO53" s="363"/>
      <c r="UEP53" s="363"/>
      <c r="UEQ53" s="363"/>
      <c r="UER53" s="363"/>
      <c r="UES53" s="363"/>
      <c r="UET53" s="363"/>
      <c r="UEU53" s="363"/>
      <c r="UEV53" s="363"/>
      <c r="UEW53" s="363"/>
      <c r="UEX53" s="363"/>
      <c r="UEY53" s="363"/>
      <c r="UEZ53" s="363"/>
      <c r="UFA53" s="363"/>
      <c r="UFB53" s="363"/>
      <c r="UFC53" s="363"/>
      <c r="UFD53" s="363"/>
      <c r="UFE53" s="363"/>
      <c r="UFF53" s="363"/>
      <c r="UFG53" s="363"/>
      <c r="UFH53" s="363"/>
      <c r="UFI53" s="363"/>
      <c r="UFJ53" s="363"/>
      <c r="UFK53" s="363"/>
      <c r="UFL53" s="363"/>
      <c r="UFM53" s="363"/>
      <c r="UFN53" s="363"/>
      <c r="UFO53" s="363"/>
      <c r="UFP53" s="363"/>
      <c r="UFQ53" s="363"/>
      <c r="UFR53" s="363"/>
      <c r="UFS53" s="363"/>
      <c r="UFT53" s="363"/>
      <c r="UFU53" s="363"/>
      <c r="UFV53" s="363"/>
      <c r="UFW53" s="363"/>
      <c r="UFX53" s="363"/>
      <c r="UFY53" s="363"/>
      <c r="UFZ53" s="363"/>
      <c r="UGA53" s="363"/>
      <c r="UGB53" s="363"/>
      <c r="UGC53" s="363"/>
      <c r="UGD53" s="363"/>
      <c r="UGE53" s="363"/>
      <c r="UGF53" s="363"/>
      <c r="UGG53" s="363"/>
      <c r="UGH53" s="363"/>
      <c r="UGI53" s="363"/>
      <c r="UGJ53" s="363"/>
      <c r="UGK53" s="363"/>
      <c r="UGL53" s="363"/>
      <c r="UGM53" s="363"/>
      <c r="UGN53" s="363"/>
      <c r="UGO53" s="363"/>
      <c r="UGP53" s="363"/>
      <c r="UGQ53" s="363"/>
      <c r="UGR53" s="363"/>
      <c r="UGS53" s="363"/>
      <c r="UGT53" s="363"/>
      <c r="UGU53" s="363"/>
      <c r="UGV53" s="363"/>
      <c r="UGW53" s="363"/>
      <c r="UGX53" s="363"/>
      <c r="UGY53" s="363"/>
      <c r="UGZ53" s="363"/>
      <c r="UHA53" s="363"/>
      <c r="UHB53" s="363"/>
      <c r="UHC53" s="363"/>
      <c r="UHD53" s="363"/>
      <c r="UHE53" s="363"/>
      <c r="UHF53" s="363"/>
      <c r="UHG53" s="363"/>
      <c r="UHH53" s="363"/>
      <c r="UHI53" s="363"/>
      <c r="UHJ53" s="363"/>
      <c r="UHK53" s="363"/>
      <c r="UHL53" s="363"/>
      <c r="UHM53" s="363"/>
      <c r="UHN53" s="363"/>
      <c r="UHO53" s="363"/>
      <c r="UHP53" s="363"/>
      <c r="UHQ53" s="363"/>
      <c r="UHR53" s="363"/>
      <c r="UHS53" s="363"/>
      <c r="UHT53" s="363"/>
      <c r="UHU53" s="363"/>
      <c r="UHV53" s="363"/>
      <c r="UHW53" s="363"/>
      <c r="UHX53" s="363"/>
      <c r="UHY53" s="363"/>
      <c r="UHZ53" s="363"/>
      <c r="UIA53" s="363"/>
      <c r="UIB53" s="363"/>
      <c r="UIC53" s="363"/>
      <c r="UID53" s="363"/>
      <c r="UIE53" s="363"/>
      <c r="UIF53" s="363"/>
      <c r="UIG53" s="363"/>
      <c r="UIH53" s="363"/>
      <c r="UII53" s="363"/>
      <c r="UIJ53" s="363"/>
      <c r="UIK53" s="363"/>
      <c r="UIL53" s="363"/>
      <c r="UIM53" s="363"/>
      <c r="UIN53" s="363"/>
      <c r="UIO53" s="363"/>
      <c r="UIP53" s="363"/>
      <c r="UIQ53" s="363"/>
      <c r="UIR53" s="363"/>
      <c r="UIS53" s="363"/>
      <c r="UIT53" s="363"/>
      <c r="UIU53" s="363"/>
      <c r="UIV53" s="363"/>
      <c r="UIW53" s="363"/>
      <c r="UIX53" s="363"/>
      <c r="UIY53" s="363"/>
      <c r="UIZ53" s="363"/>
      <c r="UJA53" s="363"/>
      <c r="UJB53" s="363"/>
      <c r="UJC53" s="363"/>
      <c r="UJD53" s="363"/>
      <c r="UJE53" s="363"/>
      <c r="UJF53" s="363"/>
      <c r="UJG53" s="363"/>
      <c r="UJH53" s="363"/>
      <c r="UJI53" s="363"/>
      <c r="UJJ53" s="363"/>
      <c r="UJK53" s="363"/>
      <c r="UJL53" s="363"/>
      <c r="UJM53" s="363"/>
      <c r="UJN53" s="363"/>
      <c r="UJO53" s="363"/>
      <c r="UJP53" s="363"/>
      <c r="UJQ53" s="363"/>
      <c r="UJR53" s="363"/>
      <c r="UJS53" s="363"/>
      <c r="UJT53" s="363"/>
      <c r="UJU53" s="363"/>
      <c r="UJV53" s="363"/>
      <c r="UJW53" s="363"/>
      <c r="UJX53" s="363"/>
      <c r="UJY53" s="363"/>
      <c r="UJZ53" s="363"/>
      <c r="UKA53" s="363"/>
      <c r="UKB53" s="363"/>
      <c r="UKC53" s="363"/>
      <c r="UKD53" s="363"/>
      <c r="UKE53" s="363"/>
      <c r="UKF53" s="363"/>
      <c r="UKG53" s="363"/>
      <c r="UKH53" s="363"/>
      <c r="UKI53" s="363"/>
      <c r="UKJ53" s="363"/>
      <c r="UKK53" s="363"/>
      <c r="UKL53" s="363"/>
      <c r="UKM53" s="363"/>
      <c r="UKN53" s="363"/>
      <c r="UKO53" s="363"/>
      <c r="UKP53" s="363"/>
      <c r="UKQ53" s="363"/>
      <c r="UKR53" s="363"/>
      <c r="UKS53" s="363"/>
      <c r="UKT53" s="363"/>
      <c r="UKU53" s="363"/>
      <c r="UKV53" s="363"/>
      <c r="UKW53" s="363"/>
      <c r="UKX53" s="363"/>
      <c r="UKY53" s="363"/>
      <c r="UKZ53" s="363"/>
      <c r="ULA53" s="363"/>
      <c r="ULB53" s="363"/>
      <c r="ULC53" s="363"/>
      <c r="ULD53" s="363"/>
      <c r="ULE53" s="363"/>
      <c r="ULF53" s="363"/>
      <c r="ULG53" s="363"/>
      <c r="ULH53" s="363"/>
      <c r="ULI53" s="363"/>
      <c r="ULJ53" s="363"/>
      <c r="ULK53" s="363"/>
      <c r="ULL53" s="363"/>
      <c r="ULM53" s="363"/>
      <c r="ULN53" s="363"/>
      <c r="ULO53" s="363"/>
      <c r="ULP53" s="363"/>
      <c r="ULQ53" s="363"/>
      <c r="ULR53" s="363"/>
      <c r="ULS53" s="363"/>
      <c r="ULT53" s="363"/>
      <c r="ULU53" s="363"/>
      <c r="ULV53" s="363"/>
      <c r="ULW53" s="363"/>
      <c r="ULX53" s="363"/>
      <c r="ULY53" s="363"/>
      <c r="ULZ53" s="363"/>
      <c r="UMA53" s="363"/>
      <c r="UMB53" s="363"/>
      <c r="UMC53" s="363"/>
      <c r="UMD53" s="363"/>
      <c r="UME53" s="363"/>
      <c r="UMF53" s="363"/>
      <c r="UMG53" s="363"/>
      <c r="UMH53" s="363"/>
      <c r="UMI53" s="363"/>
      <c r="UMJ53" s="363"/>
      <c r="UMK53" s="363"/>
      <c r="UML53" s="363"/>
      <c r="UMM53" s="363"/>
      <c r="UMN53" s="363"/>
      <c r="UMO53" s="363"/>
      <c r="UMP53" s="363"/>
      <c r="UMQ53" s="363"/>
      <c r="UMR53" s="363"/>
      <c r="UMS53" s="363"/>
      <c r="UMT53" s="363"/>
      <c r="UMU53" s="363"/>
      <c r="UMV53" s="363"/>
      <c r="UMW53" s="363"/>
      <c r="UMX53" s="363"/>
      <c r="UMY53" s="363"/>
      <c r="UMZ53" s="363"/>
      <c r="UNA53" s="363"/>
      <c r="UNB53" s="363"/>
      <c r="UNC53" s="363"/>
      <c r="UND53" s="363"/>
      <c r="UNE53" s="363"/>
      <c r="UNF53" s="363"/>
      <c r="UNG53" s="363"/>
      <c r="UNH53" s="363"/>
      <c r="UNI53" s="363"/>
      <c r="UNJ53" s="363"/>
      <c r="UNK53" s="363"/>
      <c r="UNL53" s="363"/>
      <c r="UNM53" s="363"/>
      <c r="UNN53" s="363"/>
      <c r="UNO53" s="363"/>
      <c r="UNP53" s="363"/>
      <c r="UNQ53" s="363"/>
      <c r="UNR53" s="363"/>
      <c r="UNS53" s="363"/>
      <c r="UNT53" s="363"/>
      <c r="UNU53" s="363"/>
      <c r="UNV53" s="363"/>
      <c r="UNW53" s="363"/>
      <c r="UNX53" s="363"/>
      <c r="UNY53" s="363"/>
      <c r="UNZ53" s="363"/>
      <c r="UOA53" s="363"/>
      <c r="UOB53" s="363"/>
      <c r="UOC53" s="363"/>
      <c r="UOD53" s="363"/>
      <c r="UOE53" s="363"/>
      <c r="UOF53" s="363"/>
      <c r="UOG53" s="363"/>
      <c r="UOH53" s="363"/>
      <c r="UOI53" s="363"/>
      <c r="UOJ53" s="363"/>
      <c r="UOK53" s="363"/>
      <c r="UOL53" s="363"/>
      <c r="UOM53" s="363"/>
      <c r="UON53" s="363"/>
      <c r="UOO53" s="363"/>
      <c r="UOP53" s="363"/>
      <c r="UOQ53" s="363"/>
      <c r="UOR53" s="363"/>
      <c r="UOS53" s="363"/>
      <c r="UOT53" s="363"/>
      <c r="UOU53" s="363"/>
      <c r="UOV53" s="363"/>
      <c r="UOW53" s="363"/>
      <c r="UOX53" s="363"/>
      <c r="UOY53" s="363"/>
      <c r="UOZ53" s="363"/>
      <c r="UPA53" s="363"/>
      <c r="UPB53" s="363"/>
      <c r="UPC53" s="363"/>
      <c r="UPD53" s="363"/>
      <c r="UPE53" s="363"/>
      <c r="UPF53" s="363"/>
      <c r="UPG53" s="363"/>
      <c r="UPH53" s="363"/>
      <c r="UPI53" s="363"/>
      <c r="UPJ53" s="363"/>
      <c r="UPK53" s="363"/>
      <c r="UPL53" s="363"/>
      <c r="UPM53" s="363"/>
      <c r="UPN53" s="363"/>
      <c r="UPO53" s="363"/>
      <c r="UPP53" s="363"/>
      <c r="UPQ53" s="363"/>
      <c r="UPR53" s="363"/>
      <c r="UPS53" s="363"/>
      <c r="UPT53" s="363"/>
      <c r="UPU53" s="363"/>
      <c r="UPV53" s="363"/>
      <c r="UPW53" s="363"/>
      <c r="UPX53" s="363"/>
      <c r="UPY53" s="363"/>
      <c r="UPZ53" s="363"/>
      <c r="UQA53" s="363"/>
      <c r="UQB53" s="363"/>
      <c r="UQC53" s="363"/>
      <c r="UQD53" s="363"/>
      <c r="UQE53" s="363"/>
      <c r="UQF53" s="363"/>
      <c r="UQG53" s="363"/>
      <c r="UQH53" s="363"/>
      <c r="UQI53" s="363"/>
      <c r="UQJ53" s="363"/>
      <c r="UQK53" s="363"/>
      <c r="UQL53" s="363"/>
      <c r="UQM53" s="363"/>
      <c r="UQN53" s="363"/>
      <c r="UQO53" s="363"/>
      <c r="UQP53" s="363"/>
      <c r="UQQ53" s="363"/>
      <c r="UQR53" s="363"/>
      <c r="UQS53" s="363"/>
      <c r="UQT53" s="363"/>
      <c r="UQU53" s="363"/>
      <c r="UQV53" s="363"/>
      <c r="UQW53" s="363"/>
      <c r="UQX53" s="363"/>
      <c r="UQY53" s="363"/>
      <c r="UQZ53" s="363"/>
      <c r="URA53" s="363"/>
      <c r="URB53" s="363"/>
      <c r="URC53" s="363"/>
      <c r="URD53" s="363"/>
      <c r="URE53" s="363"/>
      <c r="URF53" s="363"/>
      <c r="URG53" s="363"/>
      <c r="URH53" s="363"/>
      <c r="URI53" s="363"/>
      <c r="URJ53" s="363"/>
      <c r="URK53" s="363"/>
      <c r="URL53" s="363"/>
      <c r="URM53" s="363"/>
      <c r="URN53" s="363"/>
      <c r="URO53" s="363"/>
      <c r="URP53" s="363"/>
      <c r="URQ53" s="363"/>
      <c r="URR53" s="363"/>
      <c r="URS53" s="363"/>
      <c r="URT53" s="363"/>
      <c r="URU53" s="363"/>
      <c r="URV53" s="363"/>
      <c r="URW53" s="363"/>
      <c r="URX53" s="363"/>
      <c r="URY53" s="363"/>
      <c r="URZ53" s="363"/>
      <c r="USA53" s="363"/>
      <c r="USB53" s="363"/>
      <c r="USC53" s="363"/>
      <c r="USD53" s="363"/>
      <c r="USE53" s="363"/>
      <c r="USF53" s="363"/>
      <c r="USG53" s="363"/>
      <c r="USH53" s="363"/>
      <c r="USI53" s="363"/>
      <c r="USJ53" s="363"/>
      <c r="USK53" s="363"/>
      <c r="USL53" s="363"/>
      <c r="USM53" s="363"/>
      <c r="USN53" s="363"/>
      <c r="USO53" s="363"/>
      <c r="USP53" s="363"/>
      <c r="USQ53" s="363"/>
      <c r="USR53" s="363"/>
      <c r="USS53" s="363"/>
      <c r="UST53" s="363"/>
      <c r="USU53" s="363"/>
      <c r="USV53" s="363"/>
      <c r="USW53" s="363"/>
      <c r="USX53" s="363"/>
      <c r="USY53" s="363"/>
      <c r="USZ53" s="363"/>
      <c r="UTA53" s="363"/>
      <c r="UTB53" s="363"/>
      <c r="UTC53" s="363"/>
      <c r="UTD53" s="363"/>
      <c r="UTE53" s="363"/>
      <c r="UTF53" s="363"/>
      <c r="UTG53" s="363"/>
      <c r="UTH53" s="363"/>
      <c r="UTI53" s="363"/>
      <c r="UTJ53" s="363"/>
      <c r="UTK53" s="363"/>
      <c r="UTL53" s="363"/>
      <c r="UTM53" s="363"/>
      <c r="UTN53" s="363"/>
      <c r="UTO53" s="363"/>
      <c r="UTP53" s="363"/>
      <c r="UTQ53" s="363"/>
      <c r="UTR53" s="363"/>
      <c r="UTS53" s="363"/>
      <c r="UTT53" s="363"/>
      <c r="UTU53" s="363"/>
      <c r="UTV53" s="363"/>
      <c r="UTW53" s="363"/>
      <c r="UTX53" s="363"/>
      <c r="UTY53" s="363"/>
      <c r="UTZ53" s="363"/>
      <c r="UUA53" s="363"/>
      <c r="UUB53" s="363"/>
      <c r="UUC53" s="363"/>
      <c r="UUD53" s="363"/>
      <c r="UUE53" s="363"/>
      <c r="UUF53" s="363"/>
      <c r="UUG53" s="363"/>
      <c r="UUH53" s="363"/>
      <c r="UUI53" s="363"/>
      <c r="UUJ53" s="363"/>
      <c r="UUK53" s="363"/>
      <c r="UUL53" s="363"/>
      <c r="UUM53" s="363"/>
      <c r="UUN53" s="363"/>
      <c r="UUO53" s="363"/>
      <c r="UUP53" s="363"/>
      <c r="UUQ53" s="363"/>
      <c r="UUR53" s="363"/>
      <c r="UUS53" s="363"/>
      <c r="UUT53" s="363"/>
      <c r="UUU53" s="363"/>
      <c r="UUV53" s="363"/>
      <c r="UUW53" s="363"/>
      <c r="UUX53" s="363"/>
      <c r="UUY53" s="363"/>
      <c r="UUZ53" s="363"/>
      <c r="UVA53" s="363"/>
      <c r="UVB53" s="363"/>
      <c r="UVC53" s="363"/>
      <c r="UVD53" s="363"/>
      <c r="UVE53" s="363"/>
      <c r="UVF53" s="363"/>
      <c r="UVG53" s="363"/>
      <c r="UVH53" s="363"/>
      <c r="UVI53" s="363"/>
      <c r="UVJ53" s="363"/>
      <c r="UVK53" s="363"/>
      <c r="UVL53" s="363"/>
      <c r="UVM53" s="363"/>
      <c r="UVN53" s="363"/>
      <c r="UVO53" s="363"/>
      <c r="UVP53" s="363"/>
      <c r="UVQ53" s="363"/>
      <c r="UVR53" s="363"/>
      <c r="UVS53" s="363"/>
      <c r="UVT53" s="363"/>
      <c r="UVU53" s="363"/>
      <c r="UVV53" s="363"/>
      <c r="UVW53" s="363"/>
      <c r="UVX53" s="363"/>
      <c r="UVY53" s="363"/>
      <c r="UVZ53" s="363"/>
      <c r="UWA53" s="363"/>
      <c r="UWB53" s="363"/>
      <c r="UWC53" s="363"/>
      <c r="UWD53" s="363"/>
      <c r="UWE53" s="363"/>
      <c r="UWF53" s="363"/>
      <c r="UWG53" s="363"/>
      <c r="UWH53" s="363"/>
      <c r="UWI53" s="363"/>
      <c r="UWJ53" s="363"/>
      <c r="UWK53" s="363"/>
      <c r="UWL53" s="363"/>
      <c r="UWM53" s="363"/>
      <c r="UWN53" s="363"/>
      <c r="UWO53" s="363"/>
      <c r="UWP53" s="363"/>
      <c r="UWQ53" s="363"/>
      <c r="UWR53" s="363"/>
      <c r="UWS53" s="363"/>
      <c r="UWT53" s="363"/>
      <c r="UWU53" s="363"/>
      <c r="UWV53" s="363"/>
      <c r="UWW53" s="363"/>
      <c r="UWX53" s="363"/>
      <c r="UWY53" s="363"/>
      <c r="UWZ53" s="363"/>
      <c r="UXA53" s="363"/>
      <c r="UXB53" s="363"/>
      <c r="UXC53" s="363"/>
      <c r="UXD53" s="363"/>
      <c r="UXE53" s="363"/>
      <c r="UXF53" s="363"/>
      <c r="UXG53" s="363"/>
      <c r="UXH53" s="363"/>
      <c r="UXI53" s="363"/>
      <c r="UXJ53" s="363"/>
      <c r="UXK53" s="363"/>
      <c r="UXL53" s="363"/>
      <c r="UXM53" s="363"/>
      <c r="UXN53" s="363"/>
      <c r="UXO53" s="363"/>
      <c r="UXP53" s="363"/>
      <c r="UXQ53" s="363"/>
      <c r="UXR53" s="363"/>
      <c r="UXS53" s="363"/>
      <c r="UXT53" s="363"/>
      <c r="UXU53" s="363"/>
      <c r="UXV53" s="363"/>
      <c r="UXW53" s="363"/>
      <c r="UXX53" s="363"/>
      <c r="UXY53" s="363"/>
      <c r="UXZ53" s="363"/>
      <c r="UYA53" s="363"/>
      <c r="UYB53" s="363"/>
      <c r="UYC53" s="363"/>
      <c r="UYD53" s="363"/>
      <c r="UYE53" s="363"/>
      <c r="UYF53" s="363"/>
      <c r="UYG53" s="363"/>
      <c r="UYH53" s="363"/>
      <c r="UYI53" s="363"/>
      <c r="UYJ53" s="363"/>
      <c r="UYK53" s="363"/>
      <c r="UYL53" s="363"/>
      <c r="UYM53" s="363"/>
      <c r="UYN53" s="363"/>
      <c r="UYO53" s="363"/>
      <c r="UYP53" s="363"/>
      <c r="UYQ53" s="363"/>
      <c r="UYR53" s="363"/>
      <c r="UYS53" s="363"/>
      <c r="UYT53" s="363"/>
      <c r="UYU53" s="363"/>
      <c r="UYV53" s="363"/>
      <c r="UYW53" s="363"/>
      <c r="UYX53" s="363"/>
      <c r="UYY53" s="363"/>
      <c r="UYZ53" s="363"/>
      <c r="UZA53" s="363"/>
      <c r="UZB53" s="363"/>
      <c r="UZC53" s="363"/>
      <c r="UZD53" s="363"/>
      <c r="UZE53" s="363"/>
      <c r="UZF53" s="363"/>
      <c r="UZG53" s="363"/>
      <c r="UZH53" s="363"/>
      <c r="UZI53" s="363"/>
      <c r="UZJ53" s="363"/>
      <c r="UZK53" s="363"/>
      <c r="UZL53" s="363"/>
      <c r="UZM53" s="363"/>
      <c r="UZN53" s="363"/>
      <c r="UZO53" s="363"/>
      <c r="UZP53" s="363"/>
      <c r="UZQ53" s="363"/>
      <c r="UZR53" s="363"/>
      <c r="UZS53" s="363"/>
      <c r="UZT53" s="363"/>
      <c r="UZU53" s="363"/>
      <c r="UZV53" s="363"/>
      <c r="UZW53" s="363"/>
      <c r="UZX53" s="363"/>
      <c r="UZY53" s="363"/>
      <c r="UZZ53" s="363"/>
      <c r="VAA53" s="363"/>
      <c r="VAB53" s="363"/>
      <c r="VAC53" s="363"/>
      <c r="VAD53" s="363"/>
      <c r="VAE53" s="363"/>
      <c r="VAF53" s="363"/>
      <c r="VAG53" s="363"/>
      <c r="VAH53" s="363"/>
      <c r="VAI53" s="363"/>
      <c r="VAJ53" s="363"/>
      <c r="VAK53" s="363"/>
      <c r="VAL53" s="363"/>
      <c r="VAM53" s="363"/>
      <c r="VAN53" s="363"/>
      <c r="VAO53" s="363"/>
      <c r="VAP53" s="363"/>
      <c r="VAQ53" s="363"/>
      <c r="VAR53" s="363"/>
      <c r="VAS53" s="363"/>
      <c r="VAT53" s="363"/>
      <c r="VAU53" s="363"/>
      <c r="VAV53" s="363"/>
      <c r="VAW53" s="363"/>
      <c r="VAX53" s="363"/>
      <c r="VAY53" s="363"/>
      <c r="VAZ53" s="363"/>
      <c r="VBA53" s="363"/>
      <c r="VBB53" s="363"/>
      <c r="VBC53" s="363"/>
      <c r="VBD53" s="363"/>
      <c r="VBE53" s="363"/>
      <c r="VBF53" s="363"/>
      <c r="VBG53" s="363"/>
      <c r="VBH53" s="363"/>
      <c r="VBI53" s="363"/>
      <c r="VBJ53" s="363"/>
      <c r="VBK53" s="363"/>
      <c r="VBL53" s="363"/>
      <c r="VBM53" s="363"/>
      <c r="VBN53" s="363"/>
      <c r="VBO53" s="363"/>
      <c r="VBP53" s="363"/>
      <c r="VBQ53" s="363"/>
      <c r="VBR53" s="363"/>
      <c r="VBS53" s="363"/>
      <c r="VBT53" s="363"/>
      <c r="VBU53" s="363"/>
      <c r="VBV53" s="363"/>
      <c r="VBW53" s="363"/>
      <c r="VBX53" s="363"/>
      <c r="VBY53" s="363"/>
      <c r="VBZ53" s="363"/>
      <c r="VCA53" s="363"/>
      <c r="VCB53" s="363"/>
      <c r="VCC53" s="363"/>
      <c r="VCD53" s="363"/>
      <c r="VCE53" s="363"/>
      <c r="VCF53" s="363"/>
      <c r="VCG53" s="363"/>
      <c r="VCH53" s="363"/>
      <c r="VCI53" s="363"/>
      <c r="VCJ53" s="363"/>
      <c r="VCK53" s="363"/>
      <c r="VCL53" s="363"/>
      <c r="VCM53" s="363"/>
      <c r="VCN53" s="363"/>
      <c r="VCO53" s="363"/>
      <c r="VCP53" s="363"/>
      <c r="VCQ53" s="363"/>
      <c r="VCR53" s="363"/>
      <c r="VCS53" s="363"/>
      <c r="VCT53" s="363"/>
      <c r="VCU53" s="363"/>
      <c r="VCV53" s="363"/>
      <c r="VCW53" s="363"/>
      <c r="VCX53" s="363"/>
      <c r="VCY53" s="363"/>
      <c r="VCZ53" s="363"/>
      <c r="VDA53" s="363"/>
      <c r="VDB53" s="363"/>
      <c r="VDC53" s="363"/>
      <c r="VDD53" s="363"/>
      <c r="VDE53" s="363"/>
      <c r="VDF53" s="363"/>
      <c r="VDG53" s="363"/>
      <c r="VDH53" s="363"/>
      <c r="VDI53" s="363"/>
      <c r="VDJ53" s="363"/>
      <c r="VDK53" s="363"/>
      <c r="VDL53" s="363"/>
      <c r="VDM53" s="363"/>
      <c r="VDN53" s="363"/>
      <c r="VDO53" s="363"/>
      <c r="VDP53" s="363"/>
      <c r="VDQ53" s="363"/>
      <c r="VDR53" s="363"/>
      <c r="VDS53" s="363"/>
      <c r="VDT53" s="363"/>
      <c r="VDU53" s="363"/>
      <c r="VDV53" s="363"/>
      <c r="VDW53" s="363"/>
      <c r="VDX53" s="363"/>
      <c r="VDY53" s="363"/>
      <c r="VDZ53" s="363"/>
      <c r="VEA53" s="363"/>
      <c r="VEB53" s="363"/>
      <c r="VEC53" s="363"/>
      <c r="VED53" s="363"/>
      <c r="VEE53" s="363"/>
      <c r="VEF53" s="363"/>
      <c r="VEG53" s="363"/>
      <c r="VEH53" s="363"/>
      <c r="VEI53" s="363"/>
      <c r="VEJ53" s="363"/>
      <c r="VEK53" s="363"/>
      <c r="VEL53" s="363"/>
      <c r="VEM53" s="363"/>
      <c r="VEN53" s="363"/>
      <c r="VEO53" s="363"/>
      <c r="VEP53" s="363"/>
      <c r="VEQ53" s="363"/>
      <c r="VER53" s="363"/>
      <c r="VES53" s="363"/>
      <c r="VET53" s="363"/>
      <c r="VEU53" s="363"/>
      <c r="VEV53" s="363"/>
      <c r="VEW53" s="363"/>
      <c r="VEX53" s="363"/>
      <c r="VEY53" s="363"/>
      <c r="VEZ53" s="363"/>
      <c r="VFA53" s="363"/>
      <c r="VFB53" s="363"/>
      <c r="VFC53" s="363"/>
      <c r="VFD53" s="363"/>
      <c r="VFE53" s="363"/>
      <c r="VFF53" s="363"/>
      <c r="VFG53" s="363"/>
      <c r="VFH53" s="363"/>
      <c r="VFI53" s="363"/>
      <c r="VFJ53" s="363"/>
      <c r="VFK53" s="363"/>
      <c r="VFL53" s="363"/>
      <c r="VFM53" s="363"/>
      <c r="VFN53" s="363"/>
      <c r="VFO53" s="363"/>
      <c r="VFP53" s="363"/>
      <c r="VFQ53" s="363"/>
      <c r="VFR53" s="363"/>
      <c r="VFS53" s="363"/>
      <c r="VFT53" s="363"/>
      <c r="VFU53" s="363"/>
      <c r="VFV53" s="363"/>
      <c r="VFW53" s="363"/>
      <c r="VFX53" s="363"/>
      <c r="VFY53" s="363"/>
      <c r="VFZ53" s="363"/>
      <c r="VGA53" s="363"/>
      <c r="VGB53" s="363"/>
      <c r="VGC53" s="363"/>
      <c r="VGD53" s="363"/>
      <c r="VGE53" s="363"/>
      <c r="VGF53" s="363"/>
      <c r="VGG53" s="363"/>
      <c r="VGH53" s="363"/>
      <c r="VGI53" s="363"/>
      <c r="VGJ53" s="363"/>
      <c r="VGK53" s="363"/>
      <c r="VGL53" s="363"/>
      <c r="VGM53" s="363"/>
      <c r="VGN53" s="363"/>
      <c r="VGO53" s="363"/>
      <c r="VGP53" s="363"/>
      <c r="VGQ53" s="363"/>
      <c r="VGR53" s="363"/>
      <c r="VGS53" s="363"/>
      <c r="VGT53" s="363"/>
      <c r="VGU53" s="363"/>
      <c r="VGV53" s="363"/>
      <c r="VGW53" s="363"/>
      <c r="VGX53" s="363"/>
      <c r="VGY53" s="363"/>
      <c r="VGZ53" s="363"/>
      <c r="VHA53" s="363"/>
      <c r="VHB53" s="363"/>
      <c r="VHC53" s="363"/>
      <c r="VHD53" s="363"/>
      <c r="VHE53" s="363"/>
      <c r="VHF53" s="363"/>
      <c r="VHG53" s="363"/>
      <c r="VHH53" s="363"/>
      <c r="VHI53" s="363"/>
      <c r="VHJ53" s="363"/>
      <c r="VHK53" s="363"/>
      <c r="VHL53" s="363"/>
      <c r="VHM53" s="363"/>
      <c r="VHN53" s="363"/>
      <c r="VHO53" s="363"/>
      <c r="VHP53" s="363"/>
      <c r="VHQ53" s="363"/>
      <c r="VHR53" s="363"/>
      <c r="VHS53" s="363"/>
      <c r="VHT53" s="363"/>
      <c r="VHU53" s="363"/>
      <c r="VHV53" s="363"/>
      <c r="VHW53" s="363"/>
      <c r="VHX53" s="363"/>
      <c r="VHY53" s="363"/>
      <c r="VHZ53" s="363"/>
      <c r="VIA53" s="363"/>
      <c r="VIB53" s="363"/>
      <c r="VIC53" s="363"/>
      <c r="VID53" s="363"/>
      <c r="VIE53" s="363"/>
      <c r="VIF53" s="363"/>
      <c r="VIG53" s="363"/>
      <c r="VIH53" s="363"/>
      <c r="VII53" s="363"/>
      <c r="VIJ53" s="363"/>
      <c r="VIK53" s="363"/>
      <c r="VIL53" s="363"/>
      <c r="VIM53" s="363"/>
      <c r="VIN53" s="363"/>
      <c r="VIO53" s="363"/>
      <c r="VIP53" s="363"/>
      <c r="VIQ53" s="363"/>
      <c r="VIR53" s="363"/>
      <c r="VIS53" s="363"/>
      <c r="VIT53" s="363"/>
      <c r="VIU53" s="363"/>
      <c r="VIV53" s="363"/>
      <c r="VIW53" s="363"/>
      <c r="VIX53" s="363"/>
      <c r="VIY53" s="363"/>
      <c r="VIZ53" s="363"/>
      <c r="VJA53" s="363"/>
      <c r="VJB53" s="363"/>
      <c r="VJC53" s="363"/>
      <c r="VJD53" s="363"/>
      <c r="VJE53" s="363"/>
      <c r="VJF53" s="363"/>
      <c r="VJG53" s="363"/>
      <c r="VJH53" s="363"/>
      <c r="VJI53" s="363"/>
      <c r="VJJ53" s="363"/>
      <c r="VJK53" s="363"/>
      <c r="VJL53" s="363"/>
      <c r="VJM53" s="363"/>
      <c r="VJN53" s="363"/>
      <c r="VJO53" s="363"/>
      <c r="VJP53" s="363"/>
      <c r="VJQ53" s="363"/>
      <c r="VJR53" s="363"/>
      <c r="VJS53" s="363"/>
      <c r="VJT53" s="363"/>
      <c r="VJU53" s="363"/>
      <c r="VJV53" s="363"/>
      <c r="VJW53" s="363"/>
      <c r="VJX53" s="363"/>
      <c r="VJY53" s="363"/>
      <c r="VJZ53" s="363"/>
      <c r="VKA53" s="363"/>
      <c r="VKB53" s="363"/>
      <c r="VKC53" s="363"/>
      <c r="VKD53" s="363"/>
      <c r="VKE53" s="363"/>
      <c r="VKF53" s="363"/>
      <c r="VKG53" s="363"/>
      <c r="VKH53" s="363"/>
      <c r="VKI53" s="363"/>
      <c r="VKJ53" s="363"/>
      <c r="VKK53" s="363"/>
      <c r="VKL53" s="363"/>
      <c r="VKM53" s="363"/>
      <c r="VKN53" s="363"/>
      <c r="VKO53" s="363"/>
      <c r="VKP53" s="363"/>
      <c r="VKQ53" s="363"/>
      <c r="VKR53" s="363"/>
      <c r="VKS53" s="363"/>
      <c r="VKT53" s="363"/>
      <c r="VKU53" s="363"/>
      <c r="VKV53" s="363"/>
      <c r="VKW53" s="363"/>
      <c r="VKX53" s="363"/>
      <c r="VKY53" s="363"/>
      <c r="VKZ53" s="363"/>
      <c r="VLA53" s="363"/>
      <c r="VLB53" s="363"/>
      <c r="VLC53" s="363"/>
      <c r="VLD53" s="363"/>
      <c r="VLE53" s="363"/>
      <c r="VLF53" s="363"/>
      <c r="VLG53" s="363"/>
      <c r="VLH53" s="363"/>
      <c r="VLI53" s="363"/>
      <c r="VLJ53" s="363"/>
      <c r="VLK53" s="363"/>
      <c r="VLL53" s="363"/>
      <c r="VLM53" s="363"/>
      <c r="VLN53" s="363"/>
      <c r="VLO53" s="363"/>
      <c r="VLP53" s="363"/>
      <c r="VLQ53" s="363"/>
      <c r="VLR53" s="363"/>
      <c r="VLS53" s="363"/>
      <c r="VLT53" s="363"/>
      <c r="VLU53" s="363"/>
      <c r="VLV53" s="363"/>
      <c r="VLW53" s="363"/>
      <c r="VLX53" s="363"/>
      <c r="VLY53" s="363"/>
      <c r="VLZ53" s="363"/>
      <c r="VMA53" s="363"/>
      <c r="VMB53" s="363"/>
      <c r="VMC53" s="363"/>
      <c r="VMD53" s="363"/>
      <c r="VME53" s="363"/>
      <c r="VMF53" s="363"/>
      <c r="VMG53" s="363"/>
      <c r="VMH53" s="363"/>
      <c r="VMI53" s="363"/>
      <c r="VMJ53" s="363"/>
      <c r="VMK53" s="363"/>
      <c r="VML53" s="363"/>
      <c r="VMM53" s="363"/>
      <c r="VMN53" s="363"/>
      <c r="VMO53" s="363"/>
      <c r="VMP53" s="363"/>
      <c r="VMQ53" s="363"/>
      <c r="VMR53" s="363"/>
      <c r="VMS53" s="363"/>
      <c r="VMT53" s="363"/>
      <c r="VMU53" s="363"/>
      <c r="VMV53" s="363"/>
      <c r="VMW53" s="363"/>
      <c r="VMX53" s="363"/>
      <c r="VMY53" s="363"/>
      <c r="VMZ53" s="363"/>
      <c r="VNA53" s="363"/>
      <c r="VNB53" s="363"/>
      <c r="VNC53" s="363"/>
      <c r="VND53" s="363"/>
      <c r="VNE53" s="363"/>
      <c r="VNF53" s="363"/>
      <c r="VNG53" s="363"/>
      <c r="VNH53" s="363"/>
      <c r="VNI53" s="363"/>
      <c r="VNJ53" s="363"/>
      <c r="VNK53" s="363"/>
      <c r="VNL53" s="363"/>
      <c r="VNM53" s="363"/>
      <c r="VNN53" s="363"/>
      <c r="VNO53" s="363"/>
      <c r="VNP53" s="363"/>
      <c r="VNQ53" s="363"/>
      <c r="VNR53" s="363"/>
      <c r="VNS53" s="363"/>
      <c r="VNT53" s="363"/>
      <c r="VNU53" s="363"/>
      <c r="VNV53" s="363"/>
      <c r="VNW53" s="363"/>
      <c r="VNX53" s="363"/>
      <c r="VNY53" s="363"/>
      <c r="VNZ53" s="363"/>
      <c r="VOA53" s="363"/>
      <c r="VOB53" s="363"/>
      <c r="VOC53" s="363"/>
      <c r="VOD53" s="363"/>
      <c r="VOE53" s="363"/>
      <c r="VOF53" s="363"/>
      <c r="VOG53" s="363"/>
      <c r="VOH53" s="363"/>
      <c r="VOI53" s="363"/>
      <c r="VOJ53" s="363"/>
      <c r="VOK53" s="363"/>
      <c r="VOL53" s="363"/>
      <c r="VOM53" s="363"/>
      <c r="VON53" s="363"/>
      <c r="VOO53" s="363"/>
      <c r="VOP53" s="363"/>
      <c r="VOQ53" s="363"/>
      <c r="VOR53" s="363"/>
      <c r="VOS53" s="363"/>
      <c r="VOT53" s="363"/>
      <c r="VOU53" s="363"/>
      <c r="VOV53" s="363"/>
      <c r="VOW53" s="363"/>
      <c r="VOX53" s="363"/>
      <c r="VOY53" s="363"/>
      <c r="VOZ53" s="363"/>
      <c r="VPA53" s="363"/>
      <c r="VPB53" s="363"/>
      <c r="VPC53" s="363"/>
      <c r="VPD53" s="363"/>
      <c r="VPE53" s="363"/>
      <c r="VPF53" s="363"/>
      <c r="VPG53" s="363"/>
      <c r="VPH53" s="363"/>
      <c r="VPI53" s="363"/>
      <c r="VPJ53" s="363"/>
      <c r="VPK53" s="363"/>
      <c r="VPL53" s="363"/>
      <c r="VPM53" s="363"/>
      <c r="VPN53" s="363"/>
      <c r="VPO53" s="363"/>
      <c r="VPP53" s="363"/>
      <c r="VPQ53" s="363"/>
      <c r="VPR53" s="363"/>
      <c r="VPS53" s="363"/>
      <c r="VPT53" s="363"/>
      <c r="VPU53" s="363"/>
      <c r="VPV53" s="363"/>
      <c r="VPW53" s="363"/>
      <c r="VPX53" s="363"/>
      <c r="VPY53" s="363"/>
      <c r="VPZ53" s="363"/>
      <c r="VQA53" s="363"/>
      <c r="VQB53" s="363"/>
      <c r="VQC53" s="363"/>
      <c r="VQD53" s="363"/>
      <c r="VQE53" s="363"/>
      <c r="VQF53" s="363"/>
      <c r="VQG53" s="363"/>
      <c r="VQH53" s="363"/>
      <c r="VQI53" s="363"/>
      <c r="VQJ53" s="363"/>
      <c r="VQK53" s="363"/>
      <c r="VQL53" s="363"/>
      <c r="VQM53" s="363"/>
      <c r="VQN53" s="363"/>
      <c r="VQO53" s="363"/>
      <c r="VQP53" s="363"/>
      <c r="VQQ53" s="363"/>
      <c r="VQR53" s="363"/>
      <c r="VQS53" s="363"/>
      <c r="VQT53" s="363"/>
      <c r="VQU53" s="363"/>
      <c r="VQV53" s="363"/>
      <c r="VQW53" s="363"/>
      <c r="VQX53" s="363"/>
      <c r="VQY53" s="363"/>
      <c r="VQZ53" s="363"/>
      <c r="VRA53" s="363"/>
      <c r="VRB53" s="363"/>
      <c r="VRC53" s="363"/>
      <c r="VRD53" s="363"/>
      <c r="VRE53" s="363"/>
      <c r="VRF53" s="363"/>
      <c r="VRG53" s="363"/>
      <c r="VRH53" s="363"/>
      <c r="VRI53" s="363"/>
      <c r="VRJ53" s="363"/>
      <c r="VRK53" s="363"/>
      <c r="VRL53" s="363"/>
      <c r="VRM53" s="363"/>
      <c r="VRN53" s="363"/>
      <c r="VRO53" s="363"/>
      <c r="VRP53" s="363"/>
      <c r="VRQ53" s="363"/>
      <c r="VRR53" s="363"/>
      <c r="VRS53" s="363"/>
      <c r="VRT53" s="363"/>
      <c r="VRU53" s="363"/>
      <c r="VRV53" s="363"/>
      <c r="VRW53" s="363"/>
      <c r="VRX53" s="363"/>
      <c r="VRY53" s="363"/>
      <c r="VRZ53" s="363"/>
      <c r="VSA53" s="363"/>
      <c r="VSB53" s="363"/>
      <c r="VSC53" s="363"/>
      <c r="VSD53" s="363"/>
      <c r="VSE53" s="363"/>
      <c r="VSF53" s="363"/>
      <c r="VSG53" s="363"/>
      <c r="VSH53" s="363"/>
      <c r="VSI53" s="363"/>
      <c r="VSJ53" s="363"/>
      <c r="VSK53" s="363"/>
      <c r="VSL53" s="363"/>
      <c r="VSM53" s="363"/>
      <c r="VSN53" s="363"/>
      <c r="VSO53" s="363"/>
      <c r="VSP53" s="363"/>
      <c r="VSQ53" s="363"/>
      <c r="VSR53" s="363"/>
      <c r="VSS53" s="363"/>
      <c r="VST53" s="363"/>
      <c r="VSU53" s="363"/>
      <c r="VSV53" s="363"/>
      <c r="VSW53" s="363"/>
      <c r="VSX53" s="363"/>
      <c r="VSY53" s="363"/>
      <c r="VSZ53" s="363"/>
      <c r="VTA53" s="363"/>
      <c r="VTB53" s="363"/>
      <c r="VTC53" s="363"/>
      <c r="VTD53" s="363"/>
      <c r="VTE53" s="363"/>
      <c r="VTF53" s="363"/>
      <c r="VTG53" s="363"/>
      <c r="VTH53" s="363"/>
      <c r="VTI53" s="363"/>
      <c r="VTJ53" s="363"/>
      <c r="VTK53" s="363"/>
      <c r="VTL53" s="363"/>
      <c r="VTM53" s="363"/>
      <c r="VTN53" s="363"/>
      <c r="VTO53" s="363"/>
      <c r="VTP53" s="363"/>
      <c r="VTQ53" s="363"/>
      <c r="VTR53" s="363"/>
      <c r="VTS53" s="363"/>
      <c r="VTT53" s="363"/>
      <c r="VTU53" s="363"/>
      <c r="VTV53" s="363"/>
      <c r="VTW53" s="363"/>
      <c r="VTX53" s="363"/>
      <c r="VTY53" s="363"/>
      <c r="VTZ53" s="363"/>
      <c r="VUA53" s="363"/>
      <c r="VUB53" s="363"/>
      <c r="VUC53" s="363"/>
      <c r="VUD53" s="363"/>
      <c r="VUE53" s="363"/>
      <c r="VUF53" s="363"/>
      <c r="VUG53" s="363"/>
      <c r="VUH53" s="363"/>
      <c r="VUI53" s="363"/>
      <c r="VUJ53" s="363"/>
      <c r="VUK53" s="363"/>
      <c r="VUL53" s="363"/>
      <c r="VUM53" s="363"/>
      <c r="VUN53" s="363"/>
      <c r="VUO53" s="363"/>
      <c r="VUP53" s="363"/>
      <c r="VUQ53" s="363"/>
      <c r="VUR53" s="363"/>
      <c r="VUS53" s="363"/>
      <c r="VUT53" s="363"/>
      <c r="VUU53" s="363"/>
      <c r="VUV53" s="363"/>
      <c r="VUW53" s="363"/>
      <c r="VUX53" s="363"/>
      <c r="VUY53" s="363"/>
      <c r="VUZ53" s="363"/>
      <c r="VVA53" s="363"/>
      <c r="VVB53" s="363"/>
      <c r="VVC53" s="363"/>
      <c r="VVD53" s="363"/>
      <c r="VVE53" s="363"/>
      <c r="VVF53" s="363"/>
      <c r="VVG53" s="363"/>
      <c r="VVH53" s="363"/>
      <c r="VVI53" s="363"/>
      <c r="VVJ53" s="363"/>
      <c r="VVK53" s="363"/>
      <c r="VVL53" s="363"/>
      <c r="VVM53" s="363"/>
      <c r="VVN53" s="363"/>
      <c r="VVO53" s="363"/>
      <c r="VVP53" s="363"/>
      <c r="VVQ53" s="363"/>
      <c r="VVR53" s="363"/>
      <c r="VVS53" s="363"/>
      <c r="VVT53" s="363"/>
      <c r="VVU53" s="363"/>
      <c r="VVV53" s="363"/>
      <c r="VVW53" s="363"/>
      <c r="VVX53" s="363"/>
      <c r="VVY53" s="363"/>
      <c r="VVZ53" s="363"/>
      <c r="VWA53" s="363"/>
      <c r="VWB53" s="363"/>
      <c r="VWC53" s="363"/>
      <c r="VWD53" s="363"/>
      <c r="VWE53" s="363"/>
      <c r="VWF53" s="363"/>
      <c r="VWG53" s="363"/>
      <c r="VWH53" s="363"/>
      <c r="VWI53" s="363"/>
      <c r="VWJ53" s="363"/>
      <c r="VWK53" s="363"/>
      <c r="VWL53" s="363"/>
      <c r="VWM53" s="363"/>
      <c r="VWN53" s="363"/>
      <c r="VWO53" s="363"/>
      <c r="VWP53" s="363"/>
      <c r="VWQ53" s="363"/>
      <c r="VWR53" s="363"/>
      <c r="VWS53" s="363"/>
      <c r="VWT53" s="363"/>
      <c r="VWU53" s="363"/>
      <c r="VWV53" s="363"/>
      <c r="VWW53" s="363"/>
      <c r="VWX53" s="363"/>
      <c r="VWY53" s="363"/>
      <c r="VWZ53" s="363"/>
      <c r="VXA53" s="363"/>
      <c r="VXB53" s="363"/>
      <c r="VXC53" s="363"/>
      <c r="VXD53" s="363"/>
      <c r="VXE53" s="363"/>
      <c r="VXF53" s="363"/>
      <c r="VXG53" s="363"/>
      <c r="VXH53" s="363"/>
      <c r="VXI53" s="363"/>
      <c r="VXJ53" s="363"/>
      <c r="VXK53" s="363"/>
      <c r="VXL53" s="363"/>
      <c r="VXM53" s="363"/>
      <c r="VXN53" s="363"/>
      <c r="VXO53" s="363"/>
      <c r="VXP53" s="363"/>
      <c r="VXQ53" s="363"/>
      <c r="VXR53" s="363"/>
      <c r="VXS53" s="363"/>
      <c r="VXT53" s="363"/>
      <c r="VXU53" s="363"/>
      <c r="VXV53" s="363"/>
      <c r="VXW53" s="363"/>
      <c r="VXX53" s="363"/>
      <c r="VXY53" s="363"/>
      <c r="VXZ53" s="363"/>
      <c r="VYA53" s="363"/>
      <c r="VYB53" s="363"/>
      <c r="VYC53" s="363"/>
      <c r="VYD53" s="363"/>
      <c r="VYE53" s="363"/>
      <c r="VYF53" s="363"/>
      <c r="VYG53" s="363"/>
      <c r="VYH53" s="363"/>
      <c r="VYI53" s="363"/>
      <c r="VYJ53" s="363"/>
      <c r="VYK53" s="363"/>
      <c r="VYL53" s="363"/>
      <c r="VYM53" s="363"/>
      <c r="VYN53" s="363"/>
      <c r="VYO53" s="363"/>
      <c r="VYP53" s="363"/>
      <c r="VYQ53" s="363"/>
      <c r="VYR53" s="363"/>
      <c r="VYS53" s="363"/>
      <c r="VYT53" s="363"/>
      <c r="VYU53" s="363"/>
      <c r="VYV53" s="363"/>
      <c r="VYW53" s="363"/>
      <c r="VYX53" s="363"/>
      <c r="VYY53" s="363"/>
      <c r="VYZ53" s="363"/>
      <c r="VZA53" s="363"/>
      <c r="VZB53" s="363"/>
      <c r="VZC53" s="363"/>
      <c r="VZD53" s="363"/>
      <c r="VZE53" s="363"/>
      <c r="VZF53" s="363"/>
      <c r="VZG53" s="363"/>
      <c r="VZH53" s="363"/>
      <c r="VZI53" s="363"/>
      <c r="VZJ53" s="363"/>
      <c r="VZK53" s="363"/>
      <c r="VZL53" s="363"/>
      <c r="VZM53" s="363"/>
      <c r="VZN53" s="363"/>
      <c r="VZO53" s="363"/>
      <c r="VZP53" s="363"/>
      <c r="VZQ53" s="363"/>
      <c r="VZR53" s="363"/>
      <c r="VZS53" s="363"/>
      <c r="VZT53" s="363"/>
      <c r="VZU53" s="363"/>
      <c r="VZV53" s="363"/>
      <c r="VZW53" s="363"/>
      <c r="VZX53" s="363"/>
      <c r="VZY53" s="363"/>
      <c r="VZZ53" s="363"/>
      <c r="WAA53" s="363"/>
      <c r="WAB53" s="363"/>
      <c r="WAC53" s="363"/>
      <c r="WAD53" s="363"/>
      <c r="WAE53" s="363"/>
      <c r="WAF53" s="363"/>
      <c r="WAG53" s="363"/>
      <c r="WAH53" s="363"/>
      <c r="WAI53" s="363"/>
      <c r="WAJ53" s="363"/>
      <c r="WAK53" s="363"/>
      <c r="WAL53" s="363"/>
      <c r="WAM53" s="363"/>
      <c r="WAN53" s="363"/>
      <c r="WAO53" s="363"/>
      <c r="WAP53" s="363"/>
      <c r="WAQ53" s="363"/>
      <c r="WAR53" s="363"/>
      <c r="WAS53" s="363"/>
      <c r="WAT53" s="363"/>
      <c r="WAU53" s="363"/>
      <c r="WAV53" s="363"/>
      <c r="WAW53" s="363"/>
      <c r="WAX53" s="363"/>
      <c r="WAY53" s="363"/>
      <c r="WAZ53" s="363"/>
      <c r="WBA53" s="363"/>
      <c r="WBB53" s="363"/>
      <c r="WBC53" s="363"/>
      <c r="WBD53" s="363"/>
      <c r="WBE53" s="363"/>
      <c r="WBF53" s="363"/>
      <c r="WBG53" s="363"/>
      <c r="WBH53" s="363"/>
      <c r="WBI53" s="363"/>
      <c r="WBJ53" s="363"/>
      <c r="WBK53" s="363"/>
      <c r="WBL53" s="363"/>
      <c r="WBM53" s="363"/>
      <c r="WBN53" s="363"/>
      <c r="WBO53" s="363"/>
      <c r="WBP53" s="363"/>
      <c r="WBQ53" s="363"/>
      <c r="WBR53" s="363"/>
      <c r="WBS53" s="363"/>
      <c r="WBT53" s="363"/>
      <c r="WBU53" s="363"/>
      <c r="WBV53" s="363"/>
      <c r="WBW53" s="363"/>
      <c r="WBX53" s="363"/>
      <c r="WBY53" s="363"/>
      <c r="WBZ53" s="363"/>
      <c r="WCA53" s="363"/>
      <c r="WCB53" s="363"/>
      <c r="WCC53" s="363"/>
      <c r="WCD53" s="363"/>
      <c r="WCE53" s="363"/>
      <c r="WCF53" s="363"/>
      <c r="WCG53" s="363"/>
      <c r="WCH53" s="363"/>
      <c r="WCI53" s="363"/>
      <c r="WCJ53" s="363"/>
      <c r="WCK53" s="363"/>
      <c r="WCL53" s="363"/>
      <c r="WCM53" s="363"/>
      <c r="WCN53" s="363"/>
      <c r="WCO53" s="363"/>
      <c r="WCP53" s="363"/>
      <c r="WCQ53" s="363"/>
      <c r="WCR53" s="363"/>
      <c r="WCS53" s="363"/>
      <c r="WCT53" s="363"/>
      <c r="WCU53" s="363"/>
      <c r="WCV53" s="363"/>
      <c r="WCW53" s="363"/>
      <c r="WCX53" s="363"/>
      <c r="WCY53" s="363"/>
      <c r="WCZ53" s="363"/>
      <c r="WDA53" s="363"/>
      <c r="WDB53" s="363"/>
      <c r="WDC53" s="363"/>
      <c r="WDD53" s="363"/>
      <c r="WDE53" s="363"/>
      <c r="WDF53" s="363"/>
      <c r="WDG53" s="363"/>
      <c r="WDH53" s="363"/>
      <c r="WDI53" s="363"/>
      <c r="WDJ53" s="363"/>
      <c r="WDK53" s="363"/>
      <c r="WDL53" s="363"/>
      <c r="WDM53" s="363"/>
      <c r="WDN53" s="363"/>
      <c r="WDO53" s="363"/>
      <c r="WDP53" s="363"/>
      <c r="WDQ53" s="363"/>
      <c r="WDR53" s="363"/>
      <c r="WDS53" s="363"/>
      <c r="WDT53" s="363"/>
      <c r="WDU53" s="363"/>
      <c r="WDV53" s="363"/>
      <c r="WDW53" s="363"/>
      <c r="WDX53" s="363"/>
      <c r="WDY53" s="363"/>
      <c r="WDZ53" s="363"/>
      <c r="WEA53" s="363"/>
      <c r="WEB53" s="363"/>
      <c r="WEC53" s="363"/>
      <c r="WED53" s="363"/>
      <c r="WEE53" s="363"/>
      <c r="WEF53" s="363"/>
      <c r="WEG53" s="363"/>
      <c r="WEH53" s="363"/>
      <c r="WEI53" s="363"/>
      <c r="WEJ53" s="363"/>
      <c r="WEK53" s="363"/>
      <c r="WEL53" s="363"/>
      <c r="WEM53" s="363"/>
      <c r="WEN53" s="363"/>
      <c r="WEO53" s="363"/>
      <c r="WEP53" s="363"/>
      <c r="WEQ53" s="363"/>
      <c r="WER53" s="363"/>
      <c r="WES53" s="363"/>
      <c r="WET53" s="363"/>
      <c r="WEU53" s="363"/>
      <c r="WEV53" s="363"/>
      <c r="WEW53" s="363"/>
      <c r="WEX53" s="363"/>
      <c r="WEY53" s="363"/>
      <c r="WEZ53" s="363"/>
      <c r="WFA53" s="363"/>
      <c r="WFB53" s="363"/>
      <c r="WFC53" s="363"/>
      <c r="WFD53" s="363"/>
      <c r="WFE53" s="363"/>
      <c r="WFF53" s="363"/>
      <c r="WFG53" s="363"/>
      <c r="WFH53" s="363"/>
      <c r="WFI53" s="363"/>
      <c r="WFJ53" s="363"/>
      <c r="WFK53" s="363"/>
      <c r="WFL53" s="363"/>
      <c r="WFM53" s="363"/>
      <c r="WFN53" s="363"/>
      <c r="WFO53" s="363"/>
      <c r="WFP53" s="363"/>
      <c r="WFQ53" s="363"/>
      <c r="WFR53" s="363"/>
      <c r="WFS53" s="363"/>
      <c r="WFT53" s="363"/>
      <c r="WFU53" s="363"/>
      <c r="WFV53" s="363"/>
      <c r="WFW53" s="363"/>
      <c r="WFX53" s="363"/>
      <c r="WFY53" s="363"/>
      <c r="WFZ53" s="363"/>
      <c r="WGA53" s="363"/>
      <c r="WGB53" s="363"/>
      <c r="WGC53" s="363"/>
      <c r="WGD53" s="363"/>
      <c r="WGE53" s="363"/>
      <c r="WGF53" s="363"/>
      <c r="WGG53" s="363"/>
      <c r="WGH53" s="363"/>
      <c r="WGI53" s="363"/>
      <c r="WGJ53" s="363"/>
      <c r="WGK53" s="363"/>
      <c r="WGL53" s="363"/>
      <c r="WGM53" s="363"/>
      <c r="WGN53" s="363"/>
      <c r="WGO53" s="363"/>
      <c r="WGP53" s="363"/>
      <c r="WGQ53" s="363"/>
      <c r="WGR53" s="363"/>
      <c r="WGS53" s="363"/>
      <c r="WGT53" s="363"/>
      <c r="WGU53" s="363"/>
      <c r="WGV53" s="363"/>
      <c r="WGW53" s="363"/>
      <c r="WGX53" s="363"/>
      <c r="WGY53" s="363"/>
      <c r="WGZ53" s="363"/>
      <c r="WHA53" s="363"/>
      <c r="WHB53" s="363"/>
      <c r="WHC53" s="363"/>
      <c r="WHD53" s="363"/>
      <c r="WHE53" s="363"/>
      <c r="WHF53" s="363"/>
      <c r="WHG53" s="363"/>
      <c r="WHH53" s="363"/>
      <c r="WHI53" s="363"/>
      <c r="WHJ53" s="363"/>
      <c r="WHK53" s="363"/>
      <c r="WHL53" s="363"/>
      <c r="WHM53" s="363"/>
      <c r="WHN53" s="363"/>
      <c r="WHO53" s="363"/>
      <c r="WHP53" s="363"/>
      <c r="WHQ53" s="363"/>
      <c r="WHR53" s="363"/>
      <c r="WHS53" s="363"/>
      <c r="WHT53" s="363"/>
      <c r="WHU53" s="363"/>
      <c r="WHV53" s="363"/>
      <c r="WHW53" s="363"/>
      <c r="WHX53" s="363"/>
      <c r="WHY53" s="363"/>
      <c r="WHZ53" s="363"/>
      <c r="WIA53" s="363"/>
      <c r="WIB53" s="363"/>
      <c r="WIC53" s="363"/>
      <c r="WID53" s="363"/>
      <c r="WIE53" s="363"/>
      <c r="WIF53" s="363"/>
      <c r="WIG53" s="363"/>
      <c r="WIH53" s="363"/>
      <c r="WII53" s="363"/>
      <c r="WIJ53" s="363"/>
      <c r="WIK53" s="363"/>
      <c r="WIL53" s="363"/>
      <c r="WIM53" s="363"/>
      <c r="WIN53" s="363"/>
      <c r="WIO53" s="363"/>
      <c r="WIP53" s="363"/>
      <c r="WIQ53" s="363"/>
      <c r="WIR53" s="363"/>
      <c r="WIS53" s="363"/>
      <c r="WIT53" s="363"/>
      <c r="WIU53" s="363"/>
      <c r="WIV53" s="363"/>
      <c r="WIW53" s="363"/>
      <c r="WIX53" s="363"/>
      <c r="WIY53" s="363"/>
      <c r="WIZ53" s="363"/>
      <c r="WJA53" s="363"/>
      <c r="WJB53" s="363"/>
      <c r="WJC53" s="363"/>
      <c r="WJD53" s="363"/>
      <c r="WJE53" s="363"/>
      <c r="WJF53" s="363"/>
      <c r="WJG53" s="363"/>
      <c r="WJH53" s="363"/>
      <c r="WJI53" s="363"/>
      <c r="WJJ53" s="363"/>
      <c r="WJK53" s="363"/>
      <c r="WJL53" s="363"/>
      <c r="WJM53" s="363"/>
      <c r="WJN53" s="363"/>
      <c r="WJO53" s="363"/>
      <c r="WJP53" s="363"/>
      <c r="WJQ53" s="363"/>
      <c r="WJR53" s="363"/>
      <c r="WJS53" s="363"/>
      <c r="WJT53" s="363"/>
      <c r="WJU53" s="363"/>
      <c r="WJV53" s="363"/>
      <c r="WJW53" s="363"/>
      <c r="WJX53" s="363"/>
      <c r="WJY53" s="363"/>
      <c r="WJZ53" s="363"/>
      <c r="WKA53" s="363"/>
      <c r="WKB53" s="363"/>
      <c r="WKC53" s="363"/>
      <c r="WKD53" s="363"/>
      <c r="WKE53" s="363"/>
      <c r="WKF53" s="363"/>
      <c r="WKG53" s="363"/>
      <c r="WKH53" s="363"/>
      <c r="WKI53" s="363"/>
      <c r="WKJ53" s="363"/>
      <c r="WKK53" s="363"/>
      <c r="WKL53" s="363"/>
      <c r="WKM53" s="363"/>
      <c r="WKN53" s="363"/>
      <c r="WKO53" s="363"/>
      <c r="WKP53" s="363"/>
      <c r="WKQ53" s="363"/>
      <c r="WKR53" s="363"/>
      <c r="WKS53" s="363"/>
      <c r="WKT53" s="363"/>
      <c r="WKU53" s="363"/>
      <c r="WKV53" s="363"/>
      <c r="WKW53" s="363"/>
      <c r="WKX53" s="363"/>
      <c r="WKY53" s="363"/>
      <c r="WKZ53" s="363"/>
      <c r="WLA53" s="363"/>
      <c r="WLB53" s="363"/>
      <c r="WLC53" s="363"/>
      <c r="WLD53" s="363"/>
      <c r="WLE53" s="363"/>
      <c r="WLF53" s="363"/>
      <c r="WLG53" s="363"/>
      <c r="WLH53" s="363"/>
      <c r="WLI53" s="363"/>
      <c r="WLJ53" s="363"/>
      <c r="WLK53" s="363"/>
      <c r="WLL53" s="363"/>
      <c r="WLM53" s="363"/>
      <c r="WLN53" s="363"/>
      <c r="WLO53" s="363"/>
      <c r="WLP53" s="363"/>
      <c r="WLQ53" s="363"/>
      <c r="WLR53" s="363"/>
      <c r="WLS53" s="363"/>
      <c r="WLT53" s="363"/>
      <c r="WLU53" s="363"/>
      <c r="WLV53" s="363"/>
      <c r="WLW53" s="363"/>
      <c r="WLX53" s="363"/>
      <c r="WLY53" s="363"/>
      <c r="WLZ53" s="363"/>
      <c r="WMA53" s="363"/>
      <c r="WMB53" s="363"/>
      <c r="WMC53" s="363"/>
      <c r="WMD53" s="363"/>
      <c r="WME53" s="363"/>
      <c r="WMF53" s="363"/>
      <c r="WMG53" s="363"/>
      <c r="WMH53" s="363"/>
      <c r="WMI53" s="363"/>
      <c r="WMJ53" s="363"/>
      <c r="WMK53" s="363"/>
      <c r="WML53" s="363"/>
      <c r="WMM53" s="363"/>
      <c r="WMN53" s="363"/>
      <c r="WMO53" s="363"/>
      <c r="WMP53" s="363"/>
      <c r="WMQ53" s="363"/>
      <c r="WMR53" s="363"/>
      <c r="WMS53" s="363"/>
      <c r="WMT53" s="363"/>
      <c r="WMU53" s="363"/>
      <c r="WMV53" s="363"/>
      <c r="WMW53" s="363"/>
      <c r="WMX53" s="363"/>
      <c r="WMY53" s="363"/>
      <c r="WMZ53" s="363"/>
      <c r="WNA53" s="363"/>
      <c r="WNB53" s="363"/>
      <c r="WNC53" s="363"/>
      <c r="WND53" s="363"/>
      <c r="WNE53" s="363"/>
      <c r="WNF53" s="363"/>
      <c r="WNG53" s="363"/>
      <c r="WNH53" s="363"/>
      <c r="WNI53" s="363"/>
      <c r="WNJ53" s="363"/>
      <c r="WNK53" s="363"/>
      <c r="WNL53" s="363"/>
      <c r="WNM53" s="363"/>
      <c r="WNN53" s="363"/>
      <c r="WNO53" s="363"/>
      <c r="WNP53" s="363"/>
      <c r="WNQ53" s="363"/>
      <c r="WNR53" s="363"/>
      <c r="WNS53" s="363"/>
      <c r="WNT53" s="363"/>
      <c r="WNU53" s="363"/>
      <c r="WNV53" s="363"/>
      <c r="WNW53" s="363"/>
      <c r="WNX53" s="363"/>
      <c r="WNY53" s="363"/>
      <c r="WNZ53" s="363"/>
      <c r="WOA53" s="363"/>
      <c r="WOB53" s="363"/>
      <c r="WOC53" s="363"/>
      <c r="WOD53" s="363"/>
      <c r="WOE53" s="363"/>
      <c r="WOF53" s="363"/>
      <c r="WOG53" s="363"/>
      <c r="WOH53" s="363"/>
      <c r="WOI53" s="363"/>
      <c r="WOJ53" s="363"/>
      <c r="WOK53" s="363"/>
      <c r="WOL53" s="363"/>
      <c r="WOM53" s="363"/>
      <c r="WON53" s="363"/>
      <c r="WOO53" s="363"/>
      <c r="WOP53" s="363"/>
      <c r="WOQ53" s="363"/>
      <c r="WOR53" s="363"/>
      <c r="WOS53" s="363"/>
      <c r="WOT53" s="363"/>
      <c r="WOU53" s="363"/>
      <c r="WOV53" s="363"/>
      <c r="WOW53" s="363"/>
      <c r="WOX53" s="363"/>
      <c r="WOY53" s="363"/>
      <c r="WOZ53" s="363"/>
      <c r="WPA53" s="363"/>
      <c r="WPB53" s="363"/>
      <c r="WPC53" s="363"/>
      <c r="WPD53" s="363"/>
      <c r="WPE53" s="363"/>
      <c r="WPF53" s="363"/>
      <c r="WPG53" s="363"/>
      <c r="WPH53" s="363"/>
      <c r="WPI53" s="363"/>
      <c r="WPJ53" s="363"/>
      <c r="WPK53" s="363"/>
      <c r="WPL53" s="363"/>
      <c r="WPM53" s="363"/>
      <c r="WPN53" s="363"/>
      <c r="WPO53" s="363"/>
      <c r="WPP53" s="363"/>
      <c r="WPQ53" s="363"/>
      <c r="WPR53" s="363"/>
      <c r="WPS53" s="363"/>
      <c r="WPT53" s="363"/>
      <c r="WPU53" s="363"/>
      <c r="WPV53" s="363"/>
      <c r="WPW53" s="363"/>
      <c r="WPX53" s="363"/>
      <c r="WPY53" s="363"/>
      <c r="WPZ53" s="363"/>
      <c r="WQA53" s="363"/>
      <c r="WQB53" s="363"/>
      <c r="WQC53" s="363"/>
      <c r="WQD53" s="363"/>
      <c r="WQE53" s="363"/>
      <c r="WQF53" s="363"/>
      <c r="WQG53" s="363"/>
      <c r="WQH53" s="363"/>
      <c r="WQI53" s="363"/>
      <c r="WQJ53" s="363"/>
      <c r="WQK53" s="363"/>
      <c r="WQL53" s="363"/>
      <c r="WQM53" s="363"/>
      <c r="WQN53" s="363"/>
      <c r="WQO53" s="363"/>
      <c r="WQP53" s="363"/>
      <c r="WQQ53" s="363"/>
      <c r="WQR53" s="363"/>
      <c r="WQS53" s="363"/>
      <c r="WQT53" s="363"/>
      <c r="WQU53" s="363"/>
      <c r="WQV53" s="363"/>
      <c r="WQW53" s="363"/>
      <c r="WQX53" s="363"/>
      <c r="WQY53" s="363"/>
      <c r="WQZ53" s="363"/>
      <c r="WRA53" s="363"/>
      <c r="WRB53" s="363"/>
      <c r="WRC53" s="363"/>
      <c r="WRD53" s="363"/>
      <c r="WRE53" s="363"/>
      <c r="WRF53" s="363"/>
      <c r="WRG53" s="363"/>
      <c r="WRH53" s="363"/>
      <c r="WRI53" s="363"/>
      <c r="WRJ53" s="363"/>
      <c r="WRK53" s="363"/>
      <c r="WRL53" s="363"/>
      <c r="WRM53" s="363"/>
      <c r="WRN53" s="363"/>
      <c r="WRO53" s="363"/>
      <c r="WRP53" s="363"/>
      <c r="WRQ53" s="363"/>
      <c r="WRR53" s="363"/>
      <c r="WRS53" s="363"/>
      <c r="WRT53" s="363"/>
      <c r="WRU53" s="363"/>
      <c r="WRV53" s="363"/>
      <c r="WRW53" s="363"/>
      <c r="WRX53" s="363"/>
      <c r="WRY53" s="363"/>
      <c r="WRZ53" s="363"/>
      <c r="WSA53" s="363"/>
      <c r="WSB53" s="363"/>
      <c r="WSC53" s="363"/>
      <c r="WSD53" s="363"/>
      <c r="WSE53" s="363"/>
      <c r="WSF53" s="363"/>
      <c r="WSG53" s="363"/>
      <c r="WSH53" s="363"/>
      <c r="WSI53" s="363"/>
      <c r="WSJ53" s="363"/>
      <c r="WSK53" s="363"/>
      <c r="WSL53" s="363"/>
      <c r="WSM53" s="363"/>
      <c r="WSN53" s="363"/>
      <c r="WSO53" s="363"/>
      <c r="WSP53" s="363"/>
      <c r="WSQ53" s="363"/>
      <c r="WSR53" s="363"/>
      <c r="WSS53" s="363"/>
      <c r="WST53" s="363"/>
      <c r="WSU53" s="363"/>
      <c r="WSV53" s="363"/>
      <c r="WSW53" s="363"/>
      <c r="WSX53" s="363"/>
      <c r="WSY53" s="363"/>
      <c r="WSZ53" s="363"/>
      <c r="WTA53" s="363"/>
      <c r="WTB53" s="363"/>
      <c r="WTC53" s="363"/>
      <c r="WTD53" s="363"/>
      <c r="WTE53" s="363"/>
      <c r="WTF53" s="363"/>
      <c r="WTG53" s="363"/>
      <c r="WTH53" s="363"/>
      <c r="WTI53" s="363"/>
      <c r="WTJ53" s="363"/>
      <c r="WTK53" s="363"/>
      <c r="WTL53" s="363"/>
      <c r="WTM53" s="363"/>
      <c r="WTN53" s="363"/>
      <c r="WTO53" s="363"/>
      <c r="WTP53" s="363"/>
      <c r="WTQ53" s="363"/>
      <c r="WTR53" s="363"/>
      <c r="WTS53" s="363"/>
      <c r="WTT53" s="363"/>
      <c r="WTU53" s="363"/>
      <c r="WTV53" s="363"/>
      <c r="WTW53" s="363"/>
      <c r="WTX53" s="363"/>
      <c r="WTY53" s="363"/>
      <c r="WTZ53" s="363"/>
      <c r="WUA53" s="363"/>
      <c r="WUB53" s="363"/>
      <c r="WUC53" s="363"/>
      <c r="WUD53" s="363"/>
      <c r="WUE53" s="363"/>
      <c r="WUF53" s="363"/>
      <c r="WUG53" s="363"/>
      <c r="WUH53" s="363"/>
      <c r="WUI53" s="363"/>
      <c r="WUJ53" s="363"/>
      <c r="WUK53" s="363"/>
      <c r="WUL53" s="363"/>
      <c r="WUM53" s="363"/>
      <c r="WUN53" s="363"/>
      <c r="WUO53" s="363"/>
      <c r="WUP53" s="363"/>
      <c r="WUQ53" s="363"/>
      <c r="WUR53" s="363"/>
      <c r="WUS53" s="363"/>
      <c r="WUT53" s="363"/>
      <c r="WUU53" s="363"/>
      <c r="WUV53" s="363"/>
      <c r="WUW53" s="363"/>
      <c r="WUX53" s="363"/>
      <c r="WUY53" s="363"/>
      <c r="WUZ53" s="363"/>
      <c r="WVA53" s="363"/>
      <c r="WVB53" s="363"/>
      <c r="WVC53" s="363"/>
      <c r="WVD53" s="363"/>
      <c r="WVE53" s="363"/>
      <c r="WVF53" s="363"/>
      <c r="WVG53" s="363"/>
      <c r="WVH53" s="363"/>
      <c r="WVI53" s="363"/>
      <c r="WVJ53" s="363"/>
      <c r="WVK53" s="363"/>
      <c r="WVL53" s="363"/>
      <c r="WVM53" s="363"/>
      <c r="WVN53" s="363"/>
      <c r="WVO53" s="363"/>
      <c r="WVP53" s="363"/>
      <c r="WVQ53" s="363"/>
      <c r="WVR53" s="363"/>
      <c r="WVS53" s="363"/>
      <c r="WVT53" s="363"/>
      <c r="WVU53" s="363"/>
      <c r="WVV53" s="363"/>
      <c r="WVW53" s="363"/>
      <c r="WVX53" s="363"/>
      <c r="WVY53" s="363"/>
      <c r="WVZ53" s="363"/>
      <c r="WWA53" s="363"/>
      <c r="WWB53" s="363"/>
      <c r="WWC53" s="363"/>
      <c r="WWD53" s="363"/>
      <c r="WWE53" s="363"/>
      <c r="WWF53" s="363"/>
      <c r="WWG53" s="363"/>
      <c r="WWH53" s="363"/>
      <c r="WWI53" s="363"/>
      <c r="WWJ53" s="363"/>
      <c r="WWK53" s="363"/>
      <c r="WWL53" s="363"/>
      <c r="WWM53" s="363"/>
      <c r="WWN53" s="363"/>
      <c r="WWO53" s="363"/>
      <c r="WWP53" s="363"/>
      <c r="WWQ53" s="363"/>
      <c r="WWR53" s="363"/>
      <c r="WWS53" s="363"/>
      <c r="WWT53" s="363"/>
      <c r="WWU53" s="363"/>
      <c r="WWV53" s="363"/>
      <c r="WWW53" s="363"/>
      <c r="WWX53" s="363"/>
      <c r="WWY53" s="363"/>
      <c r="WWZ53" s="363"/>
      <c r="WXA53" s="363"/>
      <c r="WXB53" s="363"/>
      <c r="WXC53" s="363"/>
      <c r="WXD53" s="363"/>
      <c r="WXE53" s="363"/>
      <c r="WXF53" s="363"/>
      <c r="WXG53" s="363"/>
      <c r="WXH53" s="363"/>
      <c r="WXI53" s="363"/>
      <c r="WXJ53" s="363"/>
      <c r="WXK53" s="363"/>
      <c r="WXL53" s="363"/>
      <c r="WXM53" s="363"/>
      <c r="WXN53" s="363"/>
      <c r="WXO53" s="363"/>
      <c r="WXP53" s="363"/>
      <c r="WXQ53" s="363"/>
      <c r="WXR53" s="363"/>
      <c r="WXS53" s="363"/>
      <c r="WXT53" s="363"/>
      <c r="WXU53" s="363"/>
      <c r="WXV53" s="363"/>
      <c r="WXW53" s="363"/>
      <c r="WXX53" s="363"/>
      <c r="WXY53" s="363"/>
      <c r="WXZ53" s="363"/>
      <c r="WYA53" s="363"/>
      <c r="WYB53" s="363"/>
      <c r="WYC53" s="363"/>
      <c r="WYD53" s="363"/>
      <c r="WYE53" s="363"/>
      <c r="WYF53" s="363"/>
      <c r="WYG53" s="363"/>
      <c r="WYH53" s="363"/>
      <c r="WYI53" s="363"/>
      <c r="WYJ53" s="363"/>
      <c r="WYK53" s="363"/>
      <c r="WYL53" s="363"/>
      <c r="WYM53" s="363"/>
      <c r="WYN53" s="363"/>
      <c r="WYO53" s="363"/>
      <c r="WYP53" s="363"/>
      <c r="WYQ53" s="363"/>
      <c r="WYR53" s="363"/>
      <c r="WYS53" s="363"/>
      <c r="WYT53" s="363"/>
      <c r="WYU53" s="363"/>
      <c r="WYV53" s="363"/>
      <c r="WYW53" s="363"/>
      <c r="WYX53" s="363"/>
      <c r="WYY53" s="363"/>
      <c r="WYZ53" s="363"/>
      <c r="WZA53" s="363"/>
      <c r="WZB53" s="363"/>
      <c r="WZC53" s="363"/>
      <c r="WZD53" s="363"/>
      <c r="WZE53" s="363"/>
      <c r="WZF53" s="363"/>
      <c r="WZG53" s="363"/>
      <c r="WZH53" s="363"/>
      <c r="WZI53" s="363"/>
      <c r="WZJ53" s="363"/>
      <c r="WZK53" s="363"/>
      <c r="WZL53" s="363"/>
      <c r="WZM53" s="363"/>
      <c r="WZN53" s="363"/>
      <c r="WZO53" s="363"/>
      <c r="WZP53" s="363"/>
      <c r="WZQ53" s="363"/>
      <c r="WZR53" s="363"/>
      <c r="WZS53" s="363"/>
      <c r="WZT53" s="363"/>
      <c r="WZU53" s="363"/>
      <c r="WZV53" s="363"/>
      <c r="WZW53" s="363"/>
      <c r="WZX53" s="363"/>
      <c r="WZY53" s="363"/>
      <c r="WZZ53" s="363"/>
      <c r="XAA53" s="363"/>
      <c r="XAB53" s="363"/>
      <c r="XAC53" s="363"/>
      <c r="XAD53" s="363"/>
      <c r="XAE53" s="363"/>
      <c r="XAF53" s="363"/>
      <c r="XAG53" s="363"/>
      <c r="XAH53" s="363"/>
      <c r="XAI53" s="363"/>
      <c r="XAJ53" s="363"/>
      <c r="XAK53" s="363"/>
      <c r="XAL53" s="363"/>
      <c r="XAM53" s="363"/>
      <c r="XAN53" s="363"/>
      <c r="XAO53" s="363"/>
      <c r="XAP53" s="363"/>
      <c r="XAQ53" s="363"/>
      <c r="XAR53" s="363"/>
      <c r="XAS53" s="363"/>
      <c r="XAT53" s="363"/>
      <c r="XAU53" s="363"/>
      <c r="XAV53" s="363"/>
      <c r="XAW53" s="363"/>
      <c r="XAX53" s="363"/>
      <c r="XAY53" s="363"/>
      <c r="XAZ53" s="363"/>
      <c r="XBA53" s="363"/>
      <c r="XBB53" s="363"/>
      <c r="XBC53" s="363"/>
      <c r="XBD53" s="363"/>
      <c r="XBE53" s="363"/>
      <c r="XBF53" s="363"/>
      <c r="XBG53" s="363"/>
      <c r="XBH53" s="363"/>
      <c r="XBI53" s="363"/>
      <c r="XBJ53" s="363"/>
      <c r="XBK53" s="363"/>
      <c r="XBL53" s="363"/>
      <c r="XBM53" s="363"/>
      <c r="XBN53" s="363"/>
      <c r="XBO53" s="363"/>
      <c r="XBP53" s="363"/>
      <c r="XBQ53" s="363"/>
      <c r="XBR53" s="363"/>
      <c r="XBS53" s="363"/>
      <c r="XBT53" s="363"/>
      <c r="XBU53" s="363"/>
      <c r="XBV53" s="363"/>
      <c r="XBW53" s="363"/>
      <c r="XBX53" s="363"/>
      <c r="XBY53" s="363"/>
      <c r="XBZ53" s="363"/>
      <c r="XCA53" s="363"/>
      <c r="XCB53" s="363"/>
      <c r="XCC53" s="363"/>
      <c r="XCD53" s="363"/>
      <c r="XCE53" s="363"/>
      <c r="XCF53" s="363"/>
      <c r="XCG53" s="363"/>
      <c r="XCH53" s="363"/>
      <c r="XCI53" s="363"/>
      <c r="XCJ53" s="363"/>
      <c r="XCK53" s="363"/>
      <c r="XCL53" s="363"/>
      <c r="XCM53" s="363"/>
      <c r="XCN53" s="363"/>
      <c r="XCO53" s="363"/>
      <c r="XCP53" s="363"/>
      <c r="XCQ53" s="363"/>
      <c r="XCR53" s="363"/>
      <c r="XCS53" s="363"/>
      <c r="XCT53" s="363"/>
      <c r="XCU53" s="363"/>
      <c r="XCV53" s="363"/>
      <c r="XCW53" s="363"/>
      <c r="XCX53" s="363"/>
      <c r="XCY53" s="363"/>
      <c r="XCZ53" s="363"/>
      <c r="XDA53" s="363"/>
      <c r="XDB53" s="363"/>
      <c r="XDC53" s="363"/>
      <c r="XDD53" s="363"/>
      <c r="XDE53" s="363"/>
      <c r="XDF53" s="363"/>
      <c r="XDG53" s="363"/>
      <c r="XDH53" s="363"/>
      <c r="XDI53" s="363"/>
      <c r="XDJ53" s="363"/>
      <c r="XDK53" s="363"/>
      <c r="XDL53" s="363"/>
      <c r="XDM53" s="363"/>
      <c r="XDN53" s="363"/>
      <c r="XDO53" s="363"/>
      <c r="XDP53" s="363"/>
      <c r="XDQ53" s="363"/>
      <c r="XDR53" s="363"/>
      <c r="XDS53" s="363"/>
      <c r="XDT53" s="363"/>
      <c r="XDU53" s="363"/>
      <c r="XDV53" s="363"/>
      <c r="XDW53" s="363"/>
      <c r="XDX53" s="363"/>
      <c r="XDY53" s="363"/>
      <c r="XDZ53" s="363"/>
      <c r="XEA53" s="363"/>
      <c r="XEB53" s="363"/>
      <c r="XEC53" s="363"/>
      <c r="XED53" s="363"/>
      <c r="XEE53" s="363"/>
      <c r="XEF53" s="363"/>
      <c r="XEG53" s="363"/>
      <c r="XEH53" s="363"/>
      <c r="XEI53" s="363"/>
      <c r="XEJ53" s="363"/>
      <c r="XEK53" s="363"/>
      <c r="XEL53" s="363"/>
      <c r="XEM53" s="363"/>
      <c r="XEN53" s="363"/>
      <c r="XEO53" s="363"/>
      <c r="XEP53" s="363"/>
      <c r="XEQ53" s="363"/>
      <c r="XER53" s="363"/>
      <c r="XES53" s="363"/>
      <c r="XET53" s="363"/>
      <c r="XEU53" s="363"/>
      <c r="XEV53" s="363"/>
      <c r="XEW53" s="363"/>
      <c r="XEX53" s="363"/>
      <c r="XEY53" s="363"/>
      <c r="XEZ53" s="363"/>
      <c r="XFA53" s="363"/>
      <c r="XFB53" s="363"/>
      <c r="XFC53" s="363"/>
    </row>
    <row r="54" spans="1:16383" s="41" customFormat="1" ht="12.75" customHeight="1">
      <c r="A54" s="72" t="s">
        <v>947</v>
      </c>
      <c r="B54" s="73"/>
      <c r="C54" s="74" t="s">
        <v>946</v>
      </c>
      <c r="D54" s="257">
        <f>+D55+D58+D62+D65</f>
        <v>-4434087</v>
      </c>
      <c r="E54" s="448">
        <f>+E55+E58+E62+E65</f>
        <v>-299429.30999999994</v>
      </c>
      <c r="F54" s="400">
        <f t="shared" ref="F54:O54" si="12">+F55+F58+F62+F65</f>
        <v>-251569.94000000009</v>
      </c>
      <c r="G54" s="400">
        <f t="shared" si="12"/>
        <v>-303122.06999999995</v>
      </c>
      <c r="H54" s="400">
        <f t="shared" si="12"/>
        <v>-349518.79999999987</v>
      </c>
      <c r="I54" s="400">
        <f t="shared" si="12"/>
        <v>-345022.96999999991</v>
      </c>
      <c r="J54" s="400">
        <f t="shared" si="12"/>
        <v>-342297.24</v>
      </c>
      <c r="K54" s="400">
        <f t="shared" si="12"/>
        <v>-335473.44</v>
      </c>
      <c r="L54" s="400">
        <f t="shared" si="12"/>
        <v>-327332.73999999993</v>
      </c>
      <c r="M54" s="400">
        <f t="shared" si="12"/>
        <v>-317553.92999999993</v>
      </c>
      <c r="N54" s="400">
        <f t="shared" si="12"/>
        <v>-315083.65999999997</v>
      </c>
      <c r="O54" s="262">
        <f t="shared" si="12"/>
        <v>-320876.31999999995</v>
      </c>
      <c r="P54" s="262">
        <f>+P55+P58+P62+P65</f>
        <v>-321326.09999999998</v>
      </c>
      <c r="Q54" s="263">
        <f>+Q55+Q58+Q62+Q65</f>
        <v>0</v>
      </c>
      <c r="R54" s="264">
        <f>+R55+R58+R62+R65</f>
        <v>-3828606.5199999996</v>
      </c>
      <c r="S54" s="45">
        <f>R54/D54</f>
        <v>0.86344866936530551</v>
      </c>
      <c r="T54" s="364"/>
      <c r="U54" s="364"/>
    </row>
    <row r="55" spans="1:16383" s="41" customFormat="1" ht="15" customHeight="1">
      <c r="A55" s="72" t="s">
        <v>948</v>
      </c>
      <c r="B55" s="62"/>
      <c r="C55" s="60" t="s">
        <v>11</v>
      </c>
      <c r="D55" s="216">
        <f>+D56+D57</f>
        <v>0</v>
      </c>
      <c r="E55" s="399">
        <f>+SUM(E56:E57)</f>
        <v>0</v>
      </c>
      <c r="F55" s="387">
        <f t="shared" ref="F55:O55" si="13">+SUM(F56:F57)</f>
        <v>0</v>
      </c>
      <c r="G55" s="387">
        <f t="shared" si="13"/>
        <v>0</v>
      </c>
      <c r="H55" s="387">
        <f t="shared" si="13"/>
        <v>0</v>
      </c>
      <c r="I55" s="387">
        <f t="shared" si="13"/>
        <v>0</v>
      </c>
      <c r="J55" s="387">
        <f t="shared" si="13"/>
        <v>0</v>
      </c>
      <c r="K55" s="387">
        <f t="shared" si="13"/>
        <v>0</v>
      </c>
      <c r="L55" s="387">
        <f t="shared" si="13"/>
        <v>0</v>
      </c>
      <c r="M55" s="387">
        <f t="shared" si="13"/>
        <v>0</v>
      </c>
      <c r="N55" s="387">
        <f t="shared" si="13"/>
        <v>0</v>
      </c>
      <c r="O55" s="262">
        <f t="shared" si="13"/>
        <v>0</v>
      </c>
      <c r="P55" s="262">
        <f>+SUM(P56:P57)</f>
        <v>0</v>
      </c>
      <c r="Q55" s="263">
        <f>+SUM(Q56:Q57)</f>
        <v>0</v>
      </c>
      <c r="R55" s="264">
        <f>+SUM(R56:R57)</f>
        <v>0</v>
      </c>
      <c r="S55" s="45">
        <v>0</v>
      </c>
      <c r="U55" s="364"/>
    </row>
    <row r="56" spans="1:16383" s="41" customFormat="1" ht="15" customHeight="1">
      <c r="A56" s="72" t="s">
        <v>949</v>
      </c>
      <c r="B56" s="75"/>
      <c r="C56" s="76" t="s">
        <v>12</v>
      </c>
      <c r="D56" s="213"/>
      <c r="E56" s="398"/>
      <c r="F56" s="359"/>
      <c r="G56" s="359"/>
      <c r="H56" s="359"/>
      <c r="I56" s="359"/>
      <c r="J56" s="359"/>
      <c r="K56" s="359"/>
      <c r="L56" s="359"/>
      <c r="M56" s="359"/>
      <c r="N56" s="359"/>
      <c r="O56" s="266"/>
      <c r="P56" s="266"/>
      <c r="Q56" s="263"/>
      <c r="R56" s="264"/>
      <c r="S56" s="48"/>
      <c r="U56" s="364"/>
    </row>
    <row r="57" spans="1:16383" s="41" customFormat="1" ht="15" customHeight="1">
      <c r="A57" s="72" t="s">
        <v>950</v>
      </c>
      <c r="B57" s="75"/>
      <c r="C57" s="76" t="s">
        <v>13</v>
      </c>
      <c r="D57" s="213"/>
      <c r="E57" s="398"/>
      <c r="F57" s="359"/>
      <c r="G57" s="359"/>
      <c r="H57" s="359"/>
      <c r="I57" s="359"/>
      <c r="J57" s="359"/>
      <c r="K57" s="359"/>
      <c r="L57" s="359"/>
      <c r="M57" s="359"/>
      <c r="N57" s="359"/>
      <c r="O57" s="277"/>
      <c r="P57" s="266"/>
      <c r="Q57" s="263"/>
      <c r="R57" s="264"/>
      <c r="S57" s="48"/>
      <c r="U57" s="364"/>
    </row>
    <row r="58" spans="1:16383" s="41" customFormat="1" ht="15" customHeight="1">
      <c r="A58" s="72" t="s">
        <v>951</v>
      </c>
      <c r="B58" s="62"/>
      <c r="C58" s="60" t="s">
        <v>14</v>
      </c>
      <c r="D58" s="216">
        <f>D59+D60</f>
        <v>-4398087</v>
      </c>
      <c r="E58" s="399">
        <f>E59+E60</f>
        <v>-299429.30999999994</v>
      </c>
      <c r="F58" s="387">
        <f t="shared" ref="F58:O58" si="14">F59+F60</f>
        <v>-250284.0800000001</v>
      </c>
      <c r="G58" s="387">
        <f t="shared" si="14"/>
        <v>-301909.33999999997</v>
      </c>
      <c r="H58" s="387">
        <f t="shared" si="14"/>
        <v>-349518.79999999987</v>
      </c>
      <c r="I58" s="387">
        <f t="shared" si="14"/>
        <v>-342601.97999999992</v>
      </c>
      <c r="J58" s="387">
        <f t="shared" si="14"/>
        <v>-340890.95999999996</v>
      </c>
      <c r="K58" s="387">
        <f t="shared" si="14"/>
        <v>-333976.51</v>
      </c>
      <c r="L58" s="387">
        <f t="shared" si="14"/>
        <v>-327332.73999999993</v>
      </c>
      <c r="M58" s="387">
        <f t="shared" si="14"/>
        <v>-316388.82999999996</v>
      </c>
      <c r="N58" s="387">
        <f t="shared" si="14"/>
        <v>-313835.36</v>
      </c>
      <c r="O58" s="400">
        <f t="shared" si="14"/>
        <v>-319725.37999999995</v>
      </c>
      <c r="P58" s="262">
        <f>P59+P60</f>
        <v>-319749.26999999996</v>
      </c>
      <c r="Q58" s="263">
        <f>Q59+Q60</f>
        <v>0</v>
      </c>
      <c r="R58" s="264">
        <f>SUM(E58:Q58)</f>
        <v>-3815642.5599999991</v>
      </c>
      <c r="S58" s="45">
        <f>R58/D58</f>
        <v>0.86756868611284843</v>
      </c>
      <c r="T58" s="364"/>
      <c r="U58" s="364"/>
    </row>
    <row r="59" spans="1:16383" s="41" customFormat="1" ht="15" customHeight="1">
      <c r="A59" s="72" t="s">
        <v>952</v>
      </c>
      <c r="B59" s="75"/>
      <c r="C59" s="76" t="s">
        <v>12</v>
      </c>
      <c r="D59" s="213">
        <f>+CR!D57+CGA!D57+CMA!D58</f>
        <v>-670689</v>
      </c>
      <c r="E59" s="398">
        <v>-54343.419999999984</v>
      </c>
      <c r="F59" s="359">
        <v>-42077.01</v>
      </c>
      <c r="G59" s="359">
        <v>-52191.830000000016</v>
      </c>
      <c r="H59" s="359">
        <v>-60429.840000000026</v>
      </c>
      <c r="I59" s="359">
        <v>-47693.350000000013</v>
      </c>
      <c r="J59" s="359">
        <v>-55098.149999999994</v>
      </c>
      <c r="K59" s="359">
        <v>-60189.96</v>
      </c>
      <c r="L59" s="359">
        <v>-51092.5</v>
      </c>
      <c r="M59" s="359">
        <v>-46099.34</v>
      </c>
      <c r="N59" s="359">
        <v>-46071.81</v>
      </c>
      <c r="O59" s="359">
        <v>-54979.67</v>
      </c>
      <c r="P59" s="359">
        <f>+CR!P57+CGA!P57+CMA!P58+'TOTAL CORP - REAL'!P58</f>
        <v>-56090.06</v>
      </c>
      <c r="Q59" s="266"/>
      <c r="R59" s="265">
        <f>SUM(E59:Q59)</f>
        <v>-626356.93999999994</v>
      </c>
      <c r="S59" s="361">
        <f>R59/D59</f>
        <v>0.93390072000584468</v>
      </c>
      <c r="T59" s="364"/>
      <c r="U59" s="364"/>
      <c r="V59" s="364"/>
      <c r="W59" s="364"/>
      <c r="X59" s="364"/>
      <c r="Y59" s="364"/>
    </row>
    <row r="60" spans="1:16383" s="41" customFormat="1" ht="15" customHeight="1">
      <c r="A60" s="72" t="s">
        <v>953</v>
      </c>
      <c r="B60" s="75"/>
      <c r="C60" s="76" t="s">
        <v>13</v>
      </c>
      <c r="D60" s="213">
        <f>+CR!D58+CGA!D58+CMA!D59</f>
        <v>-3727398</v>
      </c>
      <c r="E60" s="398">
        <v>-245085.88999999998</v>
      </c>
      <c r="F60" s="359">
        <v>-208207.07000000009</v>
      </c>
      <c r="G60" s="359">
        <v>-249717.50999999992</v>
      </c>
      <c r="H60" s="359">
        <v>-289088.95999999985</v>
      </c>
      <c r="I60" s="359">
        <v>-294908.62999999989</v>
      </c>
      <c r="J60" s="359">
        <v>-285792.80999999994</v>
      </c>
      <c r="K60" s="359">
        <v>-273786.55</v>
      </c>
      <c r="L60" s="359">
        <v>-276240.23999999993</v>
      </c>
      <c r="M60" s="359">
        <v>-270289.49</v>
      </c>
      <c r="N60" s="359">
        <v>-267763.55</v>
      </c>
      <c r="O60" s="359">
        <v>-264745.70999999996</v>
      </c>
      <c r="P60" s="359">
        <f>+CR!P58+CGA!P58+CMA!P59+'TOTAL CORP - REAL'!P59</f>
        <v>-263659.20999999996</v>
      </c>
      <c r="Q60" s="266"/>
      <c r="R60" s="265">
        <f>SUM(E60:Q60)</f>
        <v>-3189285.6199999992</v>
      </c>
      <c r="S60" s="48">
        <f>R60/D60</f>
        <v>0.85563323798531821</v>
      </c>
      <c r="T60" s="364"/>
      <c r="U60" s="364"/>
      <c r="V60" s="364"/>
      <c r="W60" s="364"/>
      <c r="X60" s="364"/>
      <c r="Y60" s="364"/>
    </row>
    <row r="61" spans="1:16383" s="39" customFormat="1" ht="27" customHeight="1">
      <c r="A61" s="636" t="s">
        <v>75</v>
      </c>
      <c r="B61" s="637"/>
      <c r="C61" s="638"/>
      <c r="D61" s="236" t="s">
        <v>2</v>
      </c>
      <c r="E61" s="383" t="s">
        <v>1642</v>
      </c>
      <c r="F61" s="437" t="s">
        <v>1643</v>
      </c>
      <c r="G61" s="437" t="s">
        <v>1644</v>
      </c>
      <c r="H61" s="437" t="s">
        <v>1645</v>
      </c>
      <c r="I61" s="437" t="s">
        <v>923</v>
      </c>
      <c r="J61" s="437" t="s">
        <v>1646</v>
      </c>
      <c r="K61" s="437" t="s">
        <v>1647</v>
      </c>
      <c r="L61" s="437" t="s">
        <v>1648</v>
      </c>
      <c r="M61" s="437" t="s">
        <v>1649</v>
      </c>
      <c r="N61" s="384" t="s">
        <v>1650</v>
      </c>
      <c r="O61" s="384" t="s">
        <v>1651</v>
      </c>
      <c r="P61" s="204" t="s">
        <v>1652</v>
      </c>
      <c r="Q61" s="237" t="s">
        <v>3</v>
      </c>
      <c r="R61" s="355" t="s">
        <v>4</v>
      </c>
      <c r="S61" s="37" t="s">
        <v>132</v>
      </c>
    </row>
    <row r="62" spans="1:16383" s="41" customFormat="1" ht="15" customHeight="1">
      <c r="A62" s="72" t="s">
        <v>954</v>
      </c>
      <c r="B62" s="62"/>
      <c r="C62" s="60" t="s">
        <v>15</v>
      </c>
      <c r="D62" s="216">
        <f>SUM(D63:D64)</f>
        <v>-27000</v>
      </c>
      <c r="E62" s="399">
        <f>SUM(E63:E64)</f>
        <v>0</v>
      </c>
      <c r="F62" s="387">
        <f t="shared" ref="F62:O62" si="15">SUM(F63:F64)</f>
        <v>-1285.8599999999999</v>
      </c>
      <c r="G62" s="387">
        <f t="shared" si="15"/>
        <v>-1212.73</v>
      </c>
      <c r="H62" s="387">
        <f t="shared" si="15"/>
        <v>0</v>
      </c>
      <c r="I62" s="387">
        <f t="shared" si="15"/>
        <v>-1381.2</v>
      </c>
      <c r="J62" s="387">
        <f t="shared" si="15"/>
        <v>0</v>
      </c>
      <c r="K62" s="387">
        <f t="shared" si="15"/>
        <v>-1496.93</v>
      </c>
      <c r="L62" s="387">
        <f t="shared" si="15"/>
        <v>0</v>
      </c>
      <c r="M62" s="387">
        <f t="shared" si="15"/>
        <v>0</v>
      </c>
      <c r="N62" s="387">
        <f t="shared" si="15"/>
        <v>0</v>
      </c>
      <c r="O62" s="400">
        <f t="shared" si="15"/>
        <v>0</v>
      </c>
      <c r="P62" s="262">
        <f>SUM(P63:P64)</f>
        <v>0</v>
      </c>
      <c r="Q62" s="263">
        <f>SUM(Q63:Q64)</f>
        <v>0</v>
      </c>
      <c r="R62" s="264">
        <f>SUM(E62:Q62)</f>
        <v>-5376.72</v>
      </c>
      <c r="S62" s="45">
        <f>R62/D62</f>
        <v>0.19913777777777777</v>
      </c>
      <c r="T62" s="364"/>
      <c r="U62" s="364"/>
    </row>
    <row r="63" spans="1:16383" s="41" customFormat="1" ht="15" customHeight="1">
      <c r="A63" s="72" t="s">
        <v>955</v>
      </c>
      <c r="B63" s="75"/>
      <c r="C63" s="76" t="s">
        <v>12</v>
      </c>
      <c r="D63" s="213"/>
      <c r="E63" s="398"/>
      <c r="F63" s="359"/>
      <c r="G63" s="359"/>
      <c r="H63" s="359"/>
      <c r="I63" s="359"/>
      <c r="J63" s="359"/>
      <c r="K63" s="359"/>
      <c r="L63" s="359"/>
      <c r="M63" s="359"/>
      <c r="N63" s="359"/>
      <c r="O63" s="277"/>
      <c r="P63" s="266"/>
      <c r="Q63" s="263"/>
      <c r="R63" s="268"/>
      <c r="S63" s="48"/>
      <c r="U63" s="364"/>
    </row>
    <row r="64" spans="1:16383" s="41" customFormat="1" ht="15" customHeight="1">
      <c r="A64" s="72" t="s">
        <v>956</v>
      </c>
      <c r="B64" s="75"/>
      <c r="C64" s="76" t="s">
        <v>13</v>
      </c>
      <c r="D64" s="213">
        <f>+CR!D61+CGA!D61+CMA!D62</f>
        <v>-27000</v>
      </c>
      <c r="E64" s="398">
        <v>0</v>
      </c>
      <c r="F64" s="359">
        <v>-1285.8599999999999</v>
      </c>
      <c r="G64" s="359">
        <v>-1212.73</v>
      </c>
      <c r="H64" s="359">
        <v>0</v>
      </c>
      <c r="I64" s="359">
        <v>-1381.2</v>
      </c>
      <c r="J64" s="359">
        <v>0</v>
      </c>
      <c r="K64" s="359">
        <v>-1496.93</v>
      </c>
      <c r="L64" s="359">
        <v>0</v>
      </c>
      <c r="M64" s="359">
        <v>0</v>
      </c>
      <c r="N64" s="359">
        <v>0</v>
      </c>
      <c r="O64" s="359">
        <v>0</v>
      </c>
      <c r="P64" s="359">
        <f>+CR!P61+CGA!P61+CMA!P62+'TOTAL CORP - REAL'!P62</f>
        <v>0</v>
      </c>
      <c r="Q64" s="266"/>
      <c r="R64" s="269">
        <f>SUM(E64:Q64)</f>
        <v>-5376.72</v>
      </c>
      <c r="S64" s="48">
        <f>R64/D64</f>
        <v>0.19913777777777777</v>
      </c>
      <c r="T64" s="364"/>
      <c r="U64" s="364"/>
      <c r="V64" s="364"/>
      <c r="W64" s="364"/>
      <c r="X64" s="364"/>
      <c r="Y64" s="364"/>
    </row>
    <row r="65" spans="1:25" s="41" customFormat="1" ht="15" customHeight="1">
      <c r="A65" s="72" t="s">
        <v>957</v>
      </c>
      <c r="B65" s="62"/>
      <c r="C65" s="60" t="s">
        <v>16</v>
      </c>
      <c r="D65" s="216">
        <f>SUM(D66:D67)</f>
        <v>-9000</v>
      </c>
      <c r="E65" s="399">
        <f>SUM(E66:E67)</f>
        <v>0</v>
      </c>
      <c r="F65" s="387">
        <f t="shared" ref="F65:O65" si="16">SUM(F66:F67)</f>
        <v>0</v>
      </c>
      <c r="G65" s="387">
        <f t="shared" si="16"/>
        <v>0</v>
      </c>
      <c r="H65" s="387">
        <f t="shared" si="16"/>
        <v>0</v>
      </c>
      <c r="I65" s="387">
        <f t="shared" si="16"/>
        <v>-1039.79</v>
      </c>
      <c r="J65" s="387">
        <f t="shared" si="16"/>
        <v>-1406.28</v>
      </c>
      <c r="K65" s="387">
        <f t="shared" si="16"/>
        <v>0</v>
      </c>
      <c r="L65" s="387">
        <f t="shared" si="16"/>
        <v>0</v>
      </c>
      <c r="M65" s="387">
        <f t="shared" si="16"/>
        <v>-1165.0999999999999</v>
      </c>
      <c r="N65" s="387">
        <f t="shared" si="16"/>
        <v>-1248.3</v>
      </c>
      <c r="O65" s="400">
        <f t="shared" si="16"/>
        <v>-1150.94</v>
      </c>
      <c r="P65" s="262">
        <f>+P66</f>
        <v>-1576.83</v>
      </c>
      <c r="Q65" s="263">
        <v>0</v>
      </c>
      <c r="R65" s="380">
        <f>SUM(E65:Q65)</f>
        <v>-7587.24</v>
      </c>
      <c r="S65" s="45">
        <f>R65/D65</f>
        <v>0.84302666666666659</v>
      </c>
      <c r="T65" s="364"/>
      <c r="U65" s="364"/>
    </row>
    <row r="66" spans="1:25" s="41" customFormat="1" ht="15" customHeight="1">
      <c r="A66" s="72" t="s">
        <v>958</v>
      </c>
      <c r="B66" s="75"/>
      <c r="C66" s="76" t="s">
        <v>12</v>
      </c>
      <c r="D66" s="213">
        <f>+CR!D64+CGA!D63+CMA!D64</f>
        <v>-9000</v>
      </c>
      <c r="E66" s="398">
        <v>0</v>
      </c>
      <c r="F66" s="359">
        <v>0</v>
      </c>
      <c r="G66" s="359">
        <v>0</v>
      </c>
      <c r="H66" s="359">
        <v>0</v>
      </c>
      <c r="I66" s="359">
        <v>-1039.79</v>
      </c>
      <c r="J66" s="359">
        <v>-1406.28</v>
      </c>
      <c r="K66" s="359">
        <v>0</v>
      </c>
      <c r="L66" s="359">
        <v>0</v>
      </c>
      <c r="M66" s="359">
        <v>-1165.0999999999999</v>
      </c>
      <c r="N66" s="359">
        <v>-1248.3</v>
      </c>
      <c r="O66" s="359">
        <v>-1150.94</v>
      </c>
      <c r="P66" s="266">
        <f>+CR!P64+CGA!P63+CMA!P64+'TOTAL CORP - REAL'!P64</f>
        <v>-1576.83</v>
      </c>
      <c r="Q66" s="267"/>
      <c r="R66" s="269">
        <f>SUM(E66:Q66)</f>
        <v>-7587.24</v>
      </c>
      <c r="S66" s="48">
        <f>R66/D66</f>
        <v>0.84302666666666659</v>
      </c>
      <c r="T66" s="364"/>
      <c r="U66" s="364"/>
      <c r="V66" s="364"/>
      <c r="W66" s="364"/>
      <c r="X66" s="364"/>
      <c r="Y66" s="364"/>
    </row>
    <row r="67" spans="1:25" s="41" customFormat="1" ht="15" customHeight="1">
      <c r="A67" s="72" t="s">
        <v>959</v>
      </c>
      <c r="B67" s="75"/>
      <c r="C67" s="76" t="s">
        <v>13</v>
      </c>
      <c r="D67" s="213"/>
      <c r="E67" s="398"/>
      <c r="F67" s="359"/>
      <c r="G67" s="359"/>
      <c r="H67" s="359"/>
      <c r="I67" s="359"/>
      <c r="J67" s="359"/>
      <c r="K67" s="359"/>
      <c r="L67" s="359"/>
      <c r="M67" s="359"/>
      <c r="N67" s="359"/>
      <c r="O67" s="277"/>
      <c r="P67" s="266"/>
      <c r="Q67" s="267"/>
      <c r="R67" s="268"/>
      <c r="S67" s="48"/>
      <c r="U67" s="364"/>
    </row>
    <row r="68" spans="1:25" s="41" customFormat="1" ht="25.5" customHeight="1">
      <c r="A68" s="9" t="s">
        <v>960</v>
      </c>
      <c r="B68" s="629" t="s">
        <v>17</v>
      </c>
      <c r="C68" s="634"/>
      <c r="D68" s="270">
        <f>SUM(D69:D76)</f>
        <v>-1076101</v>
      </c>
      <c r="E68" s="410">
        <f>SUM(E69:E76)</f>
        <v>-89385.07</v>
      </c>
      <c r="F68" s="450">
        <f t="shared" ref="F68:O68" si="17">SUM(F69:F76)</f>
        <v>-95530.5</v>
      </c>
      <c r="G68" s="450">
        <f t="shared" si="17"/>
        <v>-101570.77000000002</v>
      </c>
      <c r="H68" s="450">
        <f t="shared" si="17"/>
        <v>-104665.62</v>
      </c>
      <c r="I68" s="450">
        <f t="shared" si="17"/>
        <v>-101873.53</v>
      </c>
      <c r="J68" s="450">
        <f t="shared" si="17"/>
        <v>-102942.85</v>
      </c>
      <c r="K68" s="450">
        <f t="shared" si="17"/>
        <v>-93500.94</v>
      </c>
      <c r="L68" s="450">
        <f t="shared" si="17"/>
        <v>-106369.2</v>
      </c>
      <c r="M68" s="450">
        <f t="shared" si="17"/>
        <v>-104720.79000000001</v>
      </c>
      <c r="N68" s="450">
        <f t="shared" si="17"/>
        <v>-96679.52</v>
      </c>
      <c r="O68" s="411">
        <f t="shared" si="17"/>
        <v>-73118.500000000015</v>
      </c>
      <c r="P68" s="272">
        <f>SUM(P69:P76)</f>
        <v>-72405.8</v>
      </c>
      <c r="Q68" s="273">
        <f>SUM(Q69:Q76)</f>
        <v>0</v>
      </c>
      <c r="R68" s="243">
        <f t="shared" ref="R68:R76" si="18">SUM(E68:Q68)</f>
        <v>-1142763.0900000001</v>
      </c>
      <c r="S68" s="422">
        <f t="shared" ref="S68:S74" si="19">R68/D68</f>
        <v>1.0619478004388065</v>
      </c>
      <c r="T68" s="364"/>
      <c r="U68" s="364"/>
    </row>
    <row r="69" spans="1:25" s="41" customFormat="1" ht="15" customHeight="1">
      <c r="A69" s="72" t="s">
        <v>961</v>
      </c>
      <c r="B69" s="75"/>
      <c r="C69" s="76" t="s">
        <v>18</v>
      </c>
      <c r="D69" s="213">
        <f>+CR!D67+CGA!D67+CMA!D67</f>
        <v>-199265</v>
      </c>
      <c r="E69" s="398">
        <v>-19103.150000000001</v>
      </c>
      <c r="F69" s="359">
        <v>-19103.150000000001</v>
      </c>
      <c r="G69" s="359">
        <v>-20545.270000000004</v>
      </c>
      <c r="H69" s="359">
        <v>-21259.710000000003</v>
      </c>
      <c r="I69" s="359">
        <v>-19926.8</v>
      </c>
      <c r="J69" s="359">
        <v>-27502.07</v>
      </c>
      <c r="K69" s="359">
        <v>-12120</v>
      </c>
      <c r="L69" s="359">
        <v>-29353.26</v>
      </c>
      <c r="M69" s="359">
        <v>-21273.26</v>
      </c>
      <c r="N69" s="359">
        <v>-20200</v>
      </c>
      <c r="O69" s="359">
        <v>-13182.259999999998</v>
      </c>
      <c r="P69" s="359">
        <f>+CR!P67+CGA!P67+CMA!P67+'TOTAL CORP - REAL'!P67</f>
        <v>-17233.259999999998</v>
      </c>
      <c r="Q69" s="266"/>
      <c r="R69" s="265">
        <f t="shared" si="18"/>
        <v>-240802.19000000006</v>
      </c>
      <c r="S69" s="48">
        <f t="shared" si="19"/>
        <v>1.2084520111409434</v>
      </c>
      <c r="T69" s="364"/>
      <c r="U69" s="364"/>
      <c r="V69" s="364"/>
      <c r="W69" s="364"/>
      <c r="X69" s="364"/>
      <c r="Y69" s="364"/>
    </row>
    <row r="70" spans="1:25" s="41" customFormat="1" ht="15" customHeight="1">
      <c r="A70" s="72" t="s">
        <v>962</v>
      </c>
      <c r="B70" s="75"/>
      <c r="C70" s="76" t="s">
        <v>19</v>
      </c>
      <c r="D70" s="213">
        <f>+CR!D68+CGA!D68+CMA!D68</f>
        <v>-720939</v>
      </c>
      <c r="E70" s="398">
        <v>-66786.48000000001</v>
      </c>
      <c r="F70" s="359">
        <v>-66786.48000000001</v>
      </c>
      <c r="G70" s="359">
        <v>-70907.710000000006</v>
      </c>
      <c r="H70" s="359">
        <v>-72033.569999999992</v>
      </c>
      <c r="I70" s="359">
        <v>-69664.679999999993</v>
      </c>
      <c r="J70" s="359">
        <v>-66955.88</v>
      </c>
      <c r="K70" s="359">
        <v>-67559.83</v>
      </c>
      <c r="L70" s="359">
        <v>-67559.83</v>
      </c>
      <c r="M70" s="359">
        <v>-68767.070000000007</v>
      </c>
      <c r="N70" s="359">
        <v>-68776.2</v>
      </c>
      <c r="O70" s="359">
        <v>-50168.640000000007</v>
      </c>
      <c r="P70" s="359">
        <f>+CR!P68+CGA!P68+CMA!P68+'TOTAL CORP - REAL'!P68</f>
        <v>-49299.030000000006</v>
      </c>
      <c r="Q70" s="266"/>
      <c r="R70" s="265">
        <f t="shared" si="18"/>
        <v>-785265.4</v>
      </c>
      <c r="S70" s="48">
        <f t="shared" si="19"/>
        <v>1.0892258568339346</v>
      </c>
      <c r="T70" s="364"/>
      <c r="U70" s="364"/>
      <c r="V70" s="364"/>
      <c r="W70" s="364"/>
      <c r="X70" s="364"/>
      <c r="Y70" s="364"/>
    </row>
    <row r="71" spans="1:25" s="41" customFormat="1" ht="15" customHeight="1">
      <c r="A71" s="72" t="s">
        <v>963</v>
      </c>
      <c r="B71" s="75"/>
      <c r="C71" s="76" t="s">
        <v>20</v>
      </c>
      <c r="D71" s="213">
        <f>+CR!D69+CGA!D69+CMA!D69</f>
        <v>-12201</v>
      </c>
      <c r="E71" s="398">
        <v>-585</v>
      </c>
      <c r="F71" s="359">
        <v>0</v>
      </c>
      <c r="G71" s="359">
        <v>-416.8</v>
      </c>
      <c r="H71" s="359">
        <v>-2171.8000000000002</v>
      </c>
      <c r="I71" s="359">
        <v>-1001.8</v>
      </c>
      <c r="J71" s="359">
        <v>-1001.8</v>
      </c>
      <c r="K71" s="359">
        <v>-1001.8</v>
      </c>
      <c r="L71" s="359">
        <v>-1016.8</v>
      </c>
      <c r="M71" s="359">
        <v>-1001.8</v>
      </c>
      <c r="N71" s="359">
        <v>-1001.8</v>
      </c>
      <c r="O71" s="359">
        <v>-1001.8</v>
      </c>
      <c r="P71" s="359">
        <f>+CR!P69+CGA!P69+CMA!P69+'TOTAL CORP - REAL'!P69</f>
        <v>-585</v>
      </c>
      <c r="Q71" s="266"/>
      <c r="R71" s="265">
        <f t="shared" si="18"/>
        <v>-10786.199999999999</v>
      </c>
      <c r="S71" s="48">
        <f t="shared" si="19"/>
        <v>0.88404229161544123</v>
      </c>
      <c r="T71" s="364"/>
      <c r="U71" s="364"/>
      <c r="V71" s="364"/>
      <c r="W71" s="364"/>
      <c r="X71" s="364"/>
      <c r="Y71" s="364"/>
    </row>
    <row r="72" spans="1:25" s="41" customFormat="1" ht="15" customHeight="1">
      <c r="A72" s="72" t="s">
        <v>964</v>
      </c>
      <c r="B72" s="75"/>
      <c r="C72" s="76" t="s">
        <v>22</v>
      </c>
      <c r="D72" s="213">
        <f>+CR!D70+CGA!D70+CMA!D70</f>
        <v>-64430</v>
      </c>
      <c r="E72" s="398">
        <v>-1184.9499999999998</v>
      </c>
      <c r="F72" s="359">
        <v>-5812.4000000000005</v>
      </c>
      <c r="G72" s="359">
        <v>-5793.1600000000008</v>
      </c>
      <c r="H72" s="359">
        <v>-6523.42</v>
      </c>
      <c r="I72" s="359">
        <v>-7177.2500000000009</v>
      </c>
      <c r="J72" s="359">
        <v>-3554.1399999999994</v>
      </c>
      <c r="K72" s="359">
        <v>-2594.1400000000003</v>
      </c>
      <c r="L72" s="359">
        <v>-4514.1400000000003</v>
      </c>
      <c r="M72" s="359">
        <v>-4073.5299999999997</v>
      </c>
      <c r="N72" s="359">
        <v>-1360.16</v>
      </c>
      <c r="O72" s="359">
        <v>-4849.05</v>
      </c>
      <c r="P72" s="359">
        <f>+CR!P70+CGA!P70+CMA!P70+'TOTAL CORP - REAL'!P70</f>
        <v>-1209.8799999999999</v>
      </c>
      <c r="Q72" s="266"/>
      <c r="R72" s="265">
        <f t="shared" si="18"/>
        <v>-48646.22</v>
      </c>
      <c r="S72" s="48">
        <f t="shared" si="19"/>
        <v>0.7550243675306535</v>
      </c>
      <c r="T72" s="364"/>
      <c r="U72" s="364"/>
      <c r="V72" s="364"/>
      <c r="W72" s="364"/>
      <c r="X72" s="364"/>
      <c r="Y72" s="364"/>
    </row>
    <row r="73" spans="1:25" s="41" customFormat="1" ht="15" customHeight="1">
      <c r="A73" s="72" t="s">
        <v>965</v>
      </c>
      <c r="B73" s="75"/>
      <c r="C73" s="76" t="s">
        <v>24</v>
      </c>
      <c r="D73" s="213">
        <f>+CR!D71+CGA!D71+CMA!D71</f>
        <v>-29313</v>
      </c>
      <c r="E73" s="398">
        <v>-115.46</v>
      </c>
      <c r="F73" s="359">
        <v>-242.19</v>
      </c>
      <c r="G73" s="359">
        <v>-132.35</v>
      </c>
      <c r="H73" s="359">
        <v>-133.27000000000001</v>
      </c>
      <c r="I73" s="359">
        <v>-516.72</v>
      </c>
      <c r="J73" s="359">
        <v>-342.68</v>
      </c>
      <c r="K73" s="359">
        <v>-6440.23</v>
      </c>
      <c r="L73" s="359">
        <v>-140.22999999999999</v>
      </c>
      <c r="M73" s="359">
        <v>-140.22999999999999</v>
      </c>
      <c r="N73" s="359">
        <v>-136.44</v>
      </c>
      <c r="O73" s="359">
        <v>-132.65</v>
      </c>
      <c r="P73" s="359">
        <f>+CR!P71+CGA!P71+CMA!P71+'TOTAL CORP - REAL'!P71</f>
        <v>0</v>
      </c>
      <c r="Q73" s="266"/>
      <c r="R73" s="265">
        <f t="shared" si="18"/>
        <v>-8472.4499999999989</v>
      </c>
      <c r="S73" s="48">
        <f t="shared" si="19"/>
        <v>0.28903387575478451</v>
      </c>
      <c r="T73" s="364"/>
      <c r="U73" s="364"/>
      <c r="V73" s="364"/>
      <c r="W73" s="364"/>
      <c r="X73" s="364"/>
      <c r="Y73" s="364"/>
    </row>
    <row r="74" spans="1:25" s="41" customFormat="1" ht="15" customHeight="1">
      <c r="A74" s="72" t="s">
        <v>966</v>
      </c>
      <c r="B74" s="75"/>
      <c r="C74" s="76" t="s">
        <v>26</v>
      </c>
      <c r="D74" s="213">
        <f>+CR!D72+CGA!D72+CMA!D72</f>
        <v>-25653</v>
      </c>
      <c r="E74" s="398">
        <v>0</v>
      </c>
      <c r="F74" s="359">
        <v>-2165.4499999999998</v>
      </c>
      <c r="G74" s="359">
        <v>-2165.4499999999998</v>
      </c>
      <c r="H74" s="359">
        <v>-2165.4499999999998</v>
      </c>
      <c r="I74" s="359">
        <v>-2165.4499999999998</v>
      </c>
      <c r="J74" s="359">
        <v>-2165.4499999999998</v>
      </c>
      <c r="K74" s="359">
        <v>-2165.4499999999998</v>
      </c>
      <c r="L74" s="359">
        <v>-2165.4499999999998</v>
      </c>
      <c r="M74" s="359">
        <v>-2165.4499999999998</v>
      </c>
      <c r="N74" s="359">
        <v>-2165.4499999999998</v>
      </c>
      <c r="O74" s="359">
        <v>-2165.4499999999998</v>
      </c>
      <c r="P74" s="359">
        <f>+CR!P72+CGA!P72+CMA!P72+'TOTAL CORP - REAL'!P72</f>
        <v>-2555.23</v>
      </c>
      <c r="Q74" s="266"/>
      <c r="R74" s="265">
        <f t="shared" si="18"/>
        <v>-24209.730000000003</v>
      </c>
      <c r="S74" s="48">
        <f t="shared" si="19"/>
        <v>0.94373874400654911</v>
      </c>
      <c r="T74" s="364"/>
      <c r="U74" s="364"/>
      <c r="V74" s="364"/>
      <c r="W74" s="364"/>
      <c r="X74" s="364"/>
      <c r="Y74" s="364"/>
    </row>
    <row r="75" spans="1:25" s="41" customFormat="1" ht="15" customHeight="1">
      <c r="A75" s="72" t="s">
        <v>967</v>
      </c>
      <c r="B75" s="75"/>
      <c r="C75" s="76" t="s">
        <v>28</v>
      </c>
      <c r="D75" s="213">
        <f>+CR!D73+CGA!D73+CMA!D73</f>
        <v>-9300</v>
      </c>
      <c r="E75" s="398">
        <v>0</v>
      </c>
      <c r="F75" s="359">
        <v>0</v>
      </c>
      <c r="G75" s="359">
        <v>0</v>
      </c>
      <c r="H75" s="359">
        <v>0</v>
      </c>
      <c r="I75" s="359">
        <v>0</v>
      </c>
      <c r="J75" s="359">
        <v>0</v>
      </c>
      <c r="K75" s="359">
        <v>0</v>
      </c>
      <c r="L75" s="359">
        <v>0</v>
      </c>
      <c r="M75" s="359">
        <v>-5679.96</v>
      </c>
      <c r="N75" s="359">
        <v>-1419.98</v>
      </c>
      <c r="O75" s="359">
        <v>-1419.99</v>
      </c>
      <c r="P75" s="359">
        <f>+CR!P73+CGA!P73+CMA!P73+'TOTAL CORP - REAL'!P73</f>
        <v>0</v>
      </c>
      <c r="Q75" s="266"/>
      <c r="R75" s="265">
        <f t="shared" si="18"/>
        <v>-8519.93</v>
      </c>
      <c r="S75" s="48">
        <v>0</v>
      </c>
      <c r="T75" s="364"/>
      <c r="U75" s="364"/>
      <c r="V75" s="364"/>
      <c r="W75" s="364"/>
      <c r="X75" s="364"/>
      <c r="Y75" s="364"/>
    </row>
    <row r="76" spans="1:25" s="41" customFormat="1" ht="15" customHeight="1">
      <c r="A76" s="72" t="s">
        <v>968</v>
      </c>
      <c r="B76" s="75"/>
      <c r="C76" s="76" t="s">
        <v>30</v>
      </c>
      <c r="D76" s="213">
        <f>+CR!D74+CGA!D74+CMA!D74</f>
        <v>-15000</v>
      </c>
      <c r="E76" s="398">
        <v>-1610.03</v>
      </c>
      <c r="F76" s="359">
        <v>-1420.83</v>
      </c>
      <c r="G76" s="359">
        <v>-1610.03</v>
      </c>
      <c r="H76" s="359">
        <v>-378.4</v>
      </c>
      <c r="I76" s="359">
        <v>-1420.83</v>
      </c>
      <c r="J76" s="359">
        <v>-1420.83</v>
      </c>
      <c r="K76" s="359">
        <v>-1619.49</v>
      </c>
      <c r="L76" s="359">
        <v>-1619.49</v>
      </c>
      <c r="M76" s="359">
        <v>-1619.49</v>
      </c>
      <c r="N76" s="359">
        <v>-1619.49</v>
      </c>
      <c r="O76" s="359">
        <v>-198.66</v>
      </c>
      <c r="P76" s="359">
        <f>+CR!P74+CGA!P74+CMA!P74+'TOTAL CORP - REAL'!P74</f>
        <v>-1523.4</v>
      </c>
      <c r="Q76" s="266"/>
      <c r="R76" s="265">
        <f t="shared" si="18"/>
        <v>-16060.969999999998</v>
      </c>
      <c r="S76" s="48">
        <f t="shared" ref="S76:S86" si="20">R76/D76</f>
        <v>1.0707313333333333</v>
      </c>
      <c r="T76" s="364"/>
      <c r="U76" s="364"/>
      <c r="V76" s="364"/>
      <c r="W76" s="364"/>
      <c r="X76" s="364"/>
      <c r="Y76" s="364"/>
    </row>
    <row r="77" spans="1:25" s="41" customFormat="1" ht="15" customHeight="1">
      <c r="A77" s="9" t="s">
        <v>969</v>
      </c>
      <c r="B77" s="77" t="s">
        <v>31</v>
      </c>
      <c r="C77" s="78"/>
      <c r="D77" s="270">
        <f t="shared" ref="D77:R77" si="21">SUM(D78:D92)-D79</f>
        <v>-475352.02</v>
      </c>
      <c r="E77" s="410">
        <f t="shared" si="21"/>
        <v>-29844.279999999992</v>
      </c>
      <c r="F77" s="450">
        <f t="shared" si="21"/>
        <v>-28553.159999999996</v>
      </c>
      <c r="G77" s="450">
        <f t="shared" si="21"/>
        <v>-38338.600000000006</v>
      </c>
      <c r="H77" s="450">
        <f t="shared" si="21"/>
        <v>-35855.189999999988</v>
      </c>
      <c r="I77" s="450">
        <f t="shared" si="21"/>
        <v>-38370.649999999994</v>
      </c>
      <c r="J77" s="450">
        <f t="shared" si="21"/>
        <v>-29597.610000000008</v>
      </c>
      <c r="K77" s="450">
        <f t="shared" si="21"/>
        <v>-31496.759999999991</v>
      </c>
      <c r="L77" s="450">
        <f t="shared" si="21"/>
        <v>-34592.479999999996</v>
      </c>
      <c r="M77" s="450">
        <f t="shared" si="21"/>
        <v>-41641.670000000006</v>
      </c>
      <c r="N77" s="450">
        <f t="shared" si="21"/>
        <v>-41062.86</v>
      </c>
      <c r="O77" s="411">
        <f t="shared" si="21"/>
        <v>-43976.639999999999</v>
      </c>
      <c r="P77" s="272">
        <f t="shared" si="21"/>
        <v>88231.44</v>
      </c>
      <c r="Q77" s="273">
        <f t="shared" si="21"/>
        <v>0</v>
      </c>
      <c r="R77" s="243">
        <f t="shared" si="21"/>
        <v>-305098.45999999996</v>
      </c>
      <c r="S77" s="29">
        <f t="shared" si="20"/>
        <v>0.64183688543071715</v>
      </c>
      <c r="T77" s="364"/>
      <c r="U77" s="364"/>
    </row>
    <row r="78" spans="1:25" s="41" customFormat="1" ht="15" customHeight="1">
      <c r="A78" s="72" t="s">
        <v>970</v>
      </c>
      <c r="B78" s="75"/>
      <c r="C78" s="76" t="s">
        <v>33</v>
      </c>
      <c r="D78" s="213">
        <f>+CR!D76+CGA!D76+CMA!D76</f>
        <v>-217467</v>
      </c>
      <c r="E78" s="358">
        <v>-16233.83</v>
      </c>
      <c r="F78" s="359">
        <v>-17663.920000000002</v>
      </c>
      <c r="G78" s="359">
        <v>-17932.02</v>
      </c>
      <c r="H78" s="359">
        <v>-17710.8</v>
      </c>
      <c r="I78" s="359">
        <v>-17721.850000000002</v>
      </c>
      <c r="J78" s="359">
        <v>-17714.18</v>
      </c>
      <c r="K78" s="359">
        <v>-16311.48</v>
      </c>
      <c r="L78" s="359">
        <v>-17711.98</v>
      </c>
      <c r="M78" s="359">
        <v>-17732.940000000002</v>
      </c>
      <c r="N78" s="359">
        <v>-17680.810000000001</v>
      </c>
      <c r="O78" s="359">
        <v>-18187.940000000002</v>
      </c>
      <c r="P78" s="359">
        <f>+CR!P76+CGA!P76+CMA!P76+'TOTAL CORP - REAL'!P76</f>
        <v>-20120.61</v>
      </c>
      <c r="Q78" s="266"/>
      <c r="R78" s="265">
        <f>SUM(E78:Q78)</f>
        <v>-212722.36</v>
      </c>
      <c r="S78" s="48">
        <f t="shared" si="20"/>
        <v>0.97818225293952643</v>
      </c>
      <c r="T78" s="364"/>
      <c r="U78" s="364"/>
      <c r="V78" s="364"/>
      <c r="W78" s="364"/>
      <c r="X78" s="364"/>
    </row>
    <row r="79" spans="1:25" s="41" customFormat="1" ht="15" customHeight="1">
      <c r="A79" s="72" t="s">
        <v>975</v>
      </c>
      <c r="B79" s="75"/>
      <c r="C79" s="76" t="s">
        <v>983</v>
      </c>
      <c r="D79" s="213">
        <f>SUM(D80:D84)</f>
        <v>-151857</v>
      </c>
      <c r="E79" s="358">
        <v>-9656.7300000000014</v>
      </c>
      <c r="F79" s="359">
        <v>-5326.54</v>
      </c>
      <c r="G79" s="359">
        <v>-10152.849999999999</v>
      </c>
      <c r="H79" s="359">
        <v>-13699.130000000001</v>
      </c>
      <c r="I79" s="359">
        <v>-14310.439999999999</v>
      </c>
      <c r="J79" s="359">
        <v>-7340.1100000000006</v>
      </c>
      <c r="K79" s="359">
        <v>-12021.100000000002</v>
      </c>
      <c r="L79" s="359">
        <v>-12787.59</v>
      </c>
      <c r="M79" s="359">
        <f t="shared" ref="M79:R79" si="22">SUM(M80:M84)</f>
        <v>-14639.720000000001</v>
      </c>
      <c r="N79" s="359">
        <f t="shared" si="22"/>
        <v>-14481.77</v>
      </c>
      <c r="O79" s="277">
        <f t="shared" si="22"/>
        <v>-19761.13</v>
      </c>
      <c r="P79" s="266">
        <f t="shared" si="22"/>
        <v>-16681.189999999999</v>
      </c>
      <c r="Q79" s="267">
        <f t="shared" si="22"/>
        <v>0</v>
      </c>
      <c r="R79" s="265">
        <f t="shared" si="22"/>
        <v>-150858.30000000002</v>
      </c>
      <c r="S79" s="48">
        <f t="shared" si="20"/>
        <v>0.99342341808411871</v>
      </c>
      <c r="T79" s="364"/>
      <c r="U79" s="364"/>
    </row>
    <row r="80" spans="1:25" s="41" customFormat="1" ht="15" customHeight="1">
      <c r="A80" s="72" t="s">
        <v>1140</v>
      </c>
      <c r="B80" s="191"/>
      <c r="C80" s="76" t="s">
        <v>1543</v>
      </c>
      <c r="D80" s="213">
        <f>+CR!D78+CGA!D78+CMA!D78</f>
        <v>-67828</v>
      </c>
      <c r="E80" s="358">
        <v>-5097.18</v>
      </c>
      <c r="F80" s="359">
        <v>-5169.2299999999996</v>
      </c>
      <c r="G80" s="359">
        <v>-5301.08</v>
      </c>
      <c r="H80" s="359">
        <v>-5057.5200000000004</v>
      </c>
      <c r="I80" s="359">
        <v>-4980.3500000000004</v>
      </c>
      <c r="J80" s="359">
        <v>-4805.83</v>
      </c>
      <c r="K80" s="359">
        <v>-5004.5200000000004</v>
      </c>
      <c r="L80" s="359">
        <v>-4981.8899999999994</v>
      </c>
      <c r="M80" s="359">
        <v>-4297</v>
      </c>
      <c r="N80" s="359">
        <v>-5116.2599999999993</v>
      </c>
      <c r="O80" s="359">
        <v>-5406.84</v>
      </c>
      <c r="P80" s="359">
        <f>+CR!P78+CGA!P78+CMA!P78+'TOTAL CORP - REAL'!P78</f>
        <v>-4647.66</v>
      </c>
      <c r="Q80" s="266"/>
      <c r="R80" s="265">
        <f t="shared" ref="R80:R98" si="23">SUM(E80:Q80)</f>
        <v>-59865.360000000015</v>
      </c>
      <c r="S80" s="48">
        <f t="shared" si="20"/>
        <v>0.88260541369346013</v>
      </c>
      <c r="T80" s="364"/>
      <c r="U80" s="364"/>
      <c r="V80" s="364"/>
      <c r="W80" s="364"/>
      <c r="X80" s="364"/>
    </row>
    <row r="81" spans="1:24" s="41" customFormat="1" ht="15" customHeight="1">
      <c r="A81" s="72" t="s">
        <v>1141</v>
      </c>
      <c r="B81" s="191"/>
      <c r="C81" s="76" t="s">
        <v>971</v>
      </c>
      <c r="D81" s="213">
        <f>+CR!D79+CGA!D79+CMA!D79</f>
        <v>-30592</v>
      </c>
      <c r="E81" s="358">
        <v>-2152.9899999999998</v>
      </c>
      <c r="F81" s="359">
        <v>-3712.38</v>
      </c>
      <c r="G81" s="359">
        <v>-1645.2200000000003</v>
      </c>
      <c r="H81" s="359">
        <v>-2639.25</v>
      </c>
      <c r="I81" s="359">
        <v>-4423.66</v>
      </c>
      <c r="J81" s="359">
        <v>-560.07999999999993</v>
      </c>
      <c r="K81" s="359">
        <v>-1740.39</v>
      </c>
      <c r="L81" s="359">
        <v>-2162.46</v>
      </c>
      <c r="M81" s="359">
        <v>-2646.6000000000004</v>
      </c>
      <c r="N81" s="359">
        <v>-3298.71</v>
      </c>
      <c r="O81" s="359">
        <v>-5524.1099999999988</v>
      </c>
      <c r="P81" s="359">
        <f>+CR!P79+CGA!P79+CMA!P79+'TOTAL CORP - REAL'!P79</f>
        <v>-3462.3199999999997</v>
      </c>
      <c r="Q81" s="393"/>
      <c r="R81" s="265">
        <f t="shared" si="23"/>
        <v>-33968.17</v>
      </c>
      <c r="S81" s="48">
        <f t="shared" si="20"/>
        <v>1.1103612055439329</v>
      </c>
      <c r="T81" s="364"/>
      <c r="U81" s="364"/>
      <c r="V81" s="364"/>
      <c r="W81" s="364"/>
      <c r="X81" s="364"/>
    </row>
    <row r="82" spans="1:24" s="41" customFormat="1" ht="15" customHeight="1">
      <c r="A82" s="72" t="s">
        <v>1142</v>
      </c>
      <c r="B82" s="191"/>
      <c r="C82" s="76" t="s">
        <v>1544</v>
      </c>
      <c r="D82" s="213">
        <f>+CR!D80+CGA!D80+CMA!D80</f>
        <v>-33494</v>
      </c>
      <c r="E82" s="358">
        <v>-750.58000000000106</v>
      </c>
      <c r="F82" s="359">
        <v>4687.6500000000005</v>
      </c>
      <c r="G82" s="359">
        <v>-1553.4500000000003</v>
      </c>
      <c r="H82" s="359">
        <v>-4349.0600000000004</v>
      </c>
      <c r="I82" s="359">
        <v>-3249.88</v>
      </c>
      <c r="J82" s="359">
        <v>-295.55000000000007</v>
      </c>
      <c r="K82" s="359">
        <v>-2857.82</v>
      </c>
      <c r="L82" s="359">
        <v>-4131.26</v>
      </c>
      <c r="M82" s="359">
        <v>-6218.2400000000007</v>
      </c>
      <c r="N82" s="359">
        <v>-4977.9100000000008</v>
      </c>
      <c r="O82" s="359">
        <v>-7208.4800000000005</v>
      </c>
      <c r="P82" s="359">
        <f>+CR!P80+CGA!P80+CMA!P80+'TOTAL CORP - REAL'!P80</f>
        <v>-6975.7599999999993</v>
      </c>
      <c r="Q82" s="266"/>
      <c r="R82" s="265">
        <f t="shared" si="23"/>
        <v>-37880.340000000004</v>
      </c>
      <c r="S82" s="48">
        <f t="shared" si="20"/>
        <v>1.1309589777273543</v>
      </c>
      <c r="T82" s="364"/>
      <c r="U82" s="364"/>
      <c r="V82" s="364"/>
      <c r="W82" s="364"/>
      <c r="X82" s="364"/>
    </row>
    <row r="83" spans="1:24" s="41" customFormat="1" ht="15" customHeight="1">
      <c r="A83" s="72" t="s">
        <v>1143</v>
      </c>
      <c r="B83" s="191"/>
      <c r="C83" s="76" t="s">
        <v>972</v>
      </c>
      <c r="D83" s="213">
        <f>+CR!D81+CGA!D81+CMA!D81</f>
        <v>-560</v>
      </c>
      <c r="E83" s="358">
        <v>-40.67</v>
      </c>
      <c r="F83" s="359">
        <v>-37.94</v>
      </c>
      <c r="G83" s="359">
        <v>-37.799999999999997</v>
      </c>
      <c r="H83" s="359">
        <v>-37.99</v>
      </c>
      <c r="I83" s="359">
        <v>-41.24</v>
      </c>
      <c r="J83" s="359">
        <v>-63.34</v>
      </c>
      <c r="K83" s="359">
        <v>-59.42</v>
      </c>
      <c r="L83" s="359">
        <v>-52.23</v>
      </c>
      <c r="M83" s="359">
        <v>-66.010000000000005</v>
      </c>
      <c r="N83" s="359">
        <v>-37.57</v>
      </c>
      <c r="O83" s="359">
        <v>-10.65</v>
      </c>
      <c r="P83" s="359">
        <f>+CR!P81+CGA!P81+CMA!P81+'TOTAL CORP - REAL'!P81</f>
        <v>-9.7200000000000006</v>
      </c>
      <c r="Q83" s="266"/>
      <c r="R83" s="265">
        <f t="shared" si="23"/>
        <v>-494.58000000000004</v>
      </c>
      <c r="S83" s="48">
        <f t="shared" si="20"/>
        <v>0.88317857142857148</v>
      </c>
      <c r="T83" s="364"/>
      <c r="U83" s="364"/>
      <c r="V83" s="364"/>
      <c r="W83" s="364"/>
      <c r="X83" s="364"/>
    </row>
    <row r="84" spans="1:24" s="41" customFormat="1" ht="15" customHeight="1">
      <c r="A84" s="72" t="s">
        <v>985</v>
      </c>
      <c r="B84" s="191"/>
      <c r="C84" s="76" t="s">
        <v>1012</v>
      </c>
      <c r="D84" s="213">
        <f>+CR!D82+CGA!D82+CMA!D82</f>
        <v>-19383</v>
      </c>
      <c r="E84" s="358">
        <v>-1615.31</v>
      </c>
      <c r="F84" s="359">
        <v>-1094.6400000000001</v>
      </c>
      <c r="G84" s="359">
        <v>-1615.3</v>
      </c>
      <c r="H84" s="359">
        <v>-1615.31</v>
      </c>
      <c r="I84" s="359">
        <v>-1615.31</v>
      </c>
      <c r="J84" s="359">
        <v>-1615.31</v>
      </c>
      <c r="K84" s="359">
        <v>-2358.9499999999998</v>
      </c>
      <c r="L84" s="359">
        <v>-1459.75</v>
      </c>
      <c r="M84" s="359">
        <v>-1411.87</v>
      </c>
      <c r="N84" s="359">
        <v>-1051.32</v>
      </c>
      <c r="O84" s="359">
        <v>-1611.0500000000002</v>
      </c>
      <c r="P84" s="359">
        <f>+CR!P82+CGA!P82+CMA!P82+'TOTAL CORP - REAL'!P82</f>
        <v>-1585.73</v>
      </c>
      <c r="Q84" s="266"/>
      <c r="R84" s="265">
        <f>SUM(E84:Q84)</f>
        <v>-18649.849999999995</v>
      </c>
      <c r="S84" s="48">
        <f t="shared" si="20"/>
        <v>0.9621756178094204</v>
      </c>
      <c r="T84" s="364"/>
      <c r="U84" s="364"/>
      <c r="V84" s="364"/>
      <c r="W84" s="364"/>
      <c r="X84" s="364"/>
    </row>
    <row r="85" spans="1:24" s="41" customFormat="1" ht="15" customHeight="1">
      <c r="A85" s="72" t="s">
        <v>976</v>
      </c>
      <c r="B85" s="75"/>
      <c r="C85" s="76" t="s">
        <v>1541</v>
      </c>
      <c r="D85" s="213">
        <v>0</v>
      </c>
      <c r="E85" s="358">
        <v>0</v>
      </c>
      <c r="F85" s="359">
        <v>0</v>
      </c>
      <c r="G85" s="359">
        <v>0</v>
      </c>
      <c r="H85" s="359">
        <v>0</v>
      </c>
      <c r="I85" s="359">
        <v>0</v>
      </c>
      <c r="J85" s="359">
        <v>0</v>
      </c>
      <c r="K85" s="359">
        <v>0</v>
      </c>
      <c r="L85" s="359">
        <v>0</v>
      </c>
      <c r="M85" s="359">
        <v>0</v>
      </c>
      <c r="N85" s="359"/>
      <c r="O85" s="359"/>
      <c r="P85" s="359"/>
      <c r="Q85" s="266"/>
      <c r="R85" s="265">
        <f t="shared" si="23"/>
        <v>0</v>
      </c>
      <c r="S85" s="48">
        <v>0</v>
      </c>
      <c r="T85" s="364"/>
      <c r="U85" s="364"/>
      <c r="V85" s="364"/>
      <c r="W85" s="364"/>
      <c r="X85" s="364"/>
    </row>
    <row r="86" spans="1:24" s="41" customFormat="1" ht="15" customHeight="1">
      <c r="A86" s="72" t="s">
        <v>977</v>
      </c>
      <c r="B86" s="191"/>
      <c r="C86" s="357" t="s">
        <v>36</v>
      </c>
      <c r="D86" s="276">
        <f>+CR!D85+CGA!D85+CMA!D85</f>
        <v>-6000</v>
      </c>
      <c r="E86" s="358">
        <v>0</v>
      </c>
      <c r="F86" s="359">
        <v>0</v>
      </c>
      <c r="G86" s="359">
        <v>0</v>
      </c>
      <c r="H86" s="359">
        <v>0</v>
      </c>
      <c r="I86" s="359">
        <v>0</v>
      </c>
      <c r="J86" s="359">
        <v>0</v>
      </c>
      <c r="K86" s="359">
        <v>0</v>
      </c>
      <c r="L86" s="359">
        <v>0</v>
      </c>
      <c r="M86" s="359">
        <v>0</v>
      </c>
      <c r="N86" s="359">
        <v>0</v>
      </c>
      <c r="O86" s="359">
        <v>0</v>
      </c>
      <c r="P86" s="359">
        <f>+CR!P85+CGA!P85+CMA!P85+'TOTAL CORP - REAL'!P85</f>
        <v>0</v>
      </c>
      <c r="Q86" s="277"/>
      <c r="R86" s="265">
        <f t="shared" si="23"/>
        <v>0</v>
      </c>
      <c r="S86" s="48">
        <f t="shared" si="20"/>
        <v>0</v>
      </c>
      <c r="T86" s="364"/>
      <c r="U86" s="364"/>
      <c r="V86" s="364"/>
      <c r="W86" s="364"/>
      <c r="X86" s="364"/>
    </row>
    <row r="87" spans="1:24" s="41" customFormat="1" ht="15" customHeight="1">
      <c r="A87" s="72" t="s">
        <v>978</v>
      </c>
      <c r="B87" s="75"/>
      <c r="C87" s="76" t="s">
        <v>35</v>
      </c>
      <c r="D87" s="276">
        <v>0</v>
      </c>
      <c r="E87" s="358">
        <v>0</v>
      </c>
      <c r="F87" s="359">
        <v>0</v>
      </c>
      <c r="G87" s="359">
        <v>0</v>
      </c>
      <c r="H87" s="359">
        <v>0</v>
      </c>
      <c r="I87" s="359">
        <v>0</v>
      </c>
      <c r="J87" s="359">
        <v>0</v>
      </c>
      <c r="K87" s="359">
        <v>0</v>
      </c>
      <c r="L87" s="359">
        <v>0</v>
      </c>
      <c r="M87" s="359">
        <v>0</v>
      </c>
      <c r="N87" s="359"/>
      <c r="O87" s="359"/>
      <c r="P87" s="359"/>
      <c r="Q87" s="266"/>
      <c r="R87" s="265">
        <f t="shared" si="23"/>
        <v>0</v>
      </c>
      <c r="S87" s="48">
        <v>0</v>
      </c>
      <c r="T87" s="364"/>
      <c r="U87" s="364"/>
      <c r="V87" s="364"/>
      <c r="W87" s="364"/>
      <c r="X87" s="364"/>
    </row>
    <row r="88" spans="1:24" s="41" customFormat="1">
      <c r="A88" s="72" t="s">
        <v>979</v>
      </c>
      <c r="B88" s="75"/>
      <c r="C88" s="76" t="s">
        <v>38</v>
      </c>
      <c r="D88" s="276">
        <f>+CR!D86+CGA!D86+CMA!D86</f>
        <v>-48001.020000000004</v>
      </c>
      <c r="E88" s="358">
        <v>-632.70000000000005</v>
      </c>
      <c r="F88" s="359">
        <v>-3248.05</v>
      </c>
      <c r="G88" s="359">
        <v>0</v>
      </c>
      <c r="H88" s="359">
        <v>-572</v>
      </c>
      <c r="I88" s="359">
        <v>-3129.1099999999997</v>
      </c>
      <c r="J88" s="359">
        <v>-2091.73</v>
      </c>
      <c r="K88" s="359">
        <v>-764.85</v>
      </c>
      <c r="L88" s="359">
        <v>-1669.35</v>
      </c>
      <c r="M88" s="359">
        <v>-5607</v>
      </c>
      <c r="N88" s="359">
        <v>-4036.75</v>
      </c>
      <c r="O88" s="359">
        <v>-954.34</v>
      </c>
      <c r="P88" s="359">
        <f>+CR!P86+CGA!P86+CMA!P86+'TOTAL CORP - REAL'!P86</f>
        <v>-247.92000000000002</v>
      </c>
      <c r="Q88" s="266"/>
      <c r="R88" s="265">
        <f t="shared" si="23"/>
        <v>-22953.8</v>
      </c>
      <c r="S88" s="48">
        <f t="shared" ref="S88:S95" si="24">R88/D88</f>
        <v>0.4781940050440594</v>
      </c>
      <c r="T88" s="364"/>
      <c r="U88" s="364"/>
      <c r="V88" s="364"/>
      <c r="W88" s="364"/>
      <c r="X88" s="364"/>
    </row>
    <row r="89" spans="1:24" s="41" customFormat="1">
      <c r="A89" s="72" t="s">
        <v>980</v>
      </c>
      <c r="B89" s="75"/>
      <c r="C89" s="76" t="s">
        <v>40</v>
      </c>
      <c r="D89" s="276">
        <f>+CR!D87+CGA!D87+CMA!D87</f>
        <v>-6000</v>
      </c>
      <c r="E89" s="358">
        <v>-595.02</v>
      </c>
      <c r="F89" s="359">
        <v>-487.65000000000003</v>
      </c>
      <c r="G89" s="359">
        <v>-651.73</v>
      </c>
      <c r="H89" s="359">
        <v>-1189.26</v>
      </c>
      <c r="I89" s="359">
        <v>-835.25</v>
      </c>
      <c r="J89" s="359">
        <v>-1336.19</v>
      </c>
      <c r="K89" s="359">
        <v>-914.84</v>
      </c>
      <c r="L89" s="359">
        <v>-1058.46</v>
      </c>
      <c r="M89" s="359">
        <v>-1529.86</v>
      </c>
      <c r="N89" s="359">
        <v>-1076.94</v>
      </c>
      <c r="O89" s="359">
        <v>-1437.02</v>
      </c>
      <c r="P89" s="359">
        <f>+CR!P87+CGA!P87+CMA!P87+'TOTAL CORP - REAL'!P87</f>
        <v>127201.19</v>
      </c>
      <c r="Q89" s="266"/>
      <c r="R89" s="265">
        <f t="shared" si="23"/>
        <v>116088.97</v>
      </c>
      <c r="S89" s="48">
        <f t="shared" si="24"/>
        <v>-19.348161666666666</v>
      </c>
      <c r="T89" s="364"/>
      <c r="U89" s="364"/>
      <c r="V89" s="364"/>
      <c r="W89" s="364"/>
      <c r="X89" s="364"/>
    </row>
    <row r="90" spans="1:24" s="41" customFormat="1">
      <c r="A90" s="72" t="s">
        <v>981</v>
      </c>
      <c r="B90" s="75"/>
      <c r="C90" s="76" t="s">
        <v>42</v>
      </c>
      <c r="D90" s="276">
        <f>+CR!D88+CGA!D88+CMA!D88</f>
        <v>-14994</v>
      </c>
      <c r="E90" s="358">
        <v>-2726</v>
      </c>
      <c r="F90" s="359">
        <v>-1827</v>
      </c>
      <c r="G90" s="359">
        <v>-1916</v>
      </c>
      <c r="H90" s="359">
        <v>-2684</v>
      </c>
      <c r="I90" s="359">
        <v>-2374</v>
      </c>
      <c r="J90" s="359">
        <v>-1115.4000000000001</v>
      </c>
      <c r="K90" s="359">
        <v>-1484.49</v>
      </c>
      <c r="L90" s="359">
        <v>-1365.1</v>
      </c>
      <c r="M90" s="359">
        <v>-2132.15</v>
      </c>
      <c r="N90" s="359">
        <v>-3786.59</v>
      </c>
      <c r="O90" s="359">
        <v>-3636.21</v>
      </c>
      <c r="P90" s="359">
        <f>+CR!P88+CGA!P88+CMA!P88+'TOTAL CORP - REAL'!P88</f>
        <v>-1920.03</v>
      </c>
      <c r="Q90" s="266"/>
      <c r="R90" s="265">
        <f t="shared" si="23"/>
        <v>-26966.969999999998</v>
      </c>
      <c r="S90" s="48">
        <f t="shared" si="24"/>
        <v>1.7985174069627849</v>
      </c>
      <c r="T90" s="364"/>
      <c r="U90" s="364"/>
      <c r="V90" s="364"/>
      <c r="W90" s="364"/>
      <c r="X90" s="364"/>
    </row>
    <row r="91" spans="1:24" s="41" customFormat="1">
      <c r="A91" s="72" t="s">
        <v>982</v>
      </c>
      <c r="B91" s="75"/>
      <c r="C91" s="76" t="s">
        <v>43</v>
      </c>
      <c r="D91" s="276">
        <f>+CR!D89+CGA!D89+CMA!D89</f>
        <v>-999</v>
      </c>
      <c r="E91" s="358">
        <v>0</v>
      </c>
      <c r="F91" s="359">
        <v>0</v>
      </c>
      <c r="G91" s="359">
        <v>0</v>
      </c>
      <c r="H91" s="359">
        <v>0</v>
      </c>
      <c r="I91" s="359">
        <v>0</v>
      </c>
      <c r="J91" s="359">
        <v>0</v>
      </c>
      <c r="K91" s="359">
        <v>0</v>
      </c>
      <c r="L91" s="359">
        <v>0</v>
      </c>
      <c r="M91" s="359">
        <v>0</v>
      </c>
      <c r="N91" s="359">
        <v>0</v>
      </c>
      <c r="O91" s="359">
        <v>0</v>
      </c>
      <c r="P91" s="359">
        <f>+CR!P89+CGA!P89+CMA!P89+'TOTAL CORP - REAL'!P89</f>
        <v>0</v>
      </c>
      <c r="Q91" s="266"/>
      <c r="R91" s="265">
        <f t="shared" si="23"/>
        <v>0</v>
      </c>
      <c r="S91" s="48">
        <f t="shared" si="24"/>
        <v>0</v>
      </c>
      <c r="T91" s="364"/>
      <c r="U91" s="364"/>
      <c r="V91" s="364"/>
      <c r="W91" s="364"/>
      <c r="X91" s="364"/>
    </row>
    <row r="92" spans="1:24" s="41" customFormat="1">
      <c r="A92" s="72" t="s">
        <v>1631</v>
      </c>
      <c r="B92" s="75"/>
      <c r="C92" s="76" t="s">
        <v>1549</v>
      </c>
      <c r="D92" s="276">
        <f>+CR!D90+CGA!D90+CMA!D90</f>
        <v>-30034</v>
      </c>
      <c r="E92" s="358">
        <v>0</v>
      </c>
      <c r="F92" s="359">
        <v>0</v>
      </c>
      <c r="G92" s="359">
        <v>-7686</v>
      </c>
      <c r="H92" s="359">
        <v>0</v>
      </c>
      <c r="I92" s="359">
        <v>0</v>
      </c>
      <c r="J92" s="359">
        <v>0</v>
      </c>
      <c r="K92" s="359">
        <v>0</v>
      </c>
      <c r="L92" s="359">
        <v>0</v>
      </c>
      <c r="M92" s="359">
        <v>0</v>
      </c>
      <c r="N92" s="359">
        <v>0</v>
      </c>
      <c r="O92" s="359">
        <v>0</v>
      </c>
      <c r="P92" s="359">
        <f>+CR!P90+CGA!P90+CMA!P90+'TOTAL CORP - REAL'!P90</f>
        <v>0</v>
      </c>
      <c r="Q92" s="266"/>
      <c r="R92" s="265">
        <f t="shared" si="23"/>
        <v>-7686</v>
      </c>
      <c r="S92" s="48">
        <f t="shared" si="24"/>
        <v>0.25590996870213756</v>
      </c>
      <c r="T92" s="364"/>
      <c r="U92" s="364"/>
      <c r="V92" s="364"/>
      <c r="W92" s="364"/>
      <c r="X92" s="364"/>
    </row>
    <row r="93" spans="1:24" s="41" customFormat="1" ht="16.5" customHeight="1">
      <c r="A93" s="9" t="s">
        <v>986</v>
      </c>
      <c r="B93" s="622" t="s">
        <v>44</v>
      </c>
      <c r="C93" s="623"/>
      <c r="D93" s="270">
        <f>SUM(D94:D101)</f>
        <v>-7413763</v>
      </c>
      <c r="E93" s="410">
        <f t="shared" ref="E93:R93" si="25">SUM(E94:E101)</f>
        <v>-11079.439999999999</v>
      </c>
      <c r="F93" s="450">
        <f t="shared" si="25"/>
        <v>-11616.75</v>
      </c>
      <c r="G93" s="450">
        <f t="shared" si="25"/>
        <v>-10740.87</v>
      </c>
      <c r="H93" s="450">
        <f t="shared" si="25"/>
        <v>-7218.42</v>
      </c>
      <c r="I93" s="450">
        <f t="shared" si="25"/>
        <v>-8929.25</v>
      </c>
      <c r="J93" s="450">
        <f t="shared" si="25"/>
        <v>-10628.439999999999</v>
      </c>
      <c r="K93" s="450">
        <f t="shared" si="25"/>
        <v>-16512.87</v>
      </c>
      <c r="L93" s="450">
        <f t="shared" si="25"/>
        <v>-11602.470000000001</v>
      </c>
      <c r="M93" s="450">
        <f t="shared" si="25"/>
        <v>-68476.260000000009</v>
      </c>
      <c r="N93" s="450">
        <f t="shared" si="25"/>
        <v>-8379.7200000000012</v>
      </c>
      <c r="O93" s="272">
        <f t="shared" si="25"/>
        <v>-7264.24</v>
      </c>
      <c r="P93" s="272">
        <f t="shared" si="25"/>
        <v>-38386.47</v>
      </c>
      <c r="Q93" s="273">
        <f t="shared" si="25"/>
        <v>0</v>
      </c>
      <c r="R93" s="243">
        <f t="shared" si="25"/>
        <v>-210835.20000000001</v>
      </c>
      <c r="S93" s="48">
        <f t="shared" si="24"/>
        <v>2.8438351752005021E-2</v>
      </c>
      <c r="T93" s="364"/>
      <c r="U93" s="364"/>
    </row>
    <row r="94" spans="1:24" s="41" customFormat="1" ht="25.5">
      <c r="A94" s="79" t="s">
        <v>987</v>
      </c>
      <c r="B94" s="75"/>
      <c r="C94" s="76" t="s">
        <v>108</v>
      </c>
      <c r="D94" s="213">
        <f>+CR!D92+CGA!D92+CMA!D92</f>
        <v>-141949</v>
      </c>
      <c r="E94" s="398">
        <v>-6168.44</v>
      </c>
      <c r="F94" s="359">
        <v>-6087.63</v>
      </c>
      <c r="G94" s="359">
        <v>-5202.7800000000007</v>
      </c>
      <c r="H94" s="359">
        <v>-3467.11</v>
      </c>
      <c r="I94" s="359">
        <v>-4540.41</v>
      </c>
      <c r="J94" s="359">
        <v>-5836.68</v>
      </c>
      <c r="K94" s="359">
        <v>-11432.23</v>
      </c>
      <c r="L94" s="359">
        <v>-6521.83</v>
      </c>
      <c r="M94" s="359">
        <v>-63395.62</v>
      </c>
      <c r="N94" s="359">
        <v>-3299.0699999999997</v>
      </c>
      <c r="O94" s="266">
        <v>-2405.0100000000002</v>
      </c>
      <c r="P94" s="266">
        <f>+CR!P92+CGA!P92+CMA!P92+'TOTAL CORP - REAL'!P92</f>
        <v>-29526.740000000005</v>
      </c>
      <c r="Q94" s="266"/>
      <c r="R94" s="275">
        <f t="shared" si="23"/>
        <v>-147883.55000000002</v>
      </c>
      <c r="S94" s="48">
        <f t="shared" si="24"/>
        <v>1.041807621046996</v>
      </c>
      <c r="T94" s="364"/>
      <c r="U94" s="364"/>
      <c r="V94" s="364"/>
      <c r="W94" s="364"/>
      <c r="X94" s="364"/>
    </row>
    <row r="95" spans="1:24" s="41" customFormat="1" ht="15" customHeight="1">
      <c r="A95" s="79" t="s">
        <v>988</v>
      </c>
      <c r="B95" s="75"/>
      <c r="C95" s="76" t="s">
        <v>1536</v>
      </c>
      <c r="D95" s="213">
        <f>+CR!D93+CGA!D93+CMA!D93</f>
        <v>-17965</v>
      </c>
      <c r="E95" s="398">
        <v>-1701.24</v>
      </c>
      <c r="F95" s="359">
        <v>-1701.24</v>
      </c>
      <c r="G95" s="359">
        <v>-1701.24</v>
      </c>
      <c r="H95" s="359">
        <v>-1847.8799999999999</v>
      </c>
      <c r="I95" s="359">
        <v>-1774.56</v>
      </c>
      <c r="J95" s="359">
        <v>-2396.7999999999997</v>
      </c>
      <c r="K95" s="359">
        <v>-2685.68</v>
      </c>
      <c r="L95" s="359">
        <v>-2685.68</v>
      </c>
      <c r="M95" s="359">
        <v>-2685.68</v>
      </c>
      <c r="N95" s="359">
        <v>-2685.69</v>
      </c>
      <c r="O95" s="266">
        <v>-2464.2599999999998</v>
      </c>
      <c r="P95" s="266">
        <f>+CR!P93+CGA!P93+CMA!P93+'TOTAL CORP - REAL'!P93</f>
        <v>-2464.27</v>
      </c>
      <c r="Q95" s="266"/>
      <c r="R95" s="275">
        <f t="shared" si="23"/>
        <v>-26794.219999999998</v>
      </c>
      <c r="S95" s="48">
        <f t="shared" si="24"/>
        <v>1.4914678541608681</v>
      </c>
      <c r="T95" s="364"/>
      <c r="U95" s="364"/>
      <c r="V95" s="364"/>
      <c r="W95" s="364"/>
      <c r="X95" s="364"/>
    </row>
    <row r="96" spans="1:24" s="41" customFormat="1" ht="15" customHeight="1">
      <c r="A96" s="79" t="s">
        <v>989</v>
      </c>
      <c r="B96" s="75"/>
      <c r="C96" s="76" t="s">
        <v>1537</v>
      </c>
      <c r="D96" s="213">
        <f>+CR!D94+CGA!D94+CMA!D94</f>
        <v>0</v>
      </c>
      <c r="E96" s="398">
        <v>0</v>
      </c>
      <c r="F96" s="359">
        <v>0</v>
      </c>
      <c r="G96" s="359">
        <v>0</v>
      </c>
      <c r="H96" s="359">
        <v>0</v>
      </c>
      <c r="I96" s="359">
        <v>0</v>
      </c>
      <c r="J96" s="359">
        <v>0</v>
      </c>
      <c r="K96" s="359">
        <v>0</v>
      </c>
      <c r="L96" s="359">
        <v>0</v>
      </c>
      <c r="M96" s="359">
        <v>0</v>
      </c>
      <c r="N96" s="359"/>
      <c r="O96" s="266"/>
      <c r="P96" s="266"/>
      <c r="Q96" s="266"/>
      <c r="R96" s="275">
        <f t="shared" si="23"/>
        <v>0</v>
      </c>
      <c r="S96" s="48">
        <v>0</v>
      </c>
      <c r="T96" s="364"/>
      <c r="U96" s="364"/>
      <c r="V96" s="364"/>
      <c r="W96" s="364"/>
      <c r="X96" s="364"/>
    </row>
    <row r="97" spans="1:25" s="41" customFormat="1" ht="15" customHeight="1">
      <c r="A97" s="79" t="s">
        <v>990</v>
      </c>
      <c r="B97" s="191"/>
      <c r="C97" s="76" t="s">
        <v>49</v>
      </c>
      <c r="D97" s="213">
        <f>+CR!D95+CGA!D95+CMA!D95</f>
        <v>0</v>
      </c>
      <c r="E97" s="398">
        <v>0</v>
      </c>
      <c r="F97" s="359">
        <v>0</v>
      </c>
      <c r="G97" s="359">
        <v>0</v>
      </c>
      <c r="H97" s="359">
        <v>0</v>
      </c>
      <c r="I97" s="359">
        <v>0</v>
      </c>
      <c r="J97" s="359">
        <v>0</v>
      </c>
      <c r="K97" s="359">
        <v>0</v>
      </c>
      <c r="L97" s="359">
        <v>0</v>
      </c>
      <c r="M97" s="359">
        <v>0</v>
      </c>
      <c r="N97" s="359"/>
      <c r="O97" s="277"/>
      <c r="P97" s="277"/>
      <c r="Q97" s="277"/>
      <c r="R97" s="275">
        <f t="shared" si="23"/>
        <v>0</v>
      </c>
      <c r="S97" s="48">
        <v>0</v>
      </c>
      <c r="T97" s="364"/>
      <c r="U97" s="364"/>
      <c r="V97" s="364"/>
      <c r="W97" s="364"/>
      <c r="X97" s="364"/>
    </row>
    <row r="98" spans="1:25" s="41" customFormat="1" ht="15" customHeight="1">
      <c r="A98" s="79" t="s">
        <v>991</v>
      </c>
      <c r="B98" s="75"/>
      <c r="C98" s="76" t="s">
        <v>50</v>
      </c>
      <c r="D98" s="213">
        <f>+CR!D96+CGA!D96+CMA!D96</f>
        <v>-29887</v>
      </c>
      <c r="E98" s="398">
        <v>-3209.76</v>
      </c>
      <c r="F98" s="359">
        <v>-3827.88</v>
      </c>
      <c r="G98" s="359">
        <v>-3836.85</v>
      </c>
      <c r="H98" s="359">
        <v>-1903.43</v>
      </c>
      <c r="I98" s="359">
        <v>-2614.2800000000002</v>
      </c>
      <c r="J98" s="359">
        <v>-2394.96</v>
      </c>
      <c r="K98" s="359">
        <v>-2394.96</v>
      </c>
      <c r="L98" s="359">
        <v>-2394.96</v>
      </c>
      <c r="M98" s="359">
        <v>-2394.96</v>
      </c>
      <c r="N98" s="359">
        <v>-2394.96</v>
      </c>
      <c r="O98" s="266">
        <v>-2394.9699999999998</v>
      </c>
      <c r="P98" s="266">
        <f>+CR!P96+CGA!P96+CMA!P96+'TOTAL CORP - REAL'!P96</f>
        <v>-6395.4599999999991</v>
      </c>
      <c r="Q98" s="266"/>
      <c r="R98" s="275">
        <f t="shared" si="23"/>
        <v>-36157.429999999993</v>
      </c>
      <c r="S98" s="48">
        <f>R98/D98</f>
        <v>1.2098045973165588</v>
      </c>
      <c r="T98" s="364"/>
      <c r="U98" s="364"/>
      <c r="V98" s="364"/>
      <c r="W98" s="364"/>
      <c r="X98" s="364"/>
    </row>
    <row r="99" spans="1:25" s="41" customFormat="1" ht="15" customHeight="1">
      <c r="A99" s="79" t="s">
        <v>1542</v>
      </c>
      <c r="B99" s="75"/>
      <c r="C99" s="420" t="s">
        <v>1550</v>
      </c>
      <c r="D99" s="213">
        <f>+CR!D97+CGA!D97+CMA!D97</f>
        <v>-105000</v>
      </c>
      <c r="E99" s="398">
        <v>0</v>
      </c>
      <c r="F99" s="359">
        <v>0</v>
      </c>
      <c r="G99" s="359">
        <v>0</v>
      </c>
      <c r="H99" s="359">
        <v>0</v>
      </c>
      <c r="I99" s="359">
        <v>0</v>
      </c>
      <c r="J99" s="359">
        <v>0</v>
      </c>
      <c r="K99" s="359">
        <v>0</v>
      </c>
      <c r="L99" s="359">
        <v>0</v>
      </c>
      <c r="M99" s="359">
        <v>0</v>
      </c>
      <c r="N99" s="359">
        <v>0</v>
      </c>
      <c r="O99" s="266">
        <v>0</v>
      </c>
      <c r="P99" s="266">
        <f>+CR!P97+CGA!P97+CMA!P97+'TOTAL CORP - REAL'!P97</f>
        <v>0</v>
      </c>
      <c r="Q99" s="266"/>
      <c r="R99" s="275">
        <f t="shared" ref="R99:R101" si="26">SUM(E99:Q99)</f>
        <v>0</v>
      </c>
      <c r="S99" s="48">
        <f t="shared" ref="S99:S101" si="27">R99/D99</f>
        <v>0</v>
      </c>
      <c r="T99" s="364"/>
      <c r="U99" s="364"/>
      <c r="V99" s="364"/>
      <c r="W99" s="364"/>
      <c r="X99" s="364"/>
    </row>
    <row r="100" spans="1:25" s="41" customFormat="1" ht="25.5">
      <c r="A100" s="503" t="s">
        <v>1736</v>
      </c>
      <c r="B100" s="191"/>
      <c r="C100" s="519" t="s">
        <v>1738</v>
      </c>
      <c r="D100" s="213">
        <f>CMA!D98</f>
        <v>-1026000</v>
      </c>
      <c r="E100" s="377">
        <f>+CMA!E98</f>
        <v>0</v>
      </c>
      <c r="F100" s="359">
        <f>+CMA!F98</f>
        <v>0</v>
      </c>
      <c r="G100" s="359">
        <f>+CMA!G98</f>
        <v>0</v>
      </c>
      <c r="H100" s="359">
        <f>+CMA!H98</f>
        <v>0</v>
      </c>
      <c r="I100" s="359">
        <f>+CMA!I98</f>
        <v>0</v>
      </c>
      <c r="J100" s="359">
        <f>+CMA!J98</f>
        <v>0</v>
      </c>
      <c r="K100" s="359">
        <f>+CMA!K98</f>
        <v>0</v>
      </c>
      <c r="L100" s="359">
        <f>+CMA!L98</f>
        <v>0</v>
      </c>
      <c r="M100" s="359">
        <v>0</v>
      </c>
      <c r="N100" s="359">
        <v>0</v>
      </c>
      <c r="O100" s="277">
        <v>0</v>
      </c>
      <c r="P100" s="277">
        <f>+CMA!P98</f>
        <v>0</v>
      </c>
      <c r="Q100" s="505"/>
      <c r="R100" s="275">
        <f t="shared" si="26"/>
        <v>0</v>
      </c>
      <c r="S100" s="48">
        <f t="shared" si="27"/>
        <v>0</v>
      </c>
      <c r="T100" s="364"/>
      <c r="U100" s="364"/>
      <c r="V100" s="364"/>
      <c r="W100" s="364"/>
      <c r="X100" s="364"/>
    </row>
    <row r="101" spans="1:25" s="41" customFormat="1">
      <c r="A101" s="503" t="s">
        <v>1737</v>
      </c>
      <c r="B101" s="191"/>
      <c r="C101" s="519" t="s">
        <v>1739</v>
      </c>
      <c r="D101" s="213">
        <f>CMA!D99</f>
        <v>-6092962</v>
      </c>
      <c r="E101" s="377">
        <f>+CMA!E99</f>
        <v>0</v>
      </c>
      <c r="F101" s="359">
        <f>+CMA!F99</f>
        <v>0</v>
      </c>
      <c r="G101" s="359">
        <f>+CMA!G99</f>
        <v>0</v>
      </c>
      <c r="H101" s="359">
        <f>+CMA!H99</f>
        <v>0</v>
      </c>
      <c r="I101" s="359">
        <f>+CMA!I99</f>
        <v>0</v>
      </c>
      <c r="J101" s="359">
        <f>+CMA!J99</f>
        <v>0</v>
      </c>
      <c r="K101" s="359">
        <f>+CMA!K99</f>
        <v>0</v>
      </c>
      <c r="L101" s="359">
        <f>+CMA!L99</f>
        <v>0</v>
      </c>
      <c r="M101" s="359">
        <v>0</v>
      </c>
      <c r="N101" s="359">
        <v>0</v>
      </c>
      <c r="O101" s="277">
        <v>0</v>
      </c>
      <c r="P101" s="277">
        <f>+CMA!P99</f>
        <v>0</v>
      </c>
      <c r="Q101" s="505"/>
      <c r="R101" s="275">
        <f t="shared" si="26"/>
        <v>0</v>
      </c>
      <c r="S101" s="48">
        <f t="shared" si="27"/>
        <v>0</v>
      </c>
      <c r="T101" s="364"/>
      <c r="U101" s="364"/>
      <c r="V101" s="364"/>
      <c r="W101" s="364"/>
      <c r="X101" s="364"/>
    </row>
    <row r="102" spans="1:25" s="41" customFormat="1">
      <c r="A102" s="9" t="s">
        <v>992</v>
      </c>
      <c r="B102" s="106"/>
      <c r="C102" s="107" t="s">
        <v>51</v>
      </c>
      <c r="D102" s="270">
        <f t="shared" ref="D102" si="28">D103+D125+D115+D132+D137</f>
        <v>-432517</v>
      </c>
      <c r="E102" s="449">
        <f>E103+E125+E115+E132+E137</f>
        <v>-26688.300000000003</v>
      </c>
      <c r="F102" s="450">
        <f t="shared" ref="F102:R102" si="29">F103+F125+F115+F132+F137</f>
        <v>-20431.600000000002</v>
      </c>
      <c r="G102" s="450">
        <f t="shared" si="29"/>
        <v>-38865.61</v>
      </c>
      <c r="H102" s="450">
        <f t="shared" si="29"/>
        <v>-32542.370000000003</v>
      </c>
      <c r="I102" s="450">
        <f t="shared" si="29"/>
        <v>-63928.85</v>
      </c>
      <c r="J102" s="450">
        <f t="shared" si="29"/>
        <v>-33220.26</v>
      </c>
      <c r="K102" s="450">
        <f t="shared" si="29"/>
        <v>-20786.580000000002</v>
      </c>
      <c r="L102" s="450">
        <f t="shared" si="29"/>
        <v>-42457.929999999993</v>
      </c>
      <c r="M102" s="450">
        <f t="shared" si="29"/>
        <v>-68768.36</v>
      </c>
      <c r="N102" s="450">
        <f t="shared" si="29"/>
        <v>-28435.940000000002</v>
      </c>
      <c r="O102" s="280">
        <f t="shared" si="29"/>
        <v>-44404.32</v>
      </c>
      <c r="P102" s="280">
        <f t="shared" si="29"/>
        <v>-31150.670000000002</v>
      </c>
      <c r="Q102" s="281">
        <f t="shared" si="29"/>
        <v>0</v>
      </c>
      <c r="R102" s="282">
        <f t="shared" si="29"/>
        <v>-451680.79000000004</v>
      </c>
      <c r="S102" s="29">
        <f>R102/D102</f>
        <v>1.0443075994700788</v>
      </c>
      <c r="T102" s="364"/>
      <c r="U102" s="364"/>
    </row>
    <row r="103" spans="1:25" s="41" customFormat="1" ht="15" customHeight="1">
      <c r="A103" s="9" t="s">
        <v>993</v>
      </c>
      <c r="B103" s="622" t="s">
        <v>1564</v>
      </c>
      <c r="C103" s="623"/>
      <c r="D103" s="270">
        <f>SUM(D104:D114)</f>
        <v>-32000</v>
      </c>
      <c r="E103" s="449">
        <f>SUM(E104:E114)</f>
        <v>-573.9</v>
      </c>
      <c r="F103" s="450">
        <f t="shared" ref="F103:O103" si="30">SUM(F104:F114)</f>
        <v>-315.13</v>
      </c>
      <c r="G103" s="450">
        <f t="shared" si="30"/>
        <v>0</v>
      </c>
      <c r="H103" s="450">
        <f t="shared" si="30"/>
        <v>0</v>
      </c>
      <c r="I103" s="450">
        <f t="shared" si="30"/>
        <v>-399.24</v>
      </c>
      <c r="J103" s="450">
        <f t="shared" si="30"/>
        <v>0</v>
      </c>
      <c r="K103" s="450">
        <f t="shared" si="30"/>
        <v>0</v>
      </c>
      <c r="L103" s="450">
        <f t="shared" si="30"/>
        <v>0</v>
      </c>
      <c r="M103" s="450">
        <f t="shared" si="30"/>
        <v>0</v>
      </c>
      <c r="N103" s="450">
        <f t="shared" si="30"/>
        <v>-1040</v>
      </c>
      <c r="O103" s="280">
        <f t="shared" si="30"/>
        <v>0</v>
      </c>
      <c r="P103" s="280">
        <f>SUM(P104:P114)</f>
        <v>0</v>
      </c>
      <c r="Q103" s="281">
        <f>SUM(Q104:Q114)</f>
        <v>0</v>
      </c>
      <c r="R103" s="283">
        <f t="shared" ref="R103" si="31">SUM(R104:R114)</f>
        <v>-2328.27</v>
      </c>
      <c r="S103" s="29">
        <f>R103/D103</f>
        <v>7.2758437499999995E-2</v>
      </c>
      <c r="T103" s="364"/>
      <c r="U103" s="364"/>
    </row>
    <row r="104" spans="1:25" s="41" customFormat="1" ht="14.25" customHeight="1">
      <c r="A104" s="72" t="s">
        <v>994</v>
      </c>
      <c r="B104" s="75"/>
      <c r="C104" s="76" t="s">
        <v>1551</v>
      </c>
      <c r="D104" s="213">
        <f>+CR!D102+CGA!D102+CMA!D102</f>
        <v>-5000</v>
      </c>
      <c r="E104" s="398">
        <v>-573.9</v>
      </c>
      <c r="F104" s="359">
        <v>-315.13</v>
      </c>
      <c r="G104" s="359">
        <v>0</v>
      </c>
      <c r="H104" s="359">
        <v>0</v>
      </c>
      <c r="I104" s="359">
        <v>-399.24</v>
      </c>
      <c r="J104" s="359">
        <v>0</v>
      </c>
      <c r="K104" s="359">
        <v>0</v>
      </c>
      <c r="L104" s="359">
        <v>0</v>
      </c>
      <c r="M104" s="359">
        <v>0</v>
      </c>
      <c r="N104" s="359">
        <v>0</v>
      </c>
      <c r="O104" s="421">
        <v>0</v>
      </c>
      <c r="P104" s="284">
        <f>+CR!P102+CGA!P102+CMA!P102+'TOTAL CORP - REAL'!P100</f>
        <v>0</v>
      </c>
      <c r="Q104" s="284"/>
      <c r="R104" s="275">
        <f t="shared" ref="R104:R114" si="32">SUM(E104:Q104)</f>
        <v>-1288.27</v>
      </c>
      <c r="S104" s="48">
        <f>R104/D104</f>
        <v>0.25765399999999999</v>
      </c>
      <c r="T104" s="364"/>
      <c r="U104" s="364"/>
      <c r="V104" s="364"/>
      <c r="W104" s="364"/>
      <c r="X104" s="364"/>
      <c r="Y104" s="364"/>
    </row>
    <row r="105" spans="1:25" s="41" customFormat="1" ht="14.25" customHeight="1">
      <c r="A105" s="72" t="s">
        <v>1538</v>
      </c>
      <c r="B105" s="191"/>
      <c r="C105" s="357" t="s">
        <v>1574</v>
      </c>
      <c r="D105" s="213">
        <f>+CR!D103+CGA!D103+CMA!D103</f>
        <v>0</v>
      </c>
      <c r="E105" s="398"/>
      <c r="F105" s="359"/>
      <c r="G105" s="359"/>
      <c r="H105" s="359"/>
      <c r="I105" s="359"/>
      <c r="J105" s="359"/>
      <c r="K105" s="359"/>
      <c r="L105" s="359"/>
      <c r="M105" s="359"/>
      <c r="N105" s="359"/>
      <c r="O105" s="421"/>
      <c r="P105" s="359"/>
      <c r="Q105" s="377"/>
      <c r="R105" s="275">
        <f t="shared" si="32"/>
        <v>0</v>
      </c>
      <c r="S105" s="192">
        <v>0</v>
      </c>
      <c r="T105" s="364"/>
      <c r="U105" s="364"/>
    </row>
    <row r="106" spans="1:25" s="41" customFormat="1" ht="14.25" customHeight="1">
      <c r="A106" s="72" t="s">
        <v>1565</v>
      </c>
      <c r="B106" s="191"/>
      <c r="C106" s="357" t="s">
        <v>1575</v>
      </c>
      <c r="D106" s="213">
        <f>+CR!D104+CGA!D104+CMA!D104</f>
        <v>0</v>
      </c>
      <c r="E106" s="398"/>
      <c r="F106" s="359"/>
      <c r="G106" s="359"/>
      <c r="H106" s="359"/>
      <c r="I106" s="359"/>
      <c r="J106" s="359"/>
      <c r="K106" s="359"/>
      <c r="L106" s="359"/>
      <c r="M106" s="359"/>
      <c r="N106" s="359"/>
      <c r="O106" s="421"/>
      <c r="P106" s="359"/>
      <c r="Q106" s="377"/>
      <c r="R106" s="275">
        <f t="shared" si="32"/>
        <v>0</v>
      </c>
      <c r="S106" s="192">
        <v>0</v>
      </c>
      <c r="T106" s="364"/>
      <c r="U106" s="364"/>
    </row>
    <row r="107" spans="1:25" s="41" customFormat="1" ht="14.25" customHeight="1">
      <c r="A107" s="72" t="s">
        <v>1566</v>
      </c>
      <c r="B107" s="191"/>
      <c r="C107" s="357" t="s">
        <v>1552</v>
      </c>
      <c r="D107" s="213">
        <f>+CR!D105+CGA!D105+CMA!D105</f>
        <v>-10000</v>
      </c>
      <c r="E107" s="398">
        <v>0</v>
      </c>
      <c r="F107" s="359">
        <v>0</v>
      </c>
      <c r="G107" s="359">
        <v>0</v>
      </c>
      <c r="H107" s="359">
        <v>0</v>
      </c>
      <c r="I107" s="359">
        <v>0</v>
      </c>
      <c r="J107" s="359">
        <v>0</v>
      </c>
      <c r="K107" s="359">
        <v>0</v>
      </c>
      <c r="L107" s="359">
        <v>0</v>
      </c>
      <c r="M107" s="359">
        <v>0</v>
      </c>
      <c r="N107" s="359">
        <v>-1040</v>
      </c>
      <c r="O107" s="421">
        <v>0</v>
      </c>
      <c r="P107" s="359">
        <f>+CR!P105+CGA!P105+CMA!P105+'TOTAL CORP - REAL'!P103</f>
        <v>0</v>
      </c>
      <c r="Q107" s="377"/>
      <c r="R107" s="275">
        <f t="shared" si="32"/>
        <v>-1040</v>
      </c>
      <c r="S107" s="192">
        <f>R107/D107</f>
        <v>0.104</v>
      </c>
      <c r="T107" s="364"/>
      <c r="U107" s="364"/>
    </row>
    <row r="108" spans="1:25" s="41" customFormat="1" ht="14.25" customHeight="1">
      <c r="A108" s="72" t="s">
        <v>1567</v>
      </c>
      <c r="B108" s="191"/>
      <c r="C108" s="357" t="s">
        <v>1553</v>
      </c>
      <c r="D108" s="213">
        <f>+CR!D106+CGA!D106+CMA!D106</f>
        <v>-7000</v>
      </c>
      <c r="E108" s="398">
        <v>0</v>
      </c>
      <c r="F108" s="359">
        <v>0</v>
      </c>
      <c r="G108" s="359">
        <v>0</v>
      </c>
      <c r="H108" s="359">
        <v>0</v>
      </c>
      <c r="I108" s="359">
        <v>0</v>
      </c>
      <c r="J108" s="359">
        <v>0</v>
      </c>
      <c r="K108" s="359">
        <v>0</v>
      </c>
      <c r="L108" s="359">
        <v>0</v>
      </c>
      <c r="M108" s="359">
        <v>0</v>
      </c>
      <c r="N108" s="359">
        <v>0</v>
      </c>
      <c r="O108" s="421">
        <v>0</v>
      </c>
      <c r="P108" s="359">
        <f>+CR!P106+CGA!P106+CMA!P106+'TOTAL CORP - REAL'!P104</f>
        <v>0</v>
      </c>
      <c r="Q108" s="377"/>
      <c r="R108" s="275">
        <f t="shared" si="32"/>
        <v>0</v>
      </c>
      <c r="S108" s="192">
        <f>R108/D108</f>
        <v>0</v>
      </c>
      <c r="T108" s="364"/>
      <c r="U108" s="364"/>
    </row>
    <row r="109" spans="1:25" s="41" customFormat="1" ht="14.25" customHeight="1">
      <c r="A109" s="72" t="s">
        <v>1568</v>
      </c>
      <c r="B109" s="191"/>
      <c r="C109" s="357" t="s">
        <v>1576</v>
      </c>
      <c r="D109" s="213">
        <f>+CR!D107+CGA!D107+CMA!D107</f>
        <v>0</v>
      </c>
      <c r="E109" s="398"/>
      <c r="F109" s="359"/>
      <c r="G109" s="359"/>
      <c r="H109" s="359"/>
      <c r="I109" s="359"/>
      <c r="J109" s="359"/>
      <c r="K109" s="359"/>
      <c r="L109" s="359"/>
      <c r="M109" s="359"/>
      <c r="N109" s="359"/>
      <c r="O109" s="421"/>
      <c r="P109" s="359"/>
      <c r="Q109" s="377"/>
      <c r="R109" s="275">
        <f t="shared" si="32"/>
        <v>0</v>
      </c>
      <c r="S109" s="192">
        <v>0</v>
      </c>
      <c r="T109" s="364"/>
      <c r="U109" s="364"/>
    </row>
    <row r="110" spans="1:25" s="41" customFormat="1" ht="14.25" customHeight="1">
      <c r="A110" s="72" t="s">
        <v>1569</v>
      </c>
      <c r="B110" s="191"/>
      <c r="C110" s="357" t="s">
        <v>1577</v>
      </c>
      <c r="D110" s="213">
        <f>+CR!D108+CGA!D108+CMA!D108</f>
        <v>0</v>
      </c>
      <c r="E110" s="398"/>
      <c r="F110" s="359"/>
      <c r="G110" s="359"/>
      <c r="H110" s="359"/>
      <c r="I110" s="359"/>
      <c r="J110" s="359"/>
      <c r="K110" s="359"/>
      <c r="L110" s="359"/>
      <c r="M110" s="359"/>
      <c r="N110" s="359"/>
      <c r="O110" s="421"/>
      <c r="P110" s="359"/>
      <c r="Q110" s="377"/>
      <c r="R110" s="275">
        <f t="shared" si="32"/>
        <v>0</v>
      </c>
      <c r="S110" s="192">
        <v>0</v>
      </c>
      <c r="T110" s="364"/>
      <c r="U110" s="364"/>
    </row>
    <row r="111" spans="1:25" s="41" customFormat="1" ht="14.25" customHeight="1">
      <c r="A111" s="72" t="s">
        <v>1570</v>
      </c>
      <c r="B111" s="191"/>
      <c r="C111" s="357" t="s">
        <v>1581</v>
      </c>
      <c r="D111" s="213">
        <f>+CR!D109+CGA!D109+CMA!D109</f>
        <v>-10000</v>
      </c>
      <c r="E111" s="398">
        <v>0</v>
      </c>
      <c r="F111" s="359">
        <v>0</v>
      </c>
      <c r="G111" s="359">
        <v>0</v>
      </c>
      <c r="H111" s="359">
        <v>0</v>
      </c>
      <c r="I111" s="359">
        <v>0</v>
      </c>
      <c r="J111" s="359">
        <v>0</v>
      </c>
      <c r="K111" s="359">
        <v>0</v>
      </c>
      <c r="L111" s="359">
        <v>0</v>
      </c>
      <c r="M111" s="359">
        <v>0</v>
      </c>
      <c r="N111" s="359">
        <v>0</v>
      </c>
      <c r="O111" s="421">
        <v>0</v>
      </c>
      <c r="P111" s="359">
        <f>+CR!P109+CGA!P109+CMA!P109+'TOTAL CORP - REAL'!P107</f>
        <v>0</v>
      </c>
      <c r="Q111" s="377"/>
      <c r="R111" s="275">
        <f t="shared" si="32"/>
        <v>0</v>
      </c>
      <c r="S111" s="192">
        <f>R111/D111</f>
        <v>0</v>
      </c>
      <c r="T111" s="364"/>
      <c r="U111" s="364"/>
    </row>
    <row r="112" spans="1:25" s="41" customFormat="1" ht="14.25" customHeight="1">
      <c r="A112" s="72" t="s">
        <v>1571</v>
      </c>
      <c r="B112" s="191"/>
      <c r="C112" s="357" t="s">
        <v>1578</v>
      </c>
      <c r="D112" s="213">
        <f>+CR!D110+CGA!D110+CMA!D110</f>
        <v>0</v>
      </c>
      <c r="E112" s="398"/>
      <c r="F112" s="359"/>
      <c r="G112" s="359"/>
      <c r="H112" s="359"/>
      <c r="I112" s="359"/>
      <c r="J112" s="359"/>
      <c r="K112" s="359"/>
      <c r="L112" s="359"/>
      <c r="M112" s="359"/>
      <c r="N112" s="359"/>
      <c r="O112" s="421"/>
      <c r="P112" s="359"/>
      <c r="Q112" s="377"/>
      <c r="R112" s="275">
        <f t="shared" si="32"/>
        <v>0</v>
      </c>
      <c r="S112" s="192">
        <v>0</v>
      </c>
      <c r="T112" s="364"/>
      <c r="U112" s="364"/>
    </row>
    <row r="113" spans="1:23" s="41" customFormat="1" ht="14.25" customHeight="1">
      <c r="A113" s="72" t="s">
        <v>1572</v>
      </c>
      <c r="B113" s="191"/>
      <c r="C113" s="357" t="s">
        <v>1579</v>
      </c>
      <c r="D113" s="213">
        <f>+CR!D111+CGA!D111+CMA!D111</f>
        <v>0</v>
      </c>
      <c r="E113" s="398"/>
      <c r="F113" s="359"/>
      <c r="G113" s="359"/>
      <c r="H113" s="359"/>
      <c r="I113" s="359"/>
      <c r="J113" s="359"/>
      <c r="K113" s="359"/>
      <c r="L113" s="359"/>
      <c r="M113" s="359"/>
      <c r="N113" s="359"/>
      <c r="O113" s="421"/>
      <c r="P113" s="359"/>
      <c r="Q113" s="377"/>
      <c r="R113" s="275">
        <f t="shared" si="32"/>
        <v>0</v>
      </c>
      <c r="S113" s="192">
        <v>0</v>
      </c>
      <c r="T113" s="364"/>
      <c r="U113" s="364"/>
    </row>
    <row r="114" spans="1:23" s="41" customFormat="1" ht="14.25" customHeight="1">
      <c r="A114" s="72" t="s">
        <v>1573</v>
      </c>
      <c r="B114" s="191"/>
      <c r="C114" s="357" t="s">
        <v>1580</v>
      </c>
      <c r="D114" s="213">
        <f>+CR!D112+CGA!D112+CMA!D112</f>
        <v>0</v>
      </c>
      <c r="E114" s="398"/>
      <c r="F114" s="359"/>
      <c r="G114" s="359"/>
      <c r="H114" s="359"/>
      <c r="I114" s="359"/>
      <c r="J114" s="359"/>
      <c r="K114" s="359"/>
      <c r="L114" s="359"/>
      <c r="M114" s="359"/>
      <c r="N114" s="359"/>
      <c r="O114" s="421"/>
      <c r="P114" s="359"/>
      <c r="Q114" s="377"/>
      <c r="R114" s="275">
        <f t="shared" si="32"/>
        <v>0</v>
      </c>
      <c r="S114" s="192">
        <v>0</v>
      </c>
      <c r="T114" s="364"/>
      <c r="U114" s="364"/>
    </row>
    <row r="115" spans="1:23" s="41" customFormat="1" ht="15.75" customHeight="1">
      <c r="A115" s="72" t="s">
        <v>1539</v>
      </c>
      <c r="B115" s="620" t="s">
        <v>1582</v>
      </c>
      <c r="C115" s="621"/>
      <c r="D115" s="270">
        <f>SUM(D116:D124)</f>
        <v>-384517</v>
      </c>
      <c r="E115" s="449">
        <f>SUM(E116:E124)</f>
        <v>-26114.400000000001</v>
      </c>
      <c r="F115" s="450">
        <f t="shared" ref="F115:P115" si="33">SUM(F116:F124)</f>
        <v>-20116.47</v>
      </c>
      <c r="G115" s="450">
        <f t="shared" si="33"/>
        <v>-38865.61</v>
      </c>
      <c r="H115" s="450">
        <f t="shared" si="33"/>
        <v>-32542.370000000003</v>
      </c>
      <c r="I115" s="450">
        <f t="shared" si="33"/>
        <v>-63529.61</v>
      </c>
      <c r="J115" s="450">
        <f t="shared" si="33"/>
        <v>-33220.26</v>
      </c>
      <c r="K115" s="450">
        <f t="shared" si="33"/>
        <v>-20786.580000000002</v>
      </c>
      <c r="L115" s="450">
        <f t="shared" si="33"/>
        <v>-42457.929999999993</v>
      </c>
      <c r="M115" s="450">
        <f t="shared" si="33"/>
        <v>-68768.36</v>
      </c>
      <c r="N115" s="450">
        <f t="shared" si="33"/>
        <v>-27395.940000000002</v>
      </c>
      <c r="O115" s="280">
        <f t="shared" si="33"/>
        <v>-44404.32</v>
      </c>
      <c r="P115" s="280">
        <f t="shared" si="33"/>
        <v>-31150.670000000002</v>
      </c>
      <c r="Q115" s="281">
        <f>SUM(Q116:Q124)</f>
        <v>0</v>
      </c>
      <c r="R115" s="283">
        <f>SUM(R116:R124)</f>
        <v>-449352.52</v>
      </c>
      <c r="S115" s="29">
        <f>R115/D115</f>
        <v>1.1686154838407665</v>
      </c>
      <c r="T115" s="364"/>
      <c r="U115" s="364"/>
    </row>
    <row r="116" spans="1:23" s="41" customFormat="1" ht="15.75" customHeight="1">
      <c r="A116" s="72" t="s">
        <v>995</v>
      </c>
      <c r="B116" s="75"/>
      <c r="C116" s="76" t="s">
        <v>1554</v>
      </c>
      <c r="D116" s="276">
        <f>+CR!D114+CGA!D114+CMA!D114</f>
        <v>-6000</v>
      </c>
      <c r="E116" s="358">
        <v>0</v>
      </c>
      <c r="F116" s="359">
        <v>0</v>
      </c>
      <c r="G116" s="359">
        <v>0</v>
      </c>
      <c r="H116" s="359">
        <v>0</v>
      </c>
      <c r="I116" s="359">
        <v>0</v>
      </c>
      <c r="J116" s="359">
        <v>0</v>
      </c>
      <c r="K116" s="359">
        <v>0</v>
      </c>
      <c r="L116" s="359">
        <v>0</v>
      </c>
      <c r="M116" s="359">
        <v>0</v>
      </c>
      <c r="N116" s="359">
        <v>0</v>
      </c>
      <c r="O116" s="284">
        <v>0</v>
      </c>
      <c r="P116" s="284">
        <f>+CR!P114+CGA!P114+CMA!P114+'TOTAL CORP - REAL'!P112</f>
        <v>0</v>
      </c>
      <c r="Q116" s="284"/>
      <c r="R116" s="275">
        <f t="shared" ref="R116:R124" si="34">SUM(E116:Q116)</f>
        <v>0</v>
      </c>
      <c r="S116" s="48">
        <f>R116/D116</f>
        <v>0</v>
      </c>
      <c r="T116" s="364"/>
      <c r="U116" s="364"/>
    </row>
    <row r="117" spans="1:23" s="41" customFormat="1" ht="15.75" customHeight="1">
      <c r="A117" s="72" t="s">
        <v>996</v>
      </c>
      <c r="B117" s="75"/>
      <c r="C117" s="76" t="s">
        <v>1589</v>
      </c>
      <c r="D117" s="276">
        <f>+CR!D115+CGA!D115+CMA!D115</f>
        <v>0</v>
      </c>
      <c r="E117" s="358"/>
      <c r="F117" s="359"/>
      <c r="G117" s="359"/>
      <c r="H117" s="359"/>
      <c r="I117" s="359"/>
      <c r="J117" s="359"/>
      <c r="K117" s="359"/>
      <c r="L117" s="359"/>
      <c r="M117" s="359"/>
      <c r="N117" s="359"/>
      <c r="O117" s="284"/>
      <c r="P117" s="284"/>
      <c r="Q117" s="284"/>
      <c r="R117" s="275">
        <f t="shared" si="34"/>
        <v>0</v>
      </c>
      <c r="S117" s="48">
        <v>0</v>
      </c>
      <c r="T117" s="364"/>
      <c r="U117" s="364"/>
    </row>
    <row r="118" spans="1:23" s="41" customFormat="1" ht="15.75" customHeight="1">
      <c r="A118" s="406" t="s">
        <v>1583</v>
      </c>
      <c r="B118" s="191"/>
      <c r="C118" s="357" t="s">
        <v>1590</v>
      </c>
      <c r="D118" s="276">
        <f>+CR!D116+CGA!D116+CMA!D116</f>
        <v>-15000</v>
      </c>
      <c r="E118" s="358">
        <v>0</v>
      </c>
      <c r="F118" s="359">
        <v>0</v>
      </c>
      <c r="G118" s="359">
        <v>-800</v>
      </c>
      <c r="H118" s="359">
        <v>0</v>
      </c>
      <c r="I118" s="359">
        <v>0</v>
      </c>
      <c r="J118" s="359">
        <v>0</v>
      </c>
      <c r="K118" s="359">
        <v>0</v>
      </c>
      <c r="L118" s="359">
        <v>0</v>
      </c>
      <c r="M118" s="359">
        <v>0</v>
      </c>
      <c r="N118" s="359">
        <v>0</v>
      </c>
      <c r="O118" s="359">
        <v>0</v>
      </c>
      <c r="P118" s="359">
        <f>+CR!P116+CGA!P116+CMA!P116+'TOTAL CORP - REAL'!P114</f>
        <v>-3580</v>
      </c>
      <c r="Q118" s="359"/>
      <c r="R118" s="275">
        <f t="shared" si="34"/>
        <v>-4380</v>
      </c>
      <c r="S118" s="192">
        <f>R118/D118</f>
        <v>0.29199999999999998</v>
      </c>
      <c r="T118" s="364"/>
      <c r="U118" s="364"/>
      <c r="V118" s="364"/>
      <c r="W118" s="364"/>
    </row>
    <row r="119" spans="1:23" s="41" customFormat="1" ht="15.75" customHeight="1">
      <c r="A119" s="406" t="s">
        <v>1584</v>
      </c>
      <c r="B119" s="191"/>
      <c r="C119" s="357" t="s">
        <v>1591</v>
      </c>
      <c r="D119" s="276">
        <f>+CR!D117+CGA!D117+CMA!D117</f>
        <v>0</v>
      </c>
      <c r="E119" s="358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275">
        <f t="shared" si="34"/>
        <v>0</v>
      </c>
      <c r="S119" s="192">
        <v>0</v>
      </c>
      <c r="T119" s="364"/>
      <c r="U119" s="364"/>
    </row>
    <row r="120" spans="1:23" s="41" customFormat="1" ht="15.75" customHeight="1">
      <c r="A120" s="406" t="s">
        <v>1585</v>
      </c>
      <c r="B120" s="191"/>
      <c r="C120" s="357" t="s">
        <v>1592</v>
      </c>
      <c r="D120" s="276">
        <f>+CR!D118+CGA!D118+CMA!D118</f>
        <v>0</v>
      </c>
      <c r="E120" s="358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275">
        <f t="shared" si="34"/>
        <v>0</v>
      </c>
      <c r="S120" s="192">
        <v>0</v>
      </c>
      <c r="T120" s="364"/>
      <c r="U120" s="364"/>
    </row>
    <row r="121" spans="1:23" s="39" customFormat="1" ht="27" customHeight="1">
      <c r="A121" s="636" t="s">
        <v>75</v>
      </c>
      <c r="B121" s="637"/>
      <c r="C121" s="638"/>
      <c r="D121" s="236" t="s">
        <v>2</v>
      </c>
      <c r="E121" s="383" t="s">
        <v>1642</v>
      </c>
      <c r="F121" s="437" t="s">
        <v>1643</v>
      </c>
      <c r="G121" s="437" t="s">
        <v>1644</v>
      </c>
      <c r="H121" s="437" t="s">
        <v>1645</v>
      </c>
      <c r="I121" s="437" t="s">
        <v>923</v>
      </c>
      <c r="J121" s="437" t="s">
        <v>1646</v>
      </c>
      <c r="K121" s="437" t="s">
        <v>1647</v>
      </c>
      <c r="L121" s="437" t="s">
        <v>1648</v>
      </c>
      <c r="M121" s="437" t="s">
        <v>1649</v>
      </c>
      <c r="N121" s="384" t="s">
        <v>1650</v>
      </c>
      <c r="O121" s="384" t="s">
        <v>1651</v>
      </c>
      <c r="P121" s="204" t="s">
        <v>1652</v>
      </c>
      <c r="Q121" s="237" t="s">
        <v>3</v>
      </c>
      <c r="R121" s="355" t="s">
        <v>4</v>
      </c>
      <c r="S121" s="37" t="s">
        <v>132</v>
      </c>
    </row>
    <row r="122" spans="1:23" s="41" customFormat="1" ht="15.75" customHeight="1">
      <c r="A122" s="406" t="s">
        <v>1586</v>
      </c>
      <c r="B122" s="191"/>
      <c r="C122" s="357" t="s">
        <v>839</v>
      </c>
      <c r="D122" s="276">
        <f>+CR!D119+CGA!D119+CMA!D119</f>
        <v>-363517</v>
      </c>
      <c r="E122" s="358">
        <v>-26114.400000000001</v>
      </c>
      <c r="F122" s="359">
        <v>-20116.47</v>
      </c>
      <c r="G122" s="359">
        <v>-38065.61</v>
      </c>
      <c r="H122" s="359">
        <v>-32542.370000000003</v>
      </c>
      <c r="I122" s="359">
        <v>-63529.61</v>
      </c>
      <c r="J122" s="359">
        <v>-33220.26</v>
      </c>
      <c r="K122" s="359">
        <v>-20786.580000000002</v>
      </c>
      <c r="L122" s="359">
        <v>-42457.929999999993</v>
      </c>
      <c r="M122" s="359">
        <v>-68768.36</v>
      </c>
      <c r="N122" s="359">
        <v>-27395.940000000002</v>
      </c>
      <c r="O122" s="359">
        <v>-44404.32</v>
      </c>
      <c r="P122" s="359">
        <f>+CR!P119+CGA!P119+CMA!P119+'TOTAL CORP - REAL'!P117</f>
        <v>-27570.670000000002</v>
      </c>
      <c r="Q122" s="359"/>
      <c r="R122" s="275">
        <f t="shared" si="34"/>
        <v>-444972.52</v>
      </c>
      <c r="S122" s="192">
        <f>R122/D122</f>
        <v>1.22407623302349</v>
      </c>
      <c r="T122" s="364"/>
      <c r="U122" s="364"/>
      <c r="V122" s="364"/>
      <c r="W122" s="364"/>
    </row>
    <row r="123" spans="1:23" s="41" customFormat="1" ht="24" customHeight="1">
      <c r="A123" s="406" t="s">
        <v>1587</v>
      </c>
      <c r="B123" s="191"/>
      <c r="C123" s="357" t="s">
        <v>1629</v>
      </c>
      <c r="D123" s="276">
        <f>+CR!D121+CGA!D120+CMA!D120</f>
        <v>0</v>
      </c>
      <c r="E123" s="358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275">
        <f t="shared" si="34"/>
        <v>0</v>
      </c>
      <c r="S123" s="192">
        <v>0</v>
      </c>
      <c r="T123" s="364"/>
      <c r="U123" s="364"/>
    </row>
    <row r="124" spans="1:23" s="41" customFormat="1" ht="15" customHeight="1">
      <c r="A124" s="72" t="s">
        <v>1588</v>
      </c>
      <c r="B124" s="75"/>
      <c r="C124" s="357" t="s">
        <v>1593</v>
      </c>
      <c r="D124" s="213">
        <f>+CR!D122+CGA!D121+CMA!D121</f>
        <v>0</v>
      </c>
      <c r="E124" s="358"/>
      <c r="F124" s="359"/>
      <c r="G124" s="359"/>
      <c r="H124" s="359"/>
      <c r="I124" s="359"/>
      <c r="J124" s="359"/>
      <c r="K124" s="359"/>
      <c r="L124" s="359"/>
      <c r="M124" s="359"/>
      <c r="N124" s="359"/>
      <c r="O124" s="284"/>
      <c r="P124" s="284"/>
      <c r="Q124" s="284"/>
      <c r="R124" s="275">
        <f t="shared" si="34"/>
        <v>0</v>
      </c>
      <c r="S124" s="48">
        <v>0</v>
      </c>
      <c r="T124" s="364"/>
      <c r="U124" s="364"/>
    </row>
    <row r="125" spans="1:23" s="41" customFormat="1" ht="15" customHeight="1">
      <c r="A125" s="9" t="s">
        <v>997</v>
      </c>
      <c r="B125" s="622" t="s">
        <v>1594</v>
      </c>
      <c r="C125" s="623"/>
      <c r="D125" s="270">
        <f>SUM(D126:D131)</f>
        <v>-10000</v>
      </c>
      <c r="E125" s="449">
        <f t="shared" ref="E125:R125" si="35">SUM(E126:E131)</f>
        <v>0</v>
      </c>
      <c r="F125" s="450">
        <f t="shared" si="35"/>
        <v>0</v>
      </c>
      <c r="G125" s="450">
        <f t="shared" si="35"/>
        <v>0</v>
      </c>
      <c r="H125" s="450">
        <f t="shared" si="35"/>
        <v>0</v>
      </c>
      <c r="I125" s="450">
        <f t="shared" si="35"/>
        <v>0</v>
      </c>
      <c r="J125" s="450">
        <f t="shared" si="35"/>
        <v>0</v>
      </c>
      <c r="K125" s="450">
        <f t="shared" si="35"/>
        <v>0</v>
      </c>
      <c r="L125" s="450">
        <f t="shared" si="35"/>
        <v>0</v>
      </c>
      <c r="M125" s="450">
        <f t="shared" si="35"/>
        <v>0</v>
      </c>
      <c r="N125" s="450">
        <f t="shared" si="35"/>
        <v>0</v>
      </c>
      <c r="O125" s="280">
        <f t="shared" si="35"/>
        <v>0</v>
      </c>
      <c r="P125" s="280">
        <f t="shared" si="35"/>
        <v>0</v>
      </c>
      <c r="Q125" s="281">
        <f t="shared" si="35"/>
        <v>0</v>
      </c>
      <c r="R125" s="282">
        <f t="shared" si="35"/>
        <v>0</v>
      </c>
      <c r="S125" s="29">
        <f>R125/D125</f>
        <v>0</v>
      </c>
      <c r="T125" s="364"/>
      <c r="U125" s="364"/>
    </row>
    <row r="126" spans="1:23" s="41" customFormat="1" ht="15" customHeight="1">
      <c r="A126" s="72" t="s">
        <v>1595</v>
      </c>
      <c r="B126" s="191"/>
      <c r="C126" s="76" t="s">
        <v>1601</v>
      </c>
      <c r="D126" s="213">
        <f>+CR!D124+CGA!D124+CMA!D123</f>
        <v>0</v>
      </c>
      <c r="E126" s="358"/>
      <c r="F126" s="359"/>
      <c r="G126" s="359"/>
      <c r="H126" s="359"/>
      <c r="I126" s="359"/>
      <c r="J126" s="359"/>
      <c r="K126" s="359"/>
      <c r="L126" s="359"/>
      <c r="M126" s="359"/>
      <c r="N126" s="359"/>
      <c r="O126" s="284"/>
      <c r="P126" s="284"/>
      <c r="Q126" s="284"/>
      <c r="R126" s="275">
        <f t="shared" ref="R126:R131" si="36">SUM(E126:Q126)</f>
        <v>0</v>
      </c>
      <c r="S126" s="192">
        <v>0</v>
      </c>
      <c r="T126" s="364"/>
      <c r="U126" s="364"/>
      <c r="W126" s="363"/>
    </row>
    <row r="127" spans="1:23" s="41" customFormat="1" ht="15" customHeight="1">
      <c r="A127" s="406" t="s">
        <v>1596</v>
      </c>
      <c r="B127" s="191"/>
      <c r="C127" s="357" t="s">
        <v>1555</v>
      </c>
      <c r="D127" s="213">
        <f>+CR!D125+CGA!D125+CMA!D124</f>
        <v>-1000</v>
      </c>
      <c r="E127" s="358">
        <v>0</v>
      </c>
      <c r="F127" s="359">
        <v>0</v>
      </c>
      <c r="G127" s="359">
        <v>0</v>
      </c>
      <c r="H127" s="359">
        <v>0</v>
      </c>
      <c r="I127" s="359">
        <v>0</v>
      </c>
      <c r="J127" s="359">
        <v>0</v>
      </c>
      <c r="K127" s="359">
        <v>0</v>
      </c>
      <c r="L127" s="359">
        <v>0</v>
      </c>
      <c r="M127" s="359">
        <v>0</v>
      </c>
      <c r="N127" s="359">
        <v>0</v>
      </c>
      <c r="O127" s="359">
        <v>0</v>
      </c>
      <c r="P127" s="359">
        <f>+CR!P125+CGA!P125+CMA!P124+'TOTAL CORP - REAL'!P122</f>
        <v>0</v>
      </c>
      <c r="Q127" s="359"/>
      <c r="R127" s="275">
        <f t="shared" si="36"/>
        <v>0</v>
      </c>
      <c r="S127" s="192">
        <f>R127/D127</f>
        <v>0</v>
      </c>
      <c r="T127" s="364"/>
      <c r="U127" s="364"/>
      <c r="W127" s="363"/>
    </row>
    <row r="128" spans="1:23" s="41" customFormat="1" ht="15" customHeight="1">
      <c r="A128" s="406" t="s">
        <v>1597</v>
      </c>
      <c r="B128" s="191"/>
      <c r="C128" s="357" t="s">
        <v>1602</v>
      </c>
      <c r="D128" s="213">
        <f>+CR!D126+CGA!D126+CMA!D125</f>
        <v>0</v>
      </c>
      <c r="E128" s="358">
        <v>0</v>
      </c>
      <c r="F128" s="359">
        <v>0</v>
      </c>
      <c r="G128" s="359">
        <v>0</v>
      </c>
      <c r="H128" s="359">
        <v>0</v>
      </c>
      <c r="I128" s="359">
        <v>0</v>
      </c>
      <c r="J128" s="359">
        <v>0</v>
      </c>
      <c r="K128" s="359">
        <v>0</v>
      </c>
      <c r="L128" s="359">
        <v>0</v>
      </c>
      <c r="M128" s="359">
        <v>0</v>
      </c>
      <c r="N128" s="359">
        <v>0</v>
      </c>
      <c r="O128" s="359">
        <v>0</v>
      </c>
      <c r="P128" s="359">
        <f>+CR!P126+CGA!P126+CMA!P125+'TOTAL CORP - REAL'!P123</f>
        <v>0</v>
      </c>
      <c r="Q128" s="359"/>
      <c r="R128" s="275">
        <f t="shared" si="36"/>
        <v>0</v>
      </c>
      <c r="S128" s="192">
        <v>0</v>
      </c>
      <c r="T128" s="364"/>
      <c r="U128" s="364"/>
      <c r="W128" s="363"/>
    </row>
    <row r="129" spans="1:23" s="41" customFormat="1" ht="15" customHeight="1">
      <c r="A129" s="406" t="s">
        <v>1598</v>
      </c>
      <c r="B129" s="191"/>
      <c r="C129" s="357" t="s">
        <v>1556</v>
      </c>
      <c r="D129" s="213">
        <f>+CR!D127+CGA!D127+CMA!D126</f>
        <v>-3000</v>
      </c>
      <c r="E129" s="358">
        <v>0</v>
      </c>
      <c r="F129" s="359">
        <v>0</v>
      </c>
      <c r="G129" s="359">
        <v>0</v>
      </c>
      <c r="H129" s="359">
        <v>0</v>
      </c>
      <c r="I129" s="359">
        <v>0</v>
      </c>
      <c r="J129" s="359">
        <v>0</v>
      </c>
      <c r="K129" s="359">
        <v>0</v>
      </c>
      <c r="L129" s="359">
        <v>0</v>
      </c>
      <c r="M129" s="359">
        <v>0</v>
      </c>
      <c r="N129" s="359">
        <v>0</v>
      </c>
      <c r="O129" s="359">
        <v>0</v>
      </c>
      <c r="P129" s="359">
        <f>+CR!P127+CGA!P127+CMA!P126+'TOTAL CORP - REAL'!P124</f>
        <v>0</v>
      </c>
      <c r="Q129" s="359"/>
      <c r="R129" s="275">
        <f t="shared" si="36"/>
        <v>0</v>
      </c>
      <c r="S129" s="192">
        <f t="shared" ref="S129:S134" si="37">R129/D129</f>
        <v>0</v>
      </c>
      <c r="T129" s="364"/>
      <c r="U129" s="364"/>
      <c r="W129" s="363"/>
    </row>
    <row r="130" spans="1:23" s="41" customFormat="1" ht="15" customHeight="1">
      <c r="A130" s="406" t="s">
        <v>1599</v>
      </c>
      <c r="B130" s="191"/>
      <c r="C130" s="357" t="s">
        <v>1557</v>
      </c>
      <c r="D130" s="213">
        <f>+CR!D128+CGA!D128+CMA!D127</f>
        <v>-2000</v>
      </c>
      <c r="E130" s="358">
        <v>0</v>
      </c>
      <c r="F130" s="359">
        <v>0</v>
      </c>
      <c r="G130" s="359">
        <v>0</v>
      </c>
      <c r="H130" s="359">
        <v>0</v>
      </c>
      <c r="I130" s="359">
        <v>0</v>
      </c>
      <c r="J130" s="359">
        <v>0</v>
      </c>
      <c r="K130" s="359">
        <v>0</v>
      </c>
      <c r="L130" s="359">
        <v>0</v>
      </c>
      <c r="M130" s="359">
        <v>0</v>
      </c>
      <c r="N130" s="359">
        <v>0</v>
      </c>
      <c r="O130" s="359">
        <v>0</v>
      </c>
      <c r="P130" s="359">
        <f>+CR!P128+CGA!P128+CMA!P127+'TOTAL CORP - REAL'!P125</f>
        <v>0</v>
      </c>
      <c r="Q130" s="359"/>
      <c r="R130" s="275">
        <f t="shared" si="36"/>
        <v>0</v>
      </c>
      <c r="S130" s="192">
        <f t="shared" si="37"/>
        <v>0</v>
      </c>
      <c r="T130" s="364"/>
      <c r="U130" s="364"/>
      <c r="W130" s="363"/>
    </row>
    <row r="131" spans="1:23" s="41" customFormat="1" ht="15" customHeight="1">
      <c r="A131" s="406" t="s">
        <v>1600</v>
      </c>
      <c r="B131" s="191"/>
      <c r="C131" s="357" t="s">
        <v>1558</v>
      </c>
      <c r="D131" s="213">
        <f>+CR!D129+CGA!D129+CMA!D128</f>
        <v>-4000</v>
      </c>
      <c r="E131" s="358">
        <v>0</v>
      </c>
      <c r="F131" s="359">
        <v>0</v>
      </c>
      <c r="G131" s="359">
        <v>0</v>
      </c>
      <c r="H131" s="359">
        <v>0</v>
      </c>
      <c r="I131" s="359">
        <v>0</v>
      </c>
      <c r="J131" s="359">
        <v>0</v>
      </c>
      <c r="K131" s="359">
        <v>0</v>
      </c>
      <c r="L131" s="359">
        <v>0</v>
      </c>
      <c r="M131" s="359">
        <v>0</v>
      </c>
      <c r="N131" s="359">
        <v>0</v>
      </c>
      <c r="O131" s="359">
        <v>0</v>
      </c>
      <c r="P131" s="359">
        <f>+CR!P129+CGA!P129+CMA!P128+'TOTAL CORP - REAL'!P126</f>
        <v>0</v>
      </c>
      <c r="Q131" s="359"/>
      <c r="R131" s="275">
        <f t="shared" si="36"/>
        <v>0</v>
      </c>
      <c r="S131" s="192">
        <f t="shared" si="37"/>
        <v>0</v>
      </c>
      <c r="T131" s="364"/>
      <c r="U131" s="364"/>
      <c r="W131" s="363"/>
    </row>
    <row r="132" spans="1:23" s="41" customFormat="1" ht="15" customHeight="1">
      <c r="A132" s="9" t="s">
        <v>1540</v>
      </c>
      <c r="B132" s="620" t="s">
        <v>1603</v>
      </c>
      <c r="C132" s="621"/>
      <c r="D132" s="270">
        <f>+SUM(D133:D136)</f>
        <v>-3000</v>
      </c>
      <c r="E132" s="449">
        <f t="shared" ref="E132:R132" si="38">+SUM(E133:E136)</f>
        <v>0</v>
      </c>
      <c r="F132" s="450">
        <f t="shared" si="38"/>
        <v>0</v>
      </c>
      <c r="G132" s="450">
        <f t="shared" si="38"/>
        <v>0</v>
      </c>
      <c r="H132" s="450">
        <f t="shared" si="38"/>
        <v>0</v>
      </c>
      <c r="I132" s="450">
        <f t="shared" si="38"/>
        <v>0</v>
      </c>
      <c r="J132" s="450">
        <f t="shared" si="38"/>
        <v>0</v>
      </c>
      <c r="K132" s="450">
        <f t="shared" si="38"/>
        <v>0</v>
      </c>
      <c r="L132" s="450">
        <f t="shared" si="38"/>
        <v>0</v>
      </c>
      <c r="M132" s="450">
        <f t="shared" si="38"/>
        <v>0</v>
      </c>
      <c r="N132" s="450">
        <f t="shared" si="38"/>
        <v>0</v>
      </c>
      <c r="O132" s="280">
        <f t="shared" si="38"/>
        <v>0</v>
      </c>
      <c r="P132" s="280">
        <f t="shared" si="38"/>
        <v>0</v>
      </c>
      <c r="Q132" s="281">
        <f>SUM(Q133:Q150)</f>
        <v>0</v>
      </c>
      <c r="R132" s="282">
        <f t="shared" si="38"/>
        <v>0</v>
      </c>
      <c r="S132" s="29">
        <f t="shared" si="37"/>
        <v>0</v>
      </c>
      <c r="T132" s="364"/>
      <c r="U132" s="364"/>
      <c r="W132" s="363"/>
    </row>
    <row r="133" spans="1:23" s="41" customFormat="1" ht="19.5" customHeight="1">
      <c r="A133" s="406" t="s">
        <v>1604</v>
      </c>
      <c r="B133" s="191"/>
      <c r="C133" s="357" t="s">
        <v>1559</v>
      </c>
      <c r="D133" s="276">
        <f>+CR!D131+CGA!D131+CMA!D130</f>
        <v>-1500</v>
      </c>
      <c r="E133" s="358">
        <v>0</v>
      </c>
      <c r="F133" s="359">
        <v>0</v>
      </c>
      <c r="G133" s="359">
        <v>0</v>
      </c>
      <c r="H133" s="359">
        <v>0</v>
      </c>
      <c r="I133" s="359">
        <v>0</v>
      </c>
      <c r="J133" s="359">
        <v>0</v>
      </c>
      <c r="K133" s="359">
        <v>0</v>
      </c>
      <c r="L133" s="359">
        <v>0</v>
      </c>
      <c r="M133" s="359">
        <v>0</v>
      </c>
      <c r="N133" s="359">
        <v>0</v>
      </c>
      <c r="O133" s="359">
        <v>0</v>
      </c>
      <c r="P133" s="359">
        <f>+CR!P131+CGA!P131+CMA!P130+'TOTAL CORP - REAL'!P128</f>
        <v>0</v>
      </c>
      <c r="Q133" s="377"/>
      <c r="R133" s="275">
        <f>SUM(E133:Q133)</f>
        <v>0</v>
      </c>
      <c r="S133" s="192">
        <f t="shared" si="37"/>
        <v>0</v>
      </c>
      <c r="T133" s="364"/>
      <c r="U133" s="364"/>
      <c r="W133" s="363"/>
    </row>
    <row r="134" spans="1:23" s="41" customFormat="1" ht="25.5">
      <c r="A134" s="406" t="s">
        <v>1605</v>
      </c>
      <c r="B134" s="191"/>
      <c r="C134" s="357" t="s">
        <v>1560</v>
      </c>
      <c r="D134" s="276">
        <f>+CR!D132+CGA!D132+CMA!D131</f>
        <v>-1500</v>
      </c>
      <c r="E134" s="358">
        <v>0</v>
      </c>
      <c r="F134" s="359">
        <v>0</v>
      </c>
      <c r="G134" s="359">
        <v>0</v>
      </c>
      <c r="H134" s="359">
        <v>0</v>
      </c>
      <c r="I134" s="359">
        <v>0</v>
      </c>
      <c r="J134" s="359">
        <v>0</v>
      </c>
      <c r="K134" s="359">
        <v>0</v>
      </c>
      <c r="L134" s="359">
        <v>0</v>
      </c>
      <c r="M134" s="359">
        <v>0</v>
      </c>
      <c r="N134" s="359">
        <v>0</v>
      </c>
      <c r="O134" s="359">
        <v>0</v>
      </c>
      <c r="P134" s="359">
        <f>+CR!P132+CGA!P132+CMA!P131+'TOTAL CORP - REAL'!P129</f>
        <v>0</v>
      </c>
      <c r="Q134" s="377"/>
      <c r="R134" s="275">
        <f>SUM(E134:Q134)</f>
        <v>0</v>
      </c>
      <c r="S134" s="192">
        <f t="shared" si="37"/>
        <v>0</v>
      </c>
      <c r="T134" s="364"/>
      <c r="U134" s="364"/>
      <c r="W134" s="363"/>
    </row>
    <row r="135" spans="1:23" s="41" customFormat="1" ht="20.25" customHeight="1">
      <c r="A135" s="406" t="s">
        <v>1606</v>
      </c>
      <c r="B135" s="191"/>
      <c r="C135" s="357" t="s">
        <v>1608</v>
      </c>
      <c r="D135" s="276">
        <f>+CR!D133+CGA!D133+CMA!D132</f>
        <v>0</v>
      </c>
      <c r="E135" s="358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77"/>
      <c r="R135" s="275">
        <f>SUM(E135:Q135)</f>
        <v>0</v>
      </c>
      <c r="S135" s="192">
        <v>0</v>
      </c>
      <c r="T135" s="364"/>
      <c r="U135" s="364"/>
      <c r="W135" s="363"/>
    </row>
    <row r="136" spans="1:23" s="41" customFormat="1" ht="28.5" customHeight="1">
      <c r="A136" s="406" t="s">
        <v>1607</v>
      </c>
      <c r="B136" s="191"/>
      <c r="C136" s="357" t="s">
        <v>1609</v>
      </c>
      <c r="D136" s="276">
        <f>+CR!D134+CGA!D134+CMA!D133</f>
        <v>0</v>
      </c>
      <c r="E136" s="358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77"/>
      <c r="R136" s="275">
        <f>SUM(E136:Q136)</f>
        <v>0</v>
      </c>
      <c r="S136" s="192">
        <v>0</v>
      </c>
      <c r="T136" s="364"/>
      <c r="U136" s="364"/>
      <c r="W136" s="363"/>
    </row>
    <row r="137" spans="1:23" s="41" customFormat="1" ht="15" customHeight="1">
      <c r="A137" s="9" t="s">
        <v>1611</v>
      </c>
      <c r="B137" s="620" t="s">
        <v>1610</v>
      </c>
      <c r="C137" s="621"/>
      <c r="D137" s="270">
        <f>SUM(D138:D144)</f>
        <v>-3000</v>
      </c>
      <c r="E137" s="449">
        <f t="shared" ref="E137:R137" si="39">SUM(E138:E144)</f>
        <v>0</v>
      </c>
      <c r="F137" s="450">
        <f t="shared" si="39"/>
        <v>0</v>
      </c>
      <c r="G137" s="450">
        <f t="shared" si="39"/>
        <v>0</v>
      </c>
      <c r="H137" s="450">
        <f t="shared" si="39"/>
        <v>0</v>
      </c>
      <c r="I137" s="450">
        <f t="shared" si="39"/>
        <v>0</v>
      </c>
      <c r="J137" s="450">
        <f t="shared" si="39"/>
        <v>0</v>
      </c>
      <c r="K137" s="450">
        <f t="shared" si="39"/>
        <v>0</v>
      </c>
      <c r="L137" s="450">
        <f t="shared" si="39"/>
        <v>0</v>
      </c>
      <c r="M137" s="450">
        <f t="shared" si="39"/>
        <v>0</v>
      </c>
      <c r="N137" s="450">
        <f t="shared" si="39"/>
        <v>0</v>
      </c>
      <c r="O137" s="280">
        <f t="shared" si="39"/>
        <v>0</v>
      </c>
      <c r="P137" s="280">
        <f t="shared" si="39"/>
        <v>0</v>
      </c>
      <c r="Q137" s="281">
        <f t="shared" si="39"/>
        <v>0</v>
      </c>
      <c r="R137" s="282">
        <f t="shared" si="39"/>
        <v>0</v>
      </c>
      <c r="S137" s="29">
        <f>R137/D137</f>
        <v>0</v>
      </c>
      <c r="T137" s="364"/>
      <c r="U137" s="364"/>
      <c r="W137" s="363"/>
    </row>
    <row r="138" spans="1:23" s="41" customFormat="1" ht="15" customHeight="1">
      <c r="A138" s="406" t="s">
        <v>1612</v>
      </c>
      <c r="B138" s="191"/>
      <c r="C138" s="357" t="s">
        <v>973</v>
      </c>
      <c r="D138" s="276">
        <f>+CR!D136+CGA!D136+CMA!D135</f>
        <v>0</v>
      </c>
      <c r="E138" s="358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77"/>
      <c r="R138" s="275">
        <f t="shared" ref="R138:R144" si="40">SUM(E138:Q138)</f>
        <v>0</v>
      </c>
      <c r="S138" s="192">
        <v>0</v>
      </c>
      <c r="T138" s="364"/>
      <c r="U138" s="364"/>
      <c r="W138" s="363"/>
    </row>
    <row r="139" spans="1:23" s="41" customFormat="1" ht="15" customHeight="1">
      <c r="A139" s="406" t="s">
        <v>1613</v>
      </c>
      <c r="B139" s="191"/>
      <c r="C139" s="357" t="s">
        <v>974</v>
      </c>
      <c r="D139" s="276">
        <f>+CR!D137+CGA!D137+CMA!D136</f>
        <v>0</v>
      </c>
      <c r="E139" s="358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77"/>
      <c r="R139" s="275">
        <f t="shared" si="40"/>
        <v>0</v>
      </c>
      <c r="S139" s="192">
        <v>0</v>
      </c>
      <c r="T139" s="364"/>
      <c r="U139" s="364"/>
      <c r="W139" s="363"/>
    </row>
    <row r="140" spans="1:23" s="41" customFormat="1" ht="15" customHeight="1">
      <c r="A140" s="406" t="s">
        <v>1614</v>
      </c>
      <c r="B140" s="191"/>
      <c r="C140" s="357" t="s">
        <v>1619</v>
      </c>
      <c r="D140" s="276">
        <f>+CR!D138+CGA!D138+CMA!D137</f>
        <v>0</v>
      </c>
      <c r="E140" s="358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77"/>
      <c r="R140" s="275">
        <f t="shared" si="40"/>
        <v>0</v>
      </c>
      <c r="S140" s="192">
        <v>0</v>
      </c>
      <c r="T140" s="364"/>
      <c r="U140" s="364"/>
      <c r="W140" s="363"/>
    </row>
    <row r="141" spans="1:23" s="41" customFormat="1" ht="15" customHeight="1">
      <c r="A141" s="406" t="s">
        <v>1615</v>
      </c>
      <c r="B141" s="191"/>
      <c r="C141" s="357" t="s">
        <v>1561</v>
      </c>
      <c r="D141" s="276">
        <f>+CR!D139+CGA!D139+CMA!D138</f>
        <v>-3000</v>
      </c>
      <c r="E141" s="358">
        <v>0</v>
      </c>
      <c r="F141" s="359">
        <v>0</v>
      </c>
      <c r="G141" s="359">
        <v>0</v>
      </c>
      <c r="H141" s="359">
        <v>0</v>
      </c>
      <c r="I141" s="359">
        <v>0</v>
      </c>
      <c r="J141" s="359">
        <v>0</v>
      </c>
      <c r="K141" s="359">
        <v>0</v>
      </c>
      <c r="L141" s="359">
        <v>0</v>
      </c>
      <c r="M141" s="359">
        <f>+CR!M139+CGA!M139+CMA!M138+'TOTAL CORP - REAL'!M136</f>
        <v>0</v>
      </c>
      <c r="N141" s="359">
        <f>+CR!N139+CGA!N139+CMA!N138+'TOTAL CORP - REAL'!N136</f>
        <v>0</v>
      </c>
      <c r="O141" s="359">
        <f>+CR!O139+CGA!O139+CMA!O138+'TOTAL CORP - REAL'!O136</f>
        <v>0</v>
      </c>
      <c r="P141" s="359">
        <f>+CR!P139+CGA!P139+CMA!P138+'TOTAL CORP - REAL'!P136</f>
        <v>0</v>
      </c>
      <c r="Q141" s="377"/>
      <c r="R141" s="275">
        <f t="shared" si="40"/>
        <v>0</v>
      </c>
      <c r="S141" s="192">
        <f>R141/D141</f>
        <v>0</v>
      </c>
      <c r="T141" s="364"/>
      <c r="U141" s="364"/>
      <c r="W141" s="363"/>
    </row>
    <row r="142" spans="1:23" s="41" customFormat="1" ht="15" customHeight="1">
      <c r="A142" s="406" t="s">
        <v>1616</v>
      </c>
      <c r="B142" s="191"/>
      <c r="C142" s="357" t="s">
        <v>1620</v>
      </c>
      <c r="D142" s="276">
        <f>+CR!D140+CGA!D140+CMA!D139</f>
        <v>0</v>
      </c>
      <c r="E142" s="358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77"/>
      <c r="R142" s="275">
        <f t="shared" si="40"/>
        <v>0</v>
      </c>
      <c r="S142" s="192">
        <v>0</v>
      </c>
      <c r="T142" s="364"/>
      <c r="U142" s="364"/>
      <c r="W142" s="363"/>
    </row>
    <row r="143" spans="1:23" s="41" customFormat="1" ht="15" customHeight="1">
      <c r="A143" s="406" t="s">
        <v>1617</v>
      </c>
      <c r="B143" s="191"/>
      <c r="C143" s="357" t="s">
        <v>1621</v>
      </c>
      <c r="D143" s="276">
        <f>+CR!D141+CGA!D141+CMA!D140</f>
        <v>0</v>
      </c>
      <c r="E143" s="358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77"/>
      <c r="R143" s="275">
        <f t="shared" si="40"/>
        <v>0</v>
      </c>
      <c r="S143" s="192">
        <v>0</v>
      </c>
      <c r="T143" s="364"/>
      <c r="U143" s="364"/>
      <c r="W143" s="363"/>
    </row>
    <row r="144" spans="1:23" s="41" customFormat="1" ht="15" customHeight="1">
      <c r="A144" s="406" t="s">
        <v>1618</v>
      </c>
      <c r="B144" s="191"/>
      <c r="C144" s="357" t="s">
        <v>1622</v>
      </c>
      <c r="D144" s="276">
        <f>+CR!D142+CGA!D142+CMA!D141</f>
        <v>0</v>
      </c>
      <c r="E144" s="358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77"/>
      <c r="R144" s="275">
        <f t="shared" si="40"/>
        <v>0</v>
      </c>
      <c r="S144" s="192">
        <v>0</v>
      </c>
      <c r="T144" s="364"/>
      <c r="U144" s="364"/>
      <c r="W144" s="363"/>
    </row>
    <row r="145" spans="1:24" s="41" customFormat="1" ht="15" customHeight="1">
      <c r="A145" s="9" t="s">
        <v>998</v>
      </c>
      <c r="B145" s="620" t="s">
        <v>1610</v>
      </c>
      <c r="C145" s="621"/>
      <c r="D145" s="270">
        <f>SUM(D146:D150)</f>
        <v>-20001</v>
      </c>
      <c r="E145" s="449">
        <f t="shared" ref="E145:R145" si="41">SUM(E146:E150)</f>
        <v>0</v>
      </c>
      <c r="F145" s="450">
        <f t="shared" si="41"/>
        <v>0</v>
      </c>
      <c r="G145" s="450">
        <f t="shared" si="41"/>
        <v>0</v>
      </c>
      <c r="H145" s="450">
        <f t="shared" si="41"/>
        <v>-3810</v>
      </c>
      <c r="I145" s="450">
        <f t="shared" si="41"/>
        <v>-1491.59</v>
      </c>
      <c r="J145" s="450">
        <f t="shared" si="41"/>
        <v>-3962.32</v>
      </c>
      <c r="K145" s="450">
        <f t="shared" si="41"/>
        <v>0</v>
      </c>
      <c r="L145" s="450">
        <f t="shared" si="41"/>
        <v>-4064.59</v>
      </c>
      <c r="M145" s="450">
        <f t="shared" si="41"/>
        <v>-2564</v>
      </c>
      <c r="N145" s="450">
        <f t="shared" si="41"/>
        <v>-3626.41</v>
      </c>
      <c r="O145" s="280">
        <f t="shared" si="41"/>
        <v>-490</v>
      </c>
      <c r="P145" s="280">
        <f t="shared" si="41"/>
        <v>-4180</v>
      </c>
      <c r="Q145" s="281">
        <f t="shared" si="41"/>
        <v>0</v>
      </c>
      <c r="R145" s="282">
        <f t="shared" si="41"/>
        <v>-24188.91</v>
      </c>
      <c r="S145" s="29">
        <f>R145/D145</f>
        <v>1.2093850307484626</v>
      </c>
      <c r="T145" s="364"/>
      <c r="U145" s="364"/>
      <c r="W145" s="363"/>
    </row>
    <row r="146" spans="1:24" s="41" customFormat="1" ht="15" customHeight="1">
      <c r="A146" s="406" t="s">
        <v>999</v>
      </c>
      <c r="B146" s="191"/>
      <c r="C146" s="357" t="s">
        <v>1562</v>
      </c>
      <c r="D146" s="276">
        <f>+CR!D144+CGA!D144+CMA!D143</f>
        <v>-5001</v>
      </c>
      <c r="E146" s="358">
        <v>0</v>
      </c>
      <c r="F146" s="359">
        <v>0</v>
      </c>
      <c r="G146" s="359">
        <v>0</v>
      </c>
      <c r="H146" s="359">
        <v>0</v>
      </c>
      <c r="I146" s="359">
        <v>-1491.59</v>
      </c>
      <c r="J146" s="359">
        <v>-152.32</v>
      </c>
      <c r="K146" s="359">
        <v>0</v>
      </c>
      <c r="L146" s="359">
        <v>-292.58999999999997</v>
      </c>
      <c r="M146" s="359">
        <v>0</v>
      </c>
      <c r="N146" s="359">
        <v>-3626.41</v>
      </c>
      <c r="O146" s="359">
        <v>0</v>
      </c>
      <c r="P146" s="359">
        <f>+CR!P144+CGA!P144+CMA!P143+'TOTAL CORP - REAL'!P141</f>
        <v>0</v>
      </c>
      <c r="Q146" s="377"/>
      <c r="R146" s="275">
        <f>SUM(E146:Q146)</f>
        <v>-5562.91</v>
      </c>
      <c r="S146" s="192">
        <f>R146/D146</f>
        <v>1.112359528094381</v>
      </c>
      <c r="T146" s="364"/>
      <c r="U146" s="364"/>
      <c r="V146" s="364"/>
      <c r="W146" s="364"/>
      <c r="X146" s="364"/>
    </row>
    <row r="147" spans="1:24" s="41" customFormat="1" ht="16.5" customHeight="1">
      <c r="A147" s="406" t="s">
        <v>1000</v>
      </c>
      <c r="B147" s="191"/>
      <c r="C147" s="357" t="s">
        <v>1626</v>
      </c>
      <c r="D147" s="276">
        <f>+CR!D145+CGA!D145+CMA!D144</f>
        <v>0</v>
      </c>
      <c r="E147" s="358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77"/>
      <c r="R147" s="275">
        <f>SUM(E147:Q147)</f>
        <v>0</v>
      </c>
      <c r="S147" s="192">
        <v>0</v>
      </c>
      <c r="T147" s="364"/>
      <c r="U147" s="364"/>
      <c r="V147" s="364"/>
      <c r="W147" s="364"/>
      <c r="X147" s="364"/>
    </row>
    <row r="148" spans="1:24" s="41" customFormat="1" ht="15" customHeight="1">
      <c r="A148" s="406" t="s">
        <v>1623</v>
      </c>
      <c r="B148" s="191"/>
      <c r="C148" s="357" t="s">
        <v>1563</v>
      </c>
      <c r="D148" s="276">
        <f>+CR!D146+CGA!D146+CMA!D145</f>
        <v>-15000</v>
      </c>
      <c r="E148" s="358">
        <v>0</v>
      </c>
      <c r="F148" s="359">
        <v>0</v>
      </c>
      <c r="G148" s="359">
        <v>0</v>
      </c>
      <c r="H148" s="359">
        <v>-3810</v>
      </c>
      <c r="I148" s="359">
        <v>0</v>
      </c>
      <c r="J148" s="359">
        <v>-3810</v>
      </c>
      <c r="K148" s="359">
        <v>0</v>
      </c>
      <c r="L148" s="359">
        <v>-3772</v>
      </c>
      <c r="M148" s="359">
        <v>-2564</v>
      </c>
      <c r="N148" s="359">
        <v>0</v>
      </c>
      <c r="O148" s="359">
        <v>-490</v>
      </c>
      <c r="P148" s="359">
        <f>+CR!P146+CGA!P146+CMA!P144</f>
        <v>-4180</v>
      </c>
      <c r="Q148" s="377"/>
      <c r="R148" s="275">
        <f>SUM(E148:Q148)</f>
        <v>-18626</v>
      </c>
      <c r="S148" s="192">
        <f>R148/D148</f>
        <v>1.2417333333333334</v>
      </c>
      <c r="T148" s="364"/>
      <c r="U148" s="364"/>
      <c r="W148" s="363"/>
    </row>
    <row r="149" spans="1:24" s="41" customFormat="1" ht="15" customHeight="1">
      <c r="A149" s="406" t="s">
        <v>1624</v>
      </c>
      <c r="B149" s="191"/>
      <c r="C149" s="357" t="s">
        <v>1627</v>
      </c>
      <c r="D149" s="276">
        <f>+CR!D147+CGA!D147+CMA!D146</f>
        <v>0</v>
      </c>
      <c r="E149" s="358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77"/>
      <c r="R149" s="275">
        <f>SUM(E149:Q149)</f>
        <v>0</v>
      </c>
      <c r="S149" s="192">
        <v>0</v>
      </c>
      <c r="T149" s="364"/>
      <c r="U149" s="364"/>
      <c r="W149" s="363"/>
    </row>
    <row r="150" spans="1:24" s="41" customFormat="1" ht="15" customHeight="1">
      <c r="A150" s="406" t="s">
        <v>1625</v>
      </c>
      <c r="B150" s="191"/>
      <c r="C150" s="357" t="s">
        <v>1628</v>
      </c>
      <c r="D150" s="276">
        <f>+CR!D148+CGA!D148+CMA!D147</f>
        <v>0</v>
      </c>
      <c r="E150" s="358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77"/>
      <c r="R150" s="275">
        <f>SUM(E150:Q150)</f>
        <v>0</v>
      </c>
      <c r="S150" s="192">
        <v>0</v>
      </c>
      <c r="T150" s="364"/>
      <c r="U150" s="364"/>
      <c r="W150" s="363"/>
    </row>
    <row r="151" spans="1:24" s="41" customFormat="1" ht="15" customHeight="1">
      <c r="A151" s="9"/>
      <c r="B151" s="622" t="s">
        <v>107</v>
      </c>
      <c r="C151" s="623"/>
      <c r="D151" s="270">
        <f t="shared" ref="D151:R151" si="42">D68+D77+D93+D102+D54+D145</f>
        <v>-13851821.02</v>
      </c>
      <c r="E151" s="449">
        <f t="shared" si="42"/>
        <v>-456426.39999999997</v>
      </c>
      <c r="F151" s="450">
        <f t="shared" si="42"/>
        <v>-407701.95000000007</v>
      </c>
      <c r="G151" s="450">
        <f t="shared" si="42"/>
        <v>-492637.92</v>
      </c>
      <c r="H151" s="450">
        <f t="shared" si="42"/>
        <v>-533610.39999999991</v>
      </c>
      <c r="I151" s="450">
        <f t="shared" si="42"/>
        <v>-559616.83999999985</v>
      </c>
      <c r="J151" s="450">
        <f t="shared" si="42"/>
        <v>-522648.72000000003</v>
      </c>
      <c r="K151" s="450">
        <f t="shared" si="42"/>
        <v>-497770.59</v>
      </c>
      <c r="L151" s="450">
        <f t="shared" si="42"/>
        <v>-526419.40999999992</v>
      </c>
      <c r="M151" s="450">
        <f t="shared" si="42"/>
        <v>-603725.01</v>
      </c>
      <c r="N151" s="450">
        <f t="shared" si="42"/>
        <v>-493268.10999999993</v>
      </c>
      <c r="O151" s="280">
        <f t="shared" si="42"/>
        <v>-490130.01999999996</v>
      </c>
      <c r="P151" s="280">
        <f t="shared" si="42"/>
        <v>-379217.6</v>
      </c>
      <c r="Q151" s="281">
        <f t="shared" si="42"/>
        <v>0</v>
      </c>
      <c r="R151" s="243">
        <f t="shared" si="42"/>
        <v>-5963172.9699999997</v>
      </c>
      <c r="S151" s="29">
        <f>R151/D151</f>
        <v>0.43049740257183888</v>
      </c>
      <c r="T151" s="364"/>
      <c r="U151" s="364"/>
    </row>
    <row r="152" spans="1:24" ht="15" customHeight="1">
      <c r="A152" s="80"/>
      <c r="B152" s="4"/>
      <c r="C152" s="4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7"/>
      <c r="P152" s="287"/>
      <c r="Q152" s="287"/>
      <c r="R152" s="287"/>
      <c r="S152" s="81"/>
      <c r="T152" s="364"/>
      <c r="U152" s="364"/>
    </row>
    <row r="153" spans="1:24" s="41" customFormat="1" ht="15.75" customHeight="1">
      <c r="A153" s="52" t="s">
        <v>847</v>
      </c>
      <c r="B153" s="83"/>
      <c r="C153" s="84" t="s">
        <v>81</v>
      </c>
      <c r="D153" s="288">
        <f>SUM(D154:D156)</f>
        <v>0</v>
      </c>
      <c r="E153" s="289">
        <f>SUM(E154:E156)</f>
        <v>-4316.7400000000007</v>
      </c>
      <c r="F153" s="439">
        <f t="shared" ref="F153:P153" si="43">SUM(F154:F156)</f>
        <v>-8699.8700000000008</v>
      </c>
      <c r="G153" s="439">
        <f t="shared" si="43"/>
        <v>-9534.67</v>
      </c>
      <c r="H153" s="439">
        <f t="shared" si="43"/>
        <v>-10430.789999999999</v>
      </c>
      <c r="I153" s="439">
        <f t="shared" si="43"/>
        <v>-11326.91</v>
      </c>
      <c r="J153" s="439">
        <f t="shared" si="43"/>
        <v>-12223.03</v>
      </c>
      <c r="K153" s="439">
        <f t="shared" si="43"/>
        <v>-13119.150000000001</v>
      </c>
      <c r="L153" s="439">
        <f t="shared" si="43"/>
        <v>-35305.25</v>
      </c>
      <c r="M153" s="439">
        <f t="shared" si="43"/>
        <v>-39749.700000000004</v>
      </c>
      <c r="N153" s="439">
        <f t="shared" si="43"/>
        <v>-44251.96</v>
      </c>
      <c r="O153" s="387">
        <f t="shared" si="43"/>
        <v>-48754.220000000008</v>
      </c>
      <c r="P153" s="214">
        <f t="shared" si="43"/>
        <v>-53256.480000000003</v>
      </c>
      <c r="Q153" s="287">
        <f>SUM(Q154:Q156)</f>
        <v>0</v>
      </c>
      <c r="R153" s="261">
        <f>+SUM(E153:P153)</f>
        <v>-290968.77</v>
      </c>
      <c r="S153" s="48">
        <v>0</v>
      </c>
      <c r="T153" s="364"/>
      <c r="U153" s="364"/>
    </row>
    <row r="154" spans="1:24" ht="15" customHeight="1">
      <c r="A154" s="85" t="s">
        <v>1106</v>
      </c>
      <c r="B154" s="86"/>
      <c r="C154" s="47" t="s">
        <v>1102</v>
      </c>
      <c r="D154" s="290">
        <v>0</v>
      </c>
      <c r="E154" s="291">
        <v>-4248.93</v>
      </c>
      <c r="F154" s="392">
        <v>-8564.25</v>
      </c>
      <c r="G154" s="392">
        <v>-9373.32</v>
      </c>
      <c r="H154" s="392">
        <v>-10243.709999999999</v>
      </c>
      <c r="I154" s="392">
        <v>-11114.1</v>
      </c>
      <c r="J154" s="392">
        <v>-11984.49</v>
      </c>
      <c r="K154" s="392">
        <v>-12854.880000000001</v>
      </c>
      <c r="L154" s="392">
        <v>-34762.769999999997</v>
      </c>
      <c r="M154" s="392">
        <v>-39139.410000000003</v>
      </c>
      <c r="N154" s="392">
        <v>-43573.86</v>
      </c>
      <c r="O154" s="392">
        <v>-48008.310000000005</v>
      </c>
      <c r="P154" s="284">
        <f>-'BALANCETE 12.2021'!F268-'BALANCETE 12.2021'!F277</f>
        <v>-52442.76</v>
      </c>
      <c r="Q154" s="284"/>
      <c r="R154" s="265">
        <f t="shared" ref="R154:R155" si="44">+SUM(E154:P154)</f>
        <v>-286310.78999999998</v>
      </c>
      <c r="S154" s="48">
        <v>0</v>
      </c>
      <c r="T154" s="364"/>
      <c r="U154" s="364"/>
    </row>
    <row r="155" spans="1:24" ht="15" customHeight="1">
      <c r="A155" s="373" t="s">
        <v>1107</v>
      </c>
      <c r="B155" s="374"/>
      <c r="C155" s="47" t="s">
        <v>1103</v>
      </c>
      <c r="D155" s="375">
        <v>0</v>
      </c>
      <c r="E155" s="291">
        <v>-67.81</v>
      </c>
      <c r="F155" s="392">
        <v>-135.62</v>
      </c>
      <c r="G155" s="392">
        <v>-161.35</v>
      </c>
      <c r="H155" s="392">
        <v>-187.08</v>
      </c>
      <c r="I155" s="392">
        <v>-212.81</v>
      </c>
      <c r="J155" s="392">
        <v>-238.54</v>
      </c>
      <c r="K155" s="392">
        <v>-264.27</v>
      </c>
      <c r="L155" s="392">
        <v>-542.48</v>
      </c>
      <c r="M155" s="392">
        <v>-610.29</v>
      </c>
      <c r="N155" s="392">
        <v>-678.1</v>
      </c>
      <c r="O155" s="392">
        <v>-745.91</v>
      </c>
      <c r="P155" s="359">
        <f>-'BALANCETE 12.2021'!F275-'BALANCETE 12.2021'!F286</f>
        <v>-813.72</v>
      </c>
      <c r="Q155" s="359"/>
      <c r="R155" s="265">
        <f t="shared" si="44"/>
        <v>-4657.9799999999996</v>
      </c>
      <c r="S155" s="192">
        <v>0</v>
      </c>
      <c r="T155" s="364"/>
      <c r="U155" s="364"/>
    </row>
    <row r="156" spans="1:24" ht="15" customHeight="1">
      <c r="A156" s="85" t="s">
        <v>1108</v>
      </c>
      <c r="B156" s="86"/>
      <c r="C156" s="47" t="s">
        <v>1104</v>
      </c>
      <c r="D156" s="290">
        <v>0</v>
      </c>
      <c r="E156" s="291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284"/>
      <c r="Q156" s="284"/>
      <c r="R156" s="265">
        <f>SUM(E156:Q156)</f>
        <v>0</v>
      </c>
      <c r="S156" s="48">
        <v>0</v>
      </c>
      <c r="T156" s="364"/>
      <c r="U156" s="364"/>
    </row>
    <row r="157" spans="1:24" ht="15" customHeight="1">
      <c r="A157" s="80"/>
      <c r="B157" s="4"/>
      <c r="C157" s="4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93"/>
      <c r="P157" s="294"/>
      <c r="Q157" s="294"/>
      <c r="R157" s="295"/>
      <c r="S157" s="87"/>
    </row>
    <row r="158" spans="1:24" s="41" customFormat="1" ht="15" customHeight="1">
      <c r="A158" s="9"/>
      <c r="B158" s="622" t="s">
        <v>73</v>
      </c>
      <c r="C158" s="628" t="s">
        <v>61</v>
      </c>
      <c r="D158" s="296">
        <f>SUM(D151+D153)</f>
        <v>-13851821.02</v>
      </c>
      <c r="E158" s="409">
        <f>SUM(E151+E153)</f>
        <v>-460743.13999999996</v>
      </c>
      <c r="F158" s="451">
        <f t="shared" ref="F158:O158" si="45">SUM(F151+F153)</f>
        <v>-416401.82000000007</v>
      </c>
      <c r="G158" s="451">
        <f t="shared" si="45"/>
        <v>-502172.58999999997</v>
      </c>
      <c r="H158" s="451">
        <f t="shared" si="45"/>
        <v>-544041.18999999994</v>
      </c>
      <c r="I158" s="451">
        <f t="shared" si="45"/>
        <v>-570943.74999999988</v>
      </c>
      <c r="J158" s="451">
        <f t="shared" si="45"/>
        <v>-534871.75</v>
      </c>
      <c r="K158" s="451">
        <f t="shared" si="45"/>
        <v>-510889.74000000005</v>
      </c>
      <c r="L158" s="451">
        <f t="shared" si="45"/>
        <v>-561724.65999999992</v>
      </c>
      <c r="M158" s="451">
        <f t="shared" si="45"/>
        <v>-643474.71</v>
      </c>
      <c r="N158" s="451">
        <f t="shared" si="45"/>
        <v>-537520.06999999995</v>
      </c>
      <c r="O158" s="450">
        <f t="shared" si="45"/>
        <v>-538884.24</v>
      </c>
      <c r="P158" s="280">
        <f>SUM(P151+P153)</f>
        <v>-432474.07999999996</v>
      </c>
      <c r="Q158" s="270">
        <f>SUM(Q151+Q153)</f>
        <v>0</v>
      </c>
      <c r="R158" s="243">
        <f>SUM(E158:Q158)</f>
        <v>-6254141.7400000002</v>
      </c>
      <c r="S158" s="29">
        <f>R158/D158</f>
        <v>0.4515032161453672</v>
      </c>
    </row>
    <row r="159" spans="1:24" s="4" customFormat="1" ht="15" customHeight="1">
      <c r="A159" s="88"/>
      <c r="B159" s="74"/>
      <c r="C159" s="74"/>
      <c r="D159" s="298"/>
      <c r="E159" s="299"/>
      <c r="F159" s="430"/>
      <c r="G159" s="430"/>
      <c r="H159" s="430"/>
      <c r="I159" s="430"/>
      <c r="J159" s="430"/>
      <c r="K159" s="430"/>
      <c r="L159" s="430"/>
      <c r="M159" s="430"/>
      <c r="N159" s="430"/>
      <c r="O159" s="299"/>
      <c r="P159" s="19"/>
      <c r="Q159" s="19"/>
      <c r="R159" s="19"/>
      <c r="S159" s="81"/>
    </row>
    <row r="160" spans="1:24" s="41" customFormat="1" ht="15" customHeight="1">
      <c r="A160" s="89">
        <v>7</v>
      </c>
      <c r="B160" s="629" t="s">
        <v>62</v>
      </c>
      <c r="C160" s="630"/>
      <c r="D160" s="296">
        <f t="shared" ref="D160:R160" si="46">D158+D46</f>
        <v>0</v>
      </c>
      <c r="E160" s="300">
        <f t="shared" si="46"/>
        <v>0</v>
      </c>
      <c r="F160" s="431">
        <f t="shared" si="46"/>
        <v>0</v>
      </c>
      <c r="G160" s="431">
        <f t="shared" si="46"/>
        <v>0</v>
      </c>
      <c r="H160" s="431">
        <f t="shared" si="46"/>
        <v>0</v>
      </c>
      <c r="I160" s="431">
        <f t="shared" si="46"/>
        <v>0</v>
      </c>
      <c r="J160" s="431">
        <f t="shared" si="46"/>
        <v>0</v>
      </c>
      <c r="K160" s="431">
        <f t="shared" si="46"/>
        <v>0</v>
      </c>
      <c r="L160" s="431">
        <f t="shared" si="46"/>
        <v>0</v>
      </c>
      <c r="M160" s="431">
        <f t="shared" si="46"/>
        <v>0</v>
      </c>
      <c r="N160" s="431">
        <f t="shared" si="46"/>
        <v>0</v>
      </c>
      <c r="O160" s="280">
        <f t="shared" si="46"/>
        <v>0</v>
      </c>
      <c r="P160" s="280">
        <f t="shared" si="46"/>
        <v>0</v>
      </c>
      <c r="Q160" s="281">
        <f t="shared" si="46"/>
        <v>0</v>
      </c>
      <c r="R160" s="280">
        <f t="shared" si="46"/>
        <v>0</v>
      </c>
      <c r="S160" s="29">
        <v>0</v>
      </c>
    </row>
    <row r="161" spans="1:21" s="4" customFormat="1" ht="15" customHeight="1">
      <c r="A161" s="80"/>
      <c r="B161" s="90"/>
      <c r="C161" s="90"/>
      <c r="D161" s="301"/>
      <c r="E161" s="302"/>
      <c r="F161" s="432"/>
      <c r="G161" s="432"/>
      <c r="H161" s="432"/>
      <c r="I161" s="432"/>
      <c r="J161" s="432"/>
      <c r="K161" s="432"/>
      <c r="L161" s="432"/>
      <c r="M161" s="432"/>
      <c r="N161" s="432"/>
      <c r="O161" s="303"/>
      <c r="P161" s="304"/>
      <c r="Q161" s="304"/>
      <c r="R161" s="304"/>
      <c r="S161" s="91"/>
    </row>
    <row r="162" spans="1:21" s="41" customFormat="1" ht="15" customHeight="1">
      <c r="A162" s="11" t="s">
        <v>74</v>
      </c>
      <c r="B162" s="6"/>
      <c r="C162" s="6"/>
      <c r="D162" s="232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362"/>
    </row>
    <row r="163" spans="1:21" ht="15" customHeight="1">
      <c r="A163" s="12"/>
      <c r="B163" s="7"/>
      <c r="C163" s="7"/>
      <c r="D163" s="305"/>
      <c r="O163" s="196"/>
      <c r="P163" s="196"/>
      <c r="Q163" s="3"/>
      <c r="R163" s="196"/>
    </row>
    <row r="164" spans="1:21">
      <c r="A164" s="9">
        <v>8</v>
      </c>
      <c r="B164" s="622" t="s">
        <v>94</v>
      </c>
      <c r="C164" s="628"/>
      <c r="D164" s="309">
        <f t="shared" ref="D164:P164" si="47">SUM(D165:D170)</f>
        <v>-283000</v>
      </c>
      <c r="E164" s="310">
        <f t="shared" si="47"/>
        <v>0</v>
      </c>
      <c r="F164" s="433">
        <f t="shared" si="47"/>
        <v>-3983.54</v>
      </c>
      <c r="G164" s="433">
        <f t="shared" si="47"/>
        <v>0</v>
      </c>
      <c r="H164" s="433">
        <f t="shared" si="47"/>
        <v>-3679.08</v>
      </c>
      <c r="I164" s="433">
        <f t="shared" si="47"/>
        <v>0</v>
      </c>
      <c r="J164" s="433">
        <f t="shared" si="47"/>
        <v>0</v>
      </c>
      <c r="K164" s="433">
        <f t="shared" si="47"/>
        <v>0</v>
      </c>
      <c r="L164" s="433">
        <f t="shared" si="47"/>
        <v>0</v>
      </c>
      <c r="M164" s="433">
        <f t="shared" si="47"/>
        <v>0</v>
      </c>
      <c r="N164" s="433">
        <f t="shared" si="47"/>
        <v>-3468</v>
      </c>
      <c r="O164" s="311">
        <f t="shared" si="47"/>
        <v>0</v>
      </c>
      <c r="P164" s="311">
        <f t="shared" si="47"/>
        <v>-90000</v>
      </c>
      <c r="Q164" s="312">
        <f>SUM(Q165:Q170)</f>
        <v>0</v>
      </c>
      <c r="R164" s="313">
        <f t="shared" ref="R164:R170" si="48">SUM(E164:Q164)</f>
        <v>-101130.62</v>
      </c>
      <c r="S164" s="29">
        <f>R164/D164</f>
        <v>0.35735201413427559</v>
      </c>
    </row>
    <row r="165" spans="1:21" ht="15" customHeight="1">
      <c r="A165" s="10" t="s">
        <v>87</v>
      </c>
      <c r="B165" s="13"/>
      <c r="C165" s="14" t="s">
        <v>63</v>
      </c>
      <c r="D165" s="290">
        <f>+CR!D163+CGA!D164+CMA!D165</f>
        <v>-6000</v>
      </c>
      <c r="E165" s="314">
        <v>0</v>
      </c>
      <c r="F165" s="434">
        <v>-3983.54</v>
      </c>
      <c r="G165" s="434">
        <v>0</v>
      </c>
      <c r="H165" s="434">
        <v>-3679.08</v>
      </c>
      <c r="I165" s="434">
        <v>0</v>
      </c>
      <c r="J165" s="434">
        <v>0</v>
      </c>
      <c r="K165" s="434">
        <v>0</v>
      </c>
      <c r="L165" s="434">
        <v>0</v>
      </c>
      <c r="M165" s="434">
        <v>0</v>
      </c>
      <c r="N165" s="434">
        <v>0</v>
      </c>
      <c r="O165" s="434">
        <v>0</v>
      </c>
      <c r="P165" s="315">
        <v>0</v>
      </c>
      <c r="Q165" s="316"/>
      <c r="R165" s="265">
        <f t="shared" si="48"/>
        <v>-7662.62</v>
      </c>
      <c r="S165" s="381">
        <f>R165/D165</f>
        <v>1.2771033333333333</v>
      </c>
    </row>
    <row r="166" spans="1:21" ht="15" customHeight="1">
      <c r="A166" s="10" t="s">
        <v>88</v>
      </c>
      <c r="B166" s="13"/>
      <c r="C166" s="14" t="s">
        <v>102</v>
      </c>
      <c r="D166" s="290">
        <f>+CR!D164+CGA!D165+CMA!D166</f>
        <v>-15000</v>
      </c>
      <c r="E166" s="314">
        <v>0</v>
      </c>
      <c r="F166" s="434">
        <v>0</v>
      </c>
      <c r="G166" s="434">
        <v>0</v>
      </c>
      <c r="H166" s="434">
        <v>0</v>
      </c>
      <c r="I166" s="434">
        <v>0</v>
      </c>
      <c r="J166" s="434">
        <v>0</v>
      </c>
      <c r="K166" s="434">
        <v>0</v>
      </c>
      <c r="L166" s="434">
        <v>0</v>
      </c>
      <c r="M166" s="434">
        <v>0</v>
      </c>
      <c r="N166" s="434">
        <v>-3468</v>
      </c>
      <c r="O166" s="434">
        <v>0</v>
      </c>
      <c r="P166" s="315">
        <v>0</v>
      </c>
      <c r="Q166" s="316"/>
      <c r="R166" s="265">
        <f t="shared" si="48"/>
        <v>-3468</v>
      </c>
      <c r="S166" s="381">
        <f>R166/D166</f>
        <v>0.23119999999999999</v>
      </c>
    </row>
    <row r="167" spans="1:21" ht="15" customHeight="1">
      <c r="A167" s="10" t="s">
        <v>89</v>
      </c>
      <c r="B167" s="15"/>
      <c r="C167" s="16" t="s">
        <v>103</v>
      </c>
      <c r="D167" s="290">
        <f>+CR!D165+CGA!D166+CMA!D167</f>
        <v>-2000</v>
      </c>
      <c r="E167" s="314">
        <v>0</v>
      </c>
      <c r="F167" s="434">
        <v>0</v>
      </c>
      <c r="G167" s="434">
        <v>0</v>
      </c>
      <c r="H167" s="434">
        <v>0</v>
      </c>
      <c r="I167" s="434">
        <v>0</v>
      </c>
      <c r="J167" s="434">
        <v>0</v>
      </c>
      <c r="K167" s="434">
        <v>0</v>
      </c>
      <c r="L167" s="434">
        <v>0</v>
      </c>
      <c r="M167" s="434">
        <v>0</v>
      </c>
      <c r="N167" s="434">
        <v>0</v>
      </c>
      <c r="O167" s="434">
        <v>0</v>
      </c>
      <c r="P167" s="315">
        <v>0</v>
      </c>
      <c r="Q167" s="315"/>
      <c r="R167" s="265">
        <f t="shared" si="48"/>
        <v>0</v>
      </c>
      <c r="S167" s="381">
        <f>R167/D167</f>
        <v>0</v>
      </c>
    </row>
    <row r="168" spans="1:21" ht="15" customHeight="1">
      <c r="A168" s="10" t="s">
        <v>1109</v>
      </c>
      <c r="B168" s="13"/>
      <c r="C168" s="14" t="s">
        <v>68</v>
      </c>
      <c r="D168" s="290">
        <v>-260000</v>
      </c>
      <c r="E168" s="314">
        <v>0</v>
      </c>
      <c r="F168" s="434">
        <v>0</v>
      </c>
      <c r="G168" s="434">
        <v>0</v>
      </c>
      <c r="H168" s="434">
        <v>0</v>
      </c>
      <c r="I168" s="434">
        <v>0</v>
      </c>
      <c r="J168" s="434">
        <v>0</v>
      </c>
      <c r="K168" s="434">
        <v>0</v>
      </c>
      <c r="L168" s="434">
        <v>0</v>
      </c>
      <c r="M168" s="434">
        <v>0</v>
      </c>
      <c r="N168" s="434">
        <v>0</v>
      </c>
      <c r="O168" s="434">
        <v>0</v>
      </c>
      <c r="P168" s="315">
        <v>0</v>
      </c>
      <c r="Q168" s="316"/>
      <c r="R168" s="318">
        <f t="shared" si="48"/>
        <v>0</v>
      </c>
      <c r="S168" s="381">
        <v>0</v>
      </c>
    </row>
    <row r="169" spans="1:21" ht="15" customHeight="1">
      <c r="A169" s="10" t="s">
        <v>90</v>
      </c>
      <c r="B169" s="13"/>
      <c r="C169" s="14" t="s">
        <v>69</v>
      </c>
      <c r="D169" s="290">
        <f>+CR!D167+CGA!D168+CMA!D169</f>
        <v>0</v>
      </c>
      <c r="E169" s="314">
        <v>0</v>
      </c>
      <c r="F169" s="434">
        <v>0</v>
      </c>
      <c r="G169" s="434">
        <v>0</v>
      </c>
      <c r="H169" s="434">
        <v>0</v>
      </c>
      <c r="I169" s="434">
        <v>0</v>
      </c>
      <c r="J169" s="434">
        <v>0</v>
      </c>
      <c r="K169" s="434">
        <v>0</v>
      </c>
      <c r="L169" s="434">
        <v>0</v>
      </c>
      <c r="M169" s="434">
        <v>0</v>
      </c>
      <c r="N169" s="434">
        <v>0</v>
      </c>
      <c r="O169" s="434">
        <v>0</v>
      </c>
      <c r="P169" s="315">
        <f>CMA!P169</f>
        <v>-90000</v>
      </c>
      <c r="Q169" s="316"/>
      <c r="R169" s="318">
        <f t="shared" si="48"/>
        <v>-90000</v>
      </c>
      <c r="S169" s="381">
        <v>0</v>
      </c>
    </row>
    <row r="170" spans="1:21" ht="15" customHeight="1">
      <c r="A170" s="20" t="s">
        <v>1110</v>
      </c>
      <c r="B170" s="13"/>
      <c r="C170" s="14" t="s">
        <v>70</v>
      </c>
      <c r="D170" s="290">
        <f>+CR!D168+CGA!D169+CMA!D170</f>
        <v>0</v>
      </c>
      <c r="E170" s="314">
        <v>0</v>
      </c>
      <c r="F170" s="434">
        <v>0</v>
      </c>
      <c r="G170" s="434">
        <v>0</v>
      </c>
      <c r="H170" s="434">
        <v>0</v>
      </c>
      <c r="I170" s="434">
        <v>0</v>
      </c>
      <c r="J170" s="434">
        <v>0</v>
      </c>
      <c r="K170" s="434">
        <v>0</v>
      </c>
      <c r="L170" s="434">
        <v>0</v>
      </c>
      <c r="M170" s="434">
        <v>0</v>
      </c>
      <c r="N170" s="434">
        <v>0</v>
      </c>
      <c r="O170" s="434">
        <v>0</v>
      </c>
      <c r="P170" s="315">
        <v>0</v>
      </c>
      <c r="Q170" s="316"/>
      <c r="R170" s="318">
        <f t="shared" si="48"/>
        <v>0</v>
      </c>
      <c r="S170" s="381">
        <v>0</v>
      </c>
    </row>
    <row r="171" spans="1:21" ht="15" customHeight="1">
      <c r="A171" s="12"/>
      <c r="B171" s="7"/>
      <c r="C171" s="7"/>
      <c r="D171" s="305"/>
      <c r="P171" s="3"/>
      <c r="Q171" s="3"/>
    </row>
    <row r="172" spans="1:21">
      <c r="A172" s="9">
        <v>9</v>
      </c>
      <c r="B172" s="622" t="s">
        <v>134</v>
      </c>
      <c r="C172" s="628"/>
      <c r="D172" s="319">
        <f>SUM(D174:D178)</f>
        <v>0</v>
      </c>
      <c r="E172" s="320">
        <f>SUM(E173:E178)</f>
        <v>0</v>
      </c>
      <c r="F172" s="433">
        <f t="shared" ref="F172:O172" si="49">SUM(F173:F178)</f>
        <v>0</v>
      </c>
      <c r="G172" s="433">
        <f t="shared" si="49"/>
        <v>0</v>
      </c>
      <c r="H172" s="433">
        <f t="shared" si="49"/>
        <v>0</v>
      </c>
      <c r="I172" s="433">
        <f t="shared" si="49"/>
        <v>0</v>
      </c>
      <c r="J172" s="433">
        <f t="shared" si="49"/>
        <v>0</v>
      </c>
      <c r="K172" s="433">
        <f t="shared" si="49"/>
        <v>0</v>
      </c>
      <c r="L172" s="433">
        <f t="shared" si="49"/>
        <v>0</v>
      </c>
      <c r="M172" s="433">
        <f t="shared" si="49"/>
        <v>0</v>
      </c>
      <c r="N172" s="433">
        <f t="shared" si="49"/>
        <v>0</v>
      </c>
      <c r="O172" s="311">
        <f t="shared" si="49"/>
        <v>0</v>
      </c>
      <c r="P172" s="311">
        <v>0</v>
      </c>
      <c r="Q172" s="311">
        <v>0</v>
      </c>
      <c r="R172" s="321">
        <f>SUM(E172:Q172)</f>
        <v>0</v>
      </c>
      <c r="S172" s="29">
        <v>0</v>
      </c>
    </row>
    <row r="173" spans="1:21" s="92" customFormat="1" ht="15" customHeight="1">
      <c r="A173" s="10" t="s">
        <v>91</v>
      </c>
      <c r="B173" s="13"/>
      <c r="C173" s="14" t="s">
        <v>63</v>
      </c>
      <c r="D173" s="308">
        <v>0</v>
      </c>
      <c r="E173" s="322"/>
      <c r="F173" s="434"/>
      <c r="G173" s="434"/>
      <c r="H173" s="434"/>
      <c r="I173" s="434"/>
      <c r="J173" s="434"/>
      <c r="K173" s="434"/>
      <c r="L173" s="434"/>
      <c r="M173" s="434"/>
      <c r="N173" s="434"/>
      <c r="O173" s="323"/>
      <c r="P173" s="323"/>
      <c r="Q173" s="323"/>
      <c r="R173" s="324">
        <v>0</v>
      </c>
      <c r="S173" s="28">
        <v>0</v>
      </c>
      <c r="T173" s="1"/>
      <c r="U173" s="1"/>
    </row>
    <row r="174" spans="1:21" s="92" customFormat="1" ht="15" customHeight="1">
      <c r="A174" s="10" t="s">
        <v>92</v>
      </c>
      <c r="B174" s="13"/>
      <c r="C174" s="14" t="s">
        <v>102</v>
      </c>
      <c r="D174" s="308">
        <v>0</v>
      </c>
      <c r="E174" s="325"/>
      <c r="F174" s="435"/>
      <c r="G174" s="435"/>
      <c r="H174" s="435"/>
      <c r="I174" s="435"/>
      <c r="J174" s="435"/>
      <c r="K174" s="435"/>
      <c r="L174" s="435"/>
      <c r="M174" s="435"/>
      <c r="N174" s="435"/>
      <c r="O174" s="326"/>
      <c r="P174" s="326"/>
      <c r="Q174" s="326"/>
      <c r="R174" s="324">
        <v>0</v>
      </c>
      <c r="S174" s="28">
        <v>0</v>
      </c>
      <c r="T174" s="1"/>
      <c r="U174" s="1"/>
    </row>
    <row r="175" spans="1:21" s="92" customFormat="1" ht="15" customHeight="1">
      <c r="A175" s="10" t="s">
        <v>1111</v>
      </c>
      <c r="B175" s="15"/>
      <c r="C175" s="16" t="s">
        <v>103</v>
      </c>
      <c r="D175" s="308">
        <v>0</v>
      </c>
      <c r="E175" s="325"/>
      <c r="F175" s="435"/>
      <c r="G175" s="435"/>
      <c r="H175" s="435"/>
      <c r="I175" s="435"/>
      <c r="J175" s="435"/>
      <c r="K175" s="435"/>
      <c r="L175" s="435"/>
      <c r="M175" s="435"/>
      <c r="N175" s="435"/>
      <c r="O175" s="326"/>
      <c r="P175" s="326"/>
      <c r="Q175" s="326"/>
      <c r="R175" s="324">
        <v>0</v>
      </c>
      <c r="S175" s="28">
        <v>0</v>
      </c>
      <c r="T175" s="1"/>
      <c r="U175" s="1"/>
    </row>
    <row r="176" spans="1:21" s="92" customFormat="1" ht="15" customHeight="1">
      <c r="A176" s="10" t="s">
        <v>1112</v>
      </c>
      <c r="B176" s="13"/>
      <c r="C176" s="14" t="s">
        <v>68</v>
      </c>
      <c r="D176" s="308">
        <v>0</v>
      </c>
      <c r="E176" s="325"/>
      <c r="F176" s="435"/>
      <c r="G176" s="435"/>
      <c r="H176" s="435"/>
      <c r="I176" s="435"/>
      <c r="J176" s="435"/>
      <c r="K176" s="435"/>
      <c r="L176" s="435"/>
      <c r="M176" s="435"/>
      <c r="N176" s="435"/>
      <c r="O176" s="326"/>
      <c r="P176" s="326"/>
      <c r="Q176" s="326"/>
      <c r="R176" s="324">
        <v>0</v>
      </c>
      <c r="S176" s="28">
        <v>0</v>
      </c>
      <c r="T176" s="1"/>
      <c r="U176" s="1"/>
    </row>
    <row r="177" spans="1:21" s="92" customFormat="1" ht="15" customHeight="1">
      <c r="A177" s="10" t="s">
        <v>1113</v>
      </c>
      <c r="B177" s="13"/>
      <c r="C177" s="14" t="s">
        <v>69</v>
      </c>
      <c r="D177" s="308">
        <v>0</v>
      </c>
      <c r="E177" s="325"/>
      <c r="F177" s="435"/>
      <c r="G177" s="435"/>
      <c r="H177" s="435"/>
      <c r="I177" s="435"/>
      <c r="J177" s="435"/>
      <c r="K177" s="435"/>
      <c r="L177" s="435"/>
      <c r="M177" s="435"/>
      <c r="N177" s="435"/>
      <c r="O177" s="326"/>
      <c r="P177" s="326"/>
      <c r="Q177" s="326"/>
      <c r="R177" s="324">
        <v>0</v>
      </c>
      <c r="S177" s="28">
        <v>0</v>
      </c>
      <c r="T177" s="1"/>
      <c r="U177" s="1"/>
    </row>
    <row r="178" spans="1:21" s="92" customFormat="1" ht="15" customHeight="1">
      <c r="A178" s="20" t="s">
        <v>1114</v>
      </c>
      <c r="B178" s="13"/>
      <c r="C178" s="14" t="s">
        <v>70</v>
      </c>
      <c r="D178" s="308">
        <v>0</v>
      </c>
      <c r="E178" s="325"/>
      <c r="F178" s="435"/>
      <c r="G178" s="435"/>
      <c r="H178" s="435"/>
      <c r="I178" s="435"/>
      <c r="J178" s="435"/>
      <c r="K178" s="435"/>
      <c r="L178" s="435"/>
      <c r="M178" s="435"/>
      <c r="N178" s="435"/>
      <c r="O178" s="326"/>
      <c r="P178" s="326"/>
      <c r="Q178" s="326"/>
      <c r="R178" s="324">
        <v>0</v>
      </c>
      <c r="S178" s="28">
        <v>0</v>
      </c>
      <c r="T178" s="1"/>
      <c r="U178" s="1"/>
    </row>
    <row r="179" spans="1:21" s="41" customFormat="1" ht="15" customHeight="1">
      <c r="A179" s="12"/>
      <c r="B179" s="8"/>
      <c r="C179" s="8"/>
      <c r="D179" s="255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3"/>
      <c r="S179" s="26"/>
    </row>
    <row r="180" spans="1:21" ht="15" customHeight="1">
      <c r="A180" s="9">
        <v>10</v>
      </c>
      <c r="B180" s="631" t="s">
        <v>95</v>
      </c>
      <c r="C180" s="622" t="s">
        <v>71</v>
      </c>
      <c r="D180" s="309">
        <f>SUM(D182:D186)</f>
        <v>0</v>
      </c>
      <c r="E180" s="310">
        <f>SUM(E181:E186)</f>
        <v>0</v>
      </c>
      <c r="F180" s="433">
        <f t="shared" ref="F180:O180" si="50">SUM(F181:F186)</f>
        <v>0</v>
      </c>
      <c r="G180" s="433">
        <f t="shared" si="50"/>
        <v>0</v>
      </c>
      <c r="H180" s="433">
        <f t="shared" si="50"/>
        <v>0</v>
      </c>
      <c r="I180" s="433">
        <f t="shared" si="50"/>
        <v>0</v>
      </c>
      <c r="J180" s="433">
        <f t="shared" si="50"/>
        <v>0</v>
      </c>
      <c r="K180" s="433">
        <f t="shared" si="50"/>
        <v>0</v>
      </c>
      <c r="L180" s="433">
        <f t="shared" si="50"/>
        <v>0</v>
      </c>
      <c r="M180" s="433">
        <f t="shared" si="50"/>
        <v>0</v>
      </c>
      <c r="N180" s="433">
        <f t="shared" si="50"/>
        <v>0</v>
      </c>
      <c r="O180" s="310">
        <f t="shared" si="50"/>
        <v>0</v>
      </c>
      <c r="P180" s="311">
        <v>0</v>
      </c>
      <c r="Q180" s="312">
        <v>0</v>
      </c>
      <c r="R180" s="321">
        <f>SUM(E180:Q180)</f>
        <v>0</v>
      </c>
      <c r="S180" s="29">
        <v>0</v>
      </c>
    </row>
    <row r="181" spans="1:21" s="92" customFormat="1" ht="15" customHeight="1">
      <c r="A181" s="20" t="s">
        <v>1115</v>
      </c>
      <c r="B181" s="13"/>
      <c r="C181" s="14" t="s">
        <v>63</v>
      </c>
      <c r="D181" s="290">
        <v>0</v>
      </c>
      <c r="E181" s="327"/>
      <c r="F181" s="436"/>
      <c r="G181" s="436"/>
      <c r="H181" s="436"/>
      <c r="I181" s="436"/>
      <c r="J181" s="436"/>
      <c r="K181" s="436"/>
      <c r="L181" s="436"/>
      <c r="M181" s="436"/>
      <c r="N181" s="436"/>
      <c r="O181" s="327"/>
      <c r="P181" s="315"/>
      <c r="Q181" s="317"/>
      <c r="R181" s="324">
        <v>0</v>
      </c>
      <c r="S181" s="28">
        <v>0</v>
      </c>
      <c r="T181" s="1"/>
      <c r="U181" s="1"/>
    </row>
    <row r="182" spans="1:21" s="92" customFormat="1" ht="15" customHeight="1">
      <c r="A182" s="20" t="s">
        <v>1116</v>
      </c>
      <c r="B182" s="13"/>
      <c r="C182" s="14" t="s">
        <v>102</v>
      </c>
      <c r="D182" s="290">
        <v>0</v>
      </c>
      <c r="E182" s="327"/>
      <c r="F182" s="436"/>
      <c r="G182" s="436"/>
      <c r="H182" s="436"/>
      <c r="I182" s="436"/>
      <c r="J182" s="436"/>
      <c r="K182" s="436"/>
      <c r="L182" s="436"/>
      <c r="M182" s="436"/>
      <c r="N182" s="436"/>
      <c r="O182" s="327"/>
      <c r="P182" s="315"/>
      <c r="Q182" s="317"/>
      <c r="R182" s="324">
        <v>0</v>
      </c>
      <c r="S182" s="28">
        <v>0</v>
      </c>
      <c r="T182" s="1"/>
      <c r="U182" s="1"/>
    </row>
    <row r="183" spans="1:21" s="92" customFormat="1" ht="15" customHeight="1">
      <c r="A183" s="20" t="s">
        <v>1117</v>
      </c>
      <c r="B183" s="15"/>
      <c r="C183" s="16" t="s">
        <v>103</v>
      </c>
      <c r="D183" s="290">
        <v>0</v>
      </c>
      <c r="E183" s="327"/>
      <c r="F183" s="436"/>
      <c r="G183" s="436"/>
      <c r="H183" s="436"/>
      <c r="I183" s="436"/>
      <c r="J183" s="436"/>
      <c r="K183" s="436"/>
      <c r="L183" s="436"/>
      <c r="M183" s="436"/>
      <c r="N183" s="436"/>
      <c r="O183" s="327"/>
      <c r="P183" s="315"/>
      <c r="Q183" s="317"/>
      <c r="R183" s="324">
        <v>0</v>
      </c>
      <c r="S183" s="28">
        <v>0</v>
      </c>
      <c r="T183" s="1"/>
      <c r="U183" s="1"/>
    </row>
    <row r="184" spans="1:21" s="92" customFormat="1" ht="15" customHeight="1">
      <c r="A184" s="20" t="s">
        <v>1118</v>
      </c>
      <c r="B184" s="13"/>
      <c r="C184" s="14" t="s">
        <v>68</v>
      </c>
      <c r="D184" s="290">
        <v>0</v>
      </c>
      <c r="E184" s="327"/>
      <c r="F184" s="436"/>
      <c r="G184" s="436"/>
      <c r="H184" s="436"/>
      <c r="I184" s="436"/>
      <c r="J184" s="436"/>
      <c r="K184" s="436"/>
      <c r="L184" s="436"/>
      <c r="M184" s="436"/>
      <c r="N184" s="436"/>
      <c r="O184" s="327"/>
      <c r="P184" s="315"/>
      <c r="Q184" s="317"/>
      <c r="R184" s="324">
        <v>0</v>
      </c>
      <c r="S184" s="28">
        <v>0</v>
      </c>
      <c r="T184" s="1"/>
      <c r="U184" s="1"/>
    </row>
    <row r="185" spans="1:21" s="92" customFormat="1" ht="15" customHeight="1">
      <c r="A185" s="10" t="s">
        <v>1119</v>
      </c>
      <c r="B185" s="13"/>
      <c r="C185" s="14" t="s">
        <v>69</v>
      </c>
      <c r="D185" s="290">
        <v>0</v>
      </c>
      <c r="E185" s="327"/>
      <c r="F185" s="436"/>
      <c r="G185" s="436"/>
      <c r="H185" s="436"/>
      <c r="I185" s="436"/>
      <c r="J185" s="436"/>
      <c r="K185" s="436"/>
      <c r="L185" s="436"/>
      <c r="M185" s="436"/>
      <c r="N185" s="436"/>
      <c r="O185" s="327"/>
      <c r="P185" s="315"/>
      <c r="Q185" s="317"/>
      <c r="R185" s="324">
        <v>0</v>
      </c>
      <c r="S185" s="28">
        <v>0</v>
      </c>
      <c r="T185" s="1"/>
      <c r="U185" s="1"/>
    </row>
    <row r="186" spans="1:21" s="92" customFormat="1" ht="15" customHeight="1">
      <c r="A186" s="20" t="s">
        <v>1120</v>
      </c>
      <c r="B186" s="13"/>
      <c r="C186" s="14" t="s">
        <v>70</v>
      </c>
      <c r="D186" s="290">
        <v>0</v>
      </c>
      <c r="E186" s="327"/>
      <c r="F186" s="436"/>
      <c r="G186" s="436"/>
      <c r="H186" s="436"/>
      <c r="I186" s="436"/>
      <c r="J186" s="436"/>
      <c r="K186" s="436"/>
      <c r="L186" s="436"/>
      <c r="M186" s="436"/>
      <c r="N186" s="436"/>
      <c r="O186" s="327"/>
      <c r="P186" s="315"/>
      <c r="Q186" s="317"/>
      <c r="R186" s="324">
        <v>0</v>
      </c>
      <c r="S186" s="28">
        <v>0</v>
      </c>
      <c r="T186" s="1"/>
      <c r="U186" s="1"/>
    </row>
    <row r="187" spans="1:21" ht="15" customHeight="1">
      <c r="A187" s="12"/>
      <c r="B187" s="4"/>
      <c r="C187" s="4"/>
      <c r="D187" s="328"/>
      <c r="O187" s="329"/>
      <c r="P187" s="3"/>
      <c r="Q187" s="3"/>
    </row>
    <row r="188" spans="1:21" s="41" customFormat="1" ht="15" customHeight="1">
      <c r="A188" s="11" t="s">
        <v>115</v>
      </c>
      <c r="B188" s="6"/>
      <c r="C188" s="6"/>
      <c r="D188" s="232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7"/>
    </row>
    <row r="189" spans="1:21" ht="15" customHeight="1">
      <c r="A189" s="12"/>
      <c r="B189" s="7"/>
      <c r="C189" s="7"/>
      <c r="D189" s="305"/>
      <c r="P189" s="3"/>
      <c r="Q189" s="3"/>
    </row>
    <row r="190" spans="1:21" s="39" customFormat="1" ht="29.25" customHeight="1">
      <c r="A190" s="544">
        <v>11</v>
      </c>
      <c r="B190" s="70" t="s">
        <v>76</v>
      </c>
      <c r="C190" s="71"/>
      <c r="D190" s="236" t="s">
        <v>136</v>
      </c>
      <c r="E190" s="383" t="s">
        <v>1642</v>
      </c>
      <c r="F190" s="437" t="s">
        <v>1643</v>
      </c>
      <c r="G190" s="437" t="s">
        <v>1644</v>
      </c>
      <c r="H190" s="437" t="s">
        <v>1645</v>
      </c>
      <c r="I190" s="437" t="s">
        <v>923</v>
      </c>
      <c r="J190" s="437" t="s">
        <v>1646</v>
      </c>
      <c r="K190" s="437" t="s">
        <v>1647</v>
      </c>
      <c r="L190" s="437" t="s">
        <v>1648</v>
      </c>
      <c r="M190" s="437" t="s">
        <v>1649</v>
      </c>
      <c r="N190" s="384" t="s">
        <v>1650</v>
      </c>
      <c r="O190" s="384" t="s">
        <v>1651</v>
      </c>
      <c r="P190" s="204" t="s">
        <v>1652</v>
      </c>
      <c r="Q190" s="331" t="s">
        <v>3</v>
      </c>
      <c r="R190" s="256" t="s">
        <v>4</v>
      </c>
      <c r="S190" s="37" t="s">
        <v>132</v>
      </c>
    </row>
    <row r="191" spans="1:21" s="92" customFormat="1" ht="15" customHeight="1">
      <c r="A191" s="20" t="s">
        <v>1121</v>
      </c>
      <c r="B191" s="93" t="s">
        <v>104</v>
      </c>
      <c r="C191" s="94"/>
      <c r="D191" s="332">
        <v>1173492.31</v>
      </c>
      <c r="E191" s="443">
        <f>D199</f>
        <v>1173492.31</v>
      </c>
      <c r="F191" s="440">
        <f t="shared" ref="F191:P191" si="51">E199</f>
        <v>1264797.7000000002</v>
      </c>
      <c r="G191" s="440">
        <f t="shared" si="51"/>
        <v>1400872.52</v>
      </c>
      <c r="H191" s="440">
        <f t="shared" si="51"/>
        <v>1446587.9000000001</v>
      </c>
      <c r="I191" s="440">
        <f t="shared" si="51"/>
        <v>1453543.57</v>
      </c>
      <c r="J191" s="440">
        <f t="shared" si="51"/>
        <v>1524790.6608000002</v>
      </c>
      <c r="K191" s="440">
        <f t="shared" si="51"/>
        <v>1548983.5208000001</v>
      </c>
      <c r="L191" s="440">
        <f t="shared" si="51"/>
        <v>1599370.6207999999</v>
      </c>
      <c r="M191" s="440">
        <f t="shared" si="51"/>
        <v>1637166.1008000001</v>
      </c>
      <c r="N191" s="440">
        <f t="shared" si="51"/>
        <v>1584151.4808</v>
      </c>
      <c r="O191" s="440">
        <f t="shared" si="51"/>
        <v>1643081.6308000002</v>
      </c>
      <c r="P191" s="440">
        <f t="shared" si="51"/>
        <v>1725910.7508</v>
      </c>
      <c r="Q191" s="335">
        <f>P199</f>
        <v>9202299.8907999992</v>
      </c>
      <c r="R191" s="397">
        <f>D191</f>
        <v>1173492.31</v>
      </c>
      <c r="S191" s="51"/>
      <c r="T191" s="1"/>
      <c r="U191" s="1"/>
    </row>
    <row r="192" spans="1:21" s="92" customFormat="1" ht="15" customHeight="1">
      <c r="A192" s="20" t="s">
        <v>1122</v>
      </c>
      <c r="B192" s="13" t="s">
        <v>109</v>
      </c>
      <c r="C192" s="14"/>
      <c r="D192" s="290">
        <f t="shared" ref="D192:O192" si="52">D17</f>
        <v>13766302.02</v>
      </c>
      <c r="E192" s="444">
        <f t="shared" si="52"/>
        <v>537654.88</v>
      </c>
      <c r="F192" s="441">
        <f t="shared" si="52"/>
        <v>537654.88</v>
      </c>
      <c r="G192" s="441">
        <f t="shared" si="52"/>
        <v>526901.92000000004</v>
      </c>
      <c r="H192" s="441">
        <f t="shared" si="52"/>
        <v>532277.44999999995</v>
      </c>
      <c r="I192" s="441">
        <f t="shared" si="52"/>
        <v>532278.37080000003</v>
      </c>
      <c r="J192" s="441">
        <f t="shared" si="52"/>
        <v>532277</v>
      </c>
      <c r="K192" s="441">
        <f t="shared" si="52"/>
        <v>532277.46</v>
      </c>
      <c r="L192" s="441">
        <f t="shared" si="52"/>
        <v>526900.92000000004</v>
      </c>
      <c r="M192" s="441">
        <f t="shared" si="52"/>
        <v>532277.46</v>
      </c>
      <c r="N192" s="441">
        <f t="shared" si="52"/>
        <v>532277.46</v>
      </c>
      <c r="O192" s="308">
        <f t="shared" si="52"/>
        <v>532277.46</v>
      </c>
      <c r="P192" s="315">
        <f>P17+P29</f>
        <v>7911246.8399999999</v>
      </c>
      <c r="Q192" s="327">
        <f>Q17</f>
        <v>0</v>
      </c>
      <c r="R192" s="338">
        <f>SUM(E192:Q192)</f>
        <v>13766302.1008</v>
      </c>
      <c r="S192" s="48">
        <f>R192/D192</f>
        <v>1.000000005869405</v>
      </c>
      <c r="T192" s="1"/>
      <c r="U192" s="1"/>
    </row>
    <row r="193" spans="1:33" s="92" customFormat="1" ht="15" customHeight="1">
      <c r="A193" s="20" t="s">
        <v>1123</v>
      </c>
      <c r="B193" s="15" t="s">
        <v>99</v>
      </c>
      <c r="C193" s="16"/>
      <c r="D193" s="290">
        <f t="shared" ref="D193:Q193" si="53">-D40-D153</f>
        <v>-13483302.02</v>
      </c>
      <c r="E193" s="445">
        <f t="shared" si="53"/>
        <v>-445731.80999999994</v>
      </c>
      <c r="F193" s="392">
        <f t="shared" si="53"/>
        <v>-397039.70000000007</v>
      </c>
      <c r="G193" s="392">
        <f t="shared" si="53"/>
        <v>-480313.71</v>
      </c>
      <c r="H193" s="392">
        <f t="shared" si="53"/>
        <v>-520672.06</v>
      </c>
      <c r="I193" s="392">
        <f t="shared" si="53"/>
        <v>-459710.04999999987</v>
      </c>
      <c r="J193" s="392">
        <f t="shared" si="53"/>
        <v>-506525.90000000008</v>
      </c>
      <c r="K193" s="392">
        <f t="shared" si="53"/>
        <v>-480063.77</v>
      </c>
      <c r="L193" s="392">
        <f t="shared" si="53"/>
        <v>-486862.46999999991</v>
      </c>
      <c r="M193" s="392">
        <f t="shared" si="53"/>
        <v>-582900.80000000005</v>
      </c>
      <c r="N193" s="392">
        <f t="shared" si="53"/>
        <v>-467182.22999999992</v>
      </c>
      <c r="O193" s="308">
        <f t="shared" si="53"/>
        <v>-446040.41</v>
      </c>
      <c r="P193" s="326">
        <f t="shared" si="53"/>
        <v>-340344.8</v>
      </c>
      <c r="Q193" s="326">
        <f t="shared" si="53"/>
        <v>0</v>
      </c>
      <c r="R193" s="338">
        <f>SUM(E193:Q193)</f>
        <v>-5613387.709999999</v>
      </c>
      <c r="S193" s="48">
        <f>R193/D193</f>
        <v>0.41632143978333869</v>
      </c>
      <c r="T193" s="1"/>
      <c r="U193" s="1"/>
    </row>
    <row r="194" spans="1:33" s="92" customFormat="1" ht="15" customHeight="1">
      <c r="A194" s="20" t="s">
        <v>1124</v>
      </c>
      <c r="B194" s="13" t="s">
        <v>118</v>
      </c>
      <c r="C194" s="14"/>
      <c r="D194" s="290">
        <v>0</v>
      </c>
      <c r="E194" s="445">
        <f>-APLIC.F.RESERVA!G16-APLIC.F.CONTINGENCIA!G16</f>
        <v>-617.68000000000006</v>
      </c>
      <c r="F194" s="392">
        <f>-APLIC.F.CONTINGENCIA!G18-APLIC.F.RESERVA!G18</f>
        <v>-556.82000000000005</v>
      </c>
      <c r="G194" s="392">
        <f>-APLIC.F.CONTINGENCIA!G22-APLIC.F.RESERVA!G20</f>
        <v>-872.82999999999993</v>
      </c>
      <c r="H194" s="392">
        <f>-APLIC.F.CONTINGENCIA!G26-APLIC.F.RESERVA!G22</f>
        <v>-970.64</v>
      </c>
      <c r="I194" s="392">
        <f>-APLIC.F.CONTINGENCIA!G30-APLIC.F.RESERVA!G24</f>
        <v>-1321.23</v>
      </c>
      <c r="J194" s="392">
        <f>-APLIC.F.CONTINGENCIA!G34-APLIC.F.RESERVA!G26+0.39</f>
        <v>-1558.24</v>
      </c>
      <c r="K194" s="392">
        <f>-APLIC.F.CONTINGENCIA!G60-APLIC.F.RESERVA!G75</f>
        <v>-1826.59</v>
      </c>
      <c r="L194" s="392">
        <f>-APLIC.F.RESERVA!G98-APLIC.F.CONTINGENCIA!G87+0.01</f>
        <v>-2242.9699999999998</v>
      </c>
      <c r="M194" s="392">
        <v>-2391.2800000000002</v>
      </c>
      <c r="N194" s="392">
        <f>-2697.11+0.03</f>
        <v>-2697.08</v>
      </c>
      <c r="O194" s="308">
        <v>-3407.93</v>
      </c>
      <c r="P194" s="326">
        <f>-'BALANCETE 12.2021'!G27-0.02</f>
        <v>-4512.9000000000005</v>
      </c>
      <c r="Q194" s="298">
        <v>0</v>
      </c>
      <c r="R194" s="338">
        <f>SUM(E194:Q194)</f>
        <v>-22976.190000000002</v>
      </c>
      <c r="S194" s="48"/>
      <c r="T194" s="1"/>
      <c r="U194" s="1"/>
    </row>
    <row r="195" spans="1:33" s="92" customFormat="1" ht="15" customHeight="1">
      <c r="A195" s="10" t="s">
        <v>1125</v>
      </c>
      <c r="B195" s="13" t="s">
        <v>100</v>
      </c>
      <c r="C195" s="14"/>
      <c r="D195" s="290">
        <f t="shared" ref="D195:Q195" si="54">D164</f>
        <v>-283000</v>
      </c>
      <c r="E195" s="445">
        <f t="shared" si="54"/>
        <v>0</v>
      </c>
      <c r="F195" s="392">
        <f t="shared" si="54"/>
        <v>-3983.54</v>
      </c>
      <c r="G195" s="392">
        <f t="shared" si="54"/>
        <v>0</v>
      </c>
      <c r="H195" s="392">
        <f t="shared" si="54"/>
        <v>-3679.08</v>
      </c>
      <c r="I195" s="392">
        <f t="shared" si="54"/>
        <v>0</v>
      </c>
      <c r="J195" s="392">
        <f t="shared" si="54"/>
        <v>0</v>
      </c>
      <c r="K195" s="392">
        <f t="shared" si="54"/>
        <v>0</v>
      </c>
      <c r="L195" s="392">
        <f t="shared" si="54"/>
        <v>0</v>
      </c>
      <c r="M195" s="392">
        <f t="shared" si="54"/>
        <v>0</v>
      </c>
      <c r="N195" s="392">
        <f t="shared" si="54"/>
        <v>-3468</v>
      </c>
      <c r="O195" s="392">
        <f t="shared" si="54"/>
        <v>0</v>
      </c>
      <c r="P195" s="326">
        <f t="shared" si="54"/>
        <v>-90000</v>
      </c>
      <c r="Q195" s="298">
        <f t="shared" si="54"/>
        <v>0</v>
      </c>
      <c r="R195" s="338">
        <f>SUM(E195:Q195)</f>
        <v>-101130.62</v>
      </c>
      <c r="S195" s="48">
        <f>R195/D195</f>
        <v>0.35735201413427559</v>
      </c>
      <c r="T195" s="1"/>
      <c r="U195" s="1"/>
    </row>
    <row r="196" spans="1:33" s="92" customFormat="1" ht="15" customHeight="1">
      <c r="A196" s="95" t="s">
        <v>1126</v>
      </c>
      <c r="B196" s="96" t="str">
        <f>+C30</f>
        <v>Investimento do CG</v>
      </c>
      <c r="C196" s="90"/>
      <c r="D196" s="340">
        <v>0</v>
      </c>
      <c r="E196" s="341">
        <v>0</v>
      </c>
      <c r="F196" s="441">
        <v>0</v>
      </c>
      <c r="G196" s="441">
        <v>0</v>
      </c>
      <c r="H196" s="441">
        <v>0</v>
      </c>
      <c r="I196" s="441">
        <v>0</v>
      </c>
      <c r="J196" s="441">
        <v>0</v>
      </c>
      <c r="K196" s="441">
        <v>0</v>
      </c>
      <c r="L196" s="441">
        <v>0</v>
      </c>
      <c r="M196" s="441">
        <v>0</v>
      </c>
      <c r="N196" s="441">
        <v>0</v>
      </c>
      <c r="O196" s="342">
        <v>0</v>
      </c>
      <c r="P196" s="343">
        <f>P21</f>
        <v>0</v>
      </c>
      <c r="Q196" s="304">
        <f>Q21</f>
        <v>0</v>
      </c>
      <c r="R196" s="338">
        <v>0</v>
      </c>
      <c r="S196" s="97"/>
      <c r="T196" s="1"/>
      <c r="U196" s="1"/>
    </row>
    <row r="197" spans="1:33" s="92" customFormat="1" ht="15" customHeight="1">
      <c r="A197" s="20" t="s">
        <v>1127</v>
      </c>
      <c r="B197" s="13" t="s">
        <v>98</v>
      </c>
      <c r="C197" s="14"/>
      <c r="D197" s="340">
        <f>SUM(D192:D196)</f>
        <v>0</v>
      </c>
      <c r="E197" s="446">
        <f>SUM(E192:E196)</f>
        <v>91305.390000000072</v>
      </c>
      <c r="F197" s="440">
        <f t="shared" ref="F197:N197" si="55">SUM(F192:F196)</f>
        <v>136074.81999999992</v>
      </c>
      <c r="G197" s="440">
        <f t="shared" si="55"/>
        <v>45715.380000000019</v>
      </c>
      <c r="H197" s="440">
        <f t="shared" si="55"/>
        <v>6955.6699999999564</v>
      </c>
      <c r="I197" s="440">
        <f t="shared" si="55"/>
        <v>71247.090800000165</v>
      </c>
      <c r="J197" s="440">
        <f t="shared" si="55"/>
        <v>24192.859999999917</v>
      </c>
      <c r="K197" s="440">
        <f t="shared" si="55"/>
        <v>50387.099999999948</v>
      </c>
      <c r="L197" s="440">
        <f t="shared" si="55"/>
        <v>37795.480000000127</v>
      </c>
      <c r="M197" s="440">
        <f t="shared" si="55"/>
        <v>-53014.620000000083</v>
      </c>
      <c r="N197" s="440">
        <f t="shared" si="55"/>
        <v>58930.150000000038</v>
      </c>
      <c r="O197" s="345">
        <f>SUM(O192:O196)</f>
        <v>82829.119999999995</v>
      </c>
      <c r="P197" s="323">
        <f>SUM(P192:P196)</f>
        <v>7476389.1399999997</v>
      </c>
      <c r="Q197" s="336">
        <f>SUM(Q192:Q196)</f>
        <v>0</v>
      </c>
      <c r="R197" s="338">
        <f>SUM(R192:R196)</f>
        <v>8028807.5808000006</v>
      </c>
      <c r="S197" s="48"/>
      <c r="T197" s="1"/>
      <c r="U197" s="1"/>
    </row>
    <row r="198" spans="1:33" s="92" customFormat="1" ht="15" customHeight="1">
      <c r="A198" s="98"/>
      <c r="B198" s="99"/>
      <c r="C198" s="4"/>
      <c r="D198" s="412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415"/>
      <c r="Q198" s="348"/>
      <c r="R198" s="377"/>
      <c r="S198" s="100"/>
      <c r="T198" s="1"/>
      <c r="U198" s="1"/>
    </row>
    <row r="199" spans="1:33" s="66" customFormat="1" ht="15" customHeight="1">
      <c r="A199" s="101"/>
      <c r="B199" s="64" t="s">
        <v>83</v>
      </c>
      <c r="C199" s="65"/>
      <c r="D199" s="396">
        <f>D197+D191</f>
        <v>1173492.31</v>
      </c>
      <c r="E199" s="313">
        <f>E191+E197</f>
        <v>1264797.7000000002</v>
      </c>
      <c r="F199" s="442">
        <f t="shared" ref="F199:R199" si="56">F191+F197</f>
        <v>1400872.52</v>
      </c>
      <c r="G199" s="442">
        <f t="shared" si="56"/>
        <v>1446587.9000000001</v>
      </c>
      <c r="H199" s="442">
        <f t="shared" si="56"/>
        <v>1453543.57</v>
      </c>
      <c r="I199" s="442">
        <f t="shared" si="56"/>
        <v>1524790.6608000002</v>
      </c>
      <c r="J199" s="442">
        <f t="shared" si="56"/>
        <v>1548983.5208000001</v>
      </c>
      <c r="K199" s="442">
        <f t="shared" si="56"/>
        <v>1599370.6207999999</v>
      </c>
      <c r="L199" s="442">
        <f t="shared" si="56"/>
        <v>1637166.1008000001</v>
      </c>
      <c r="M199" s="442">
        <f t="shared" si="56"/>
        <v>1584151.4808</v>
      </c>
      <c r="N199" s="442">
        <f t="shared" si="56"/>
        <v>1643081.6308000002</v>
      </c>
      <c r="O199" s="350">
        <f t="shared" si="56"/>
        <v>1725910.7508</v>
      </c>
      <c r="P199" s="350">
        <f t="shared" si="56"/>
        <v>9202299.8907999992</v>
      </c>
      <c r="Q199" s="351">
        <f t="shared" si="56"/>
        <v>9202299.8907999992</v>
      </c>
      <c r="R199" s="321">
        <f t="shared" si="56"/>
        <v>9202299.8908000011</v>
      </c>
      <c r="S199" s="29"/>
    </row>
    <row r="200" spans="1:33" ht="15" customHeight="1">
      <c r="A200" s="12"/>
      <c r="D200" s="305"/>
      <c r="O200" s="196"/>
      <c r="P200" s="3"/>
      <c r="Q200" s="3"/>
    </row>
    <row r="201" spans="1:33" s="39" customFormat="1" ht="25.5">
      <c r="A201" s="9">
        <v>12</v>
      </c>
      <c r="B201" s="102" t="s">
        <v>97</v>
      </c>
      <c r="C201" s="108"/>
      <c r="D201" s="236" t="s">
        <v>2</v>
      </c>
      <c r="E201" s="383" t="s">
        <v>1642</v>
      </c>
      <c r="F201" s="437" t="s">
        <v>1643</v>
      </c>
      <c r="G201" s="437" t="s">
        <v>1644</v>
      </c>
      <c r="H201" s="437" t="s">
        <v>1645</v>
      </c>
      <c r="I201" s="437" t="s">
        <v>923</v>
      </c>
      <c r="J201" s="437" t="s">
        <v>1646</v>
      </c>
      <c r="K201" s="437" t="s">
        <v>1647</v>
      </c>
      <c r="L201" s="437" t="s">
        <v>1648</v>
      </c>
      <c r="M201" s="437" t="s">
        <v>1649</v>
      </c>
      <c r="N201" s="384" t="s">
        <v>1650</v>
      </c>
      <c r="O201" s="384" t="s">
        <v>1651</v>
      </c>
      <c r="P201" s="204" t="s">
        <v>1652</v>
      </c>
      <c r="Q201" s="331" t="s">
        <v>3</v>
      </c>
      <c r="R201" s="256" t="s">
        <v>138</v>
      </c>
      <c r="S201" s="25" t="s">
        <v>132</v>
      </c>
    </row>
    <row r="202" spans="1:33" s="92" customFormat="1" ht="15" customHeight="1">
      <c r="A202" s="103" t="s">
        <v>1128</v>
      </c>
      <c r="B202" s="94" t="s">
        <v>116</v>
      </c>
      <c r="C202" s="94"/>
      <c r="D202" s="332"/>
      <c r="E202" s="352">
        <v>422192.08</v>
      </c>
      <c r="F202" s="334">
        <v>422606.75</v>
      </c>
      <c r="G202" s="334">
        <v>423252.04</v>
      </c>
      <c r="H202" s="334">
        <v>423957.54</v>
      </c>
      <c r="I202" s="334">
        <v>424908.18</v>
      </c>
      <c r="J202" s="334">
        <v>426020.41</v>
      </c>
      <c r="K202" s="334">
        <v>427317.75</v>
      </c>
      <c r="L202" s="334">
        <v>428892.65</v>
      </c>
      <c r="M202" s="334">
        <f>+'BALANCETE 12.2021'!F144</f>
        <v>107609.76</v>
      </c>
      <c r="N202" s="334">
        <v>432396.55</v>
      </c>
      <c r="O202" s="334">
        <v>434708.91</v>
      </c>
      <c r="P202" s="334">
        <f>+'BALANCETE 12.2021'!F24</f>
        <v>437748.71</v>
      </c>
      <c r="Q202" s="335"/>
      <c r="R202" s="248">
        <f>+P202</f>
        <v>437748.71</v>
      </c>
      <c r="S202" s="48"/>
      <c r="T202" s="1"/>
      <c r="U202" s="1"/>
    </row>
    <row r="203" spans="1:33" s="92" customFormat="1" ht="15" customHeight="1">
      <c r="A203" s="20" t="s">
        <v>1129</v>
      </c>
      <c r="B203" s="14" t="s">
        <v>117</v>
      </c>
      <c r="C203" s="14"/>
      <c r="D203" s="290"/>
      <c r="E203" s="318">
        <v>144730.07999999999</v>
      </c>
      <c r="F203" s="334">
        <v>144872.23000000001</v>
      </c>
      <c r="G203" s="334">
        <v>155852.87</v>
      </c>
      <c r="H203" s="334">
        <v>161494.56</v>
      </c>
      <c r="I203" s="334">
        <v>167241.70000000001</v>
      </c>
      <c r="J203" s="334">
        <v>173064.65</v>
      </c>
      <c r="K203" s="334">
        <v>178970.44</v>
      </c>
      <c r="L203" s="334">
        <v>190391.6</v>
      </c>
      <c r="M203" s="334">
        <f>+'BALANCETE 12.2021'!F146</f>
        <v>107609.76</v>
      </c>
      <c r="N203" s="334">
        <v>202729.17</v>
      </c>
      <c r="O203" s="334">
        <v>209201.29</v>
      </c>
      <c r="P203" s="334">
        <f>+'BALANCETE 12.2021'!F25</f>
        <v>216050.98</v>
      </c>
      <c r="Q203" s="19"/>
      <c r="R203" s="248">
        <f>+P203</f>
        <v>216050.98</v>
      </c>
      <c r="S203" s="48"/>
      <c r="T203" s="1"/>
      <c r="U203" s="1"/>
    </row>
    <row r="204" spans="1:33" s="92" customFormat="1" ht="15" customHeight="1">
      <c r="A204" s="20" t="s">
        <v>1130</v>
      </c>
      <c r="B204" s="14" t="s">
        <v>77</v>
      </c>
      <c r="C204" s="16"/>
      <c r="D204" s="290"/>
      <c r="E204" s="318"/>
      <c r="F204" s="436"/>
      <c r="G204" s="436"/>
      <c r="H204" s="436"/>
      <c r="I204" s="436"/>
      <c r="J204" s="436"/>
      <c r="K204" s="436"/>
      <c r="L204" s="436"/>
      <c r="M204" s="436"/>
      <c r="N204" s="436"/>
      <c r="O204" s="327"/>
      <c r="P204" s="327"/>
      <c r="Q204" s="19"/>
      <c r="R204" s="248"/>
      <c r="S204" s="48"/>
      <c r="T204" s="1"/>
      <c r="U204" s="1"/>
    </row>
    <row r="205" spans="1:33" s="92" customFormat="1" ht="15" customHeight="1">
      <c r="A205" s="20" t="s">
        <v>1131</v>
      </c>
      <c r="B205" s="14" t="s">
        <v>96</v>
      </c>
      <c r="C205" s="14"/>
      <c r="D205" s="290"/>
      <c r="E205" s="318"/>
      <c r="F205" s="436"/>
      <c r="G205" s="436"/>
      <c r="H205" s="436"/>
      <c r="I205" s="436"/>
      <c r="J205" s="436"/>
      <c r="K205" s="436"/>
      <c r="L205" s="436"/>
      <c r="M205" s="436"/>
      <c r="N205" s="436"/>
      <c r="O205" s="327"/>
      <c r="P205" s="327"/>
      <c r="Q205" s="19"/>
      <c r="R205" s="248"/>
      <c r="S205" s="48"/>
      <c r="T205" s="1"/>
      <c r="U205" s="1"/>
    </row>
    <row r="206" spans="1:33">
      <c r="A206" s="625"/>
      <c r="B206" s="625"/>
      <c r="C206" s="625"/>
      <c r="D206" s="625"/>
      <c r="E206" s="625"/>
      <c r="F206" s="625"/>
      <c r="G206" s="625"/>
      <c r="H206" s="625"/>
      <c r="I206" s="625"/>
      <c r="J206" s="625"/>
      <c r="K206" s="625"/>
      <c r="L206" s="625"/>
      <c r="M206" s="625"/>
      <c r="N206" s="625"/>
      <c r="O206" s="625"/>
      <c r="P206" s="625"/>
      <c r="Q206" s="625"/>
      <c r="R206" s="625"/>
      <c r="S206" s="625"/>
    </row>
    <row r="207" spans="1:33" s="550" customFormat="1">
      <c r="A207" s="624" t="s">
        <v>1767</v>
      </c>
      <c r="B207" s="624"/>
      <c r="C207" s="624"/>
      <c r="D207" s="624"/>
      <c r="E207" s="624"/>
      <c r="F207" s="624"/>
      <c r="G207" s="624"/>
      <c r="H207" s="624"/>
      <c r="I207" s="624"/>
      <c r="J207" s="624"/>
      <c r="K207" s="624"/>
      <c r="L207" s="624"/>
      <c r="M207" s="624"/>
      <c r="N207" s="624"/>
      <c r="O207" s="624"/>
      <c r="P207" s="624"/>
      <c r="Q207" s="624"/>
      <c r="R207" s="624"/>
      <c r="S207" s="624"/>
      <c r="T207" s="545"/>
      <c r="U207" s="546"/>
      <c r="V207" s="547"/>
      <c r="W207" s="547"/>
      <c r="X207" s="548"/>
      <c r="Y207" s="547"/>
      <c r="Z207" s="547"/>
      <c r="AA207" s="547"/>
      <c r="AB207" s="547"/>
      <c r="AC207" s="547"/>
      <c r="AD207" s="547"/>
      <c r="AE207" s="547"/>
      <c r="AF207" s="547"/>
      <c r="AG207" s="549"/>
    </row>
    <row r="208" spans="1:33" s="550" customFormat="1">
      <c r="A208" s="194"/>
      <c r="B208" s="194"/>
      <c r="C208" s="194"/>
      <c r="D208" s="551"/>
      <c r="E208" s="551"/>
      <c r="F208" s="551"/>
      <c r="G208" s="551"/>
      <c r="H208" s="551"/>
      <c r="I208" s="551"/>
      <c r="J208" s="551"/>
      <c r="K208" s="551"/>
      <c r="L208" s="551"/>
      <c r="M208" s="551"/>
      <c r="N208" s="551"/>
      <c r="O208" s="551"/>
      <c r="P208" s="551"/>
      <c r="Q208" s="551"/>
      <c r="R208" s="551"/>
      <c r="S208" s="536"/>
      <c r="T208" s="545"/>
      <c r="U208" s="546"/>
      <c r="V208" s="547"/>
      <c r="W208" s="547"/>
      <c r="X208" s="548"/>
      <c r="Y208" s="547"/>
      <c r="Z208" s="547"/>
      <c r="AA208" s="547"/>
      <c r="AB208" s="547"/>
      <c r="AC208" s="547"/>
      <c r="AD208" s="547"/>
      <c r="AE208" s="547"/>
      <c r="AF208" s="547"/>
      <c r="AG208" s="549"/>
    </row>
    <row r="209" spans="1:33" s="550" customFormat="1">
      <c r="A209" s="194"/>
      <c r="B209" s="194"/>
      <c r="C209" s="194"/>
      <c r="D209" s="551"/>
      <c r="E209" s="551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1"/>
      <c r="Q209" s="551"/>
      <c r="R209" s="551"/>
      <c r="S209" s="536"/>
      <c r="T209" s="545"/>
      <c r="U209" s="546"/>
      <c r="V209" s="547"/>
      <c r="W209" s="547"/>
      <c r="X209" s="548"/>
      <c r="Y209" s="547"/>
      <c r="Z209" s="547"/>
      <c r="AA209" s="547"/>
      <c r="AB209" s="547"/>
      <c r="AC209" s="547"/>
      <c r="AD209" s="547"/>
      <c r="AE209" s="547"/>
      <c r="AF209" s="547"/>
      <c r="AG209" s="549"/>
    </row>
    <row r="210" spans="1:33" s="550" customFormat="1">
      <c r="A210" s="194"/>
      <c r="B210" s="194"/>
      <c r="C210" s="194"/>
      <c r="D210" s="551"/>
      <c r="E210" s="551"/>
      <c r="F210" s="551"/>
      <c r="G210" s="551"/>
      <c r="H210" s="551"/>
      <c r="I210" s="551"/>
      <c r="J210" s="551"/>
      <c r="K210" s="551"/>
      <c r="L210" s="551"/>
      <c r="M210" s="551"/>
      <c r="N210" s="551"/>
      <c r="O210" s="551"/>
      <c r="P210" s="551"/>
      <c r="Q210" s="551"/>
      <c r="R210" s="551"/>
      <c r="S210" s="536"/>
      <c r="T210" s="545"/>
      <c r="U210" s="546"/>
      <c r="V210" s="547"/>
      <c r="W210" s="547"/>
      <c r="X210" s="548"/>
      <c r="Y210" s="547"/>
      <c r="Z210" s="547"/>
      <c r="AA210" s="547"/>
      <c r="AB210" s="547"/>
      <c r="AC210" s="547"/>
      <c r="AD210" s="547"/>
      <c r="AE210" s="547"/>
      <c r="AF210" s="547"/>
      <c r="AG210" s="549"/>
    </row>
    <row r="211" spans="1:33" s="550" customFormat="1">
      <c r="A211" s="626" t="s">
        <v>1768</v>
      </c>
      <c r="B211" s="626"/>
      <c r="C211" s="626"/>
      <c r="D211" s="626"/>
      <c r="E211" s="626"/>
      <c r="F211" s="626"/>
      <c r="G211" s="626"/>
      <c r="H211" s="626"/>
      <c r="I211" s="626"/>
      <c r="J211" s="627" t="s">
        <v>1769</v>
      </c>
      <c r="K211" s="627"/>
      <c r="L211" s="627"/>
      <c r="M211" s="627"/>
      <c r="N211" s="627"/>
      <c r="O211" s="627"/>
      <c r="P211" s="627"/>
      <c r="Q211" s="627"/>
      <c r="R211" s="627"/>
      <c r="S211" s="536"/>
      <c r="T211" s="545"/>
      <c r="U211" s="546"/>
      <c r="V211" s="547"/>
      <c r="W211" s="547"/>
      <c r="X211" s="548"/>
      <c r="Y211" s="547"/>
      <c r="Z211" s="547"/>
      <c r="AA211" s="547"/>
      <c r="AB211" s="547"/>
      <c r="AC211" s="547"/>
      <c r="AD211" s="547"/>
      <c r="AE211" s="547"/>
      <c r="AF211" s="547"/>
      <c r="AG211" s="549"/>
    </row>
    <row r="212" spans="1:33">
      <c r="A212" s="626" t="s">
        <v>130</v>
      </c>
      <c r="B212" s="626"/>
      <c r="C212" s="626"/>
      <c r="D212" s="626"/>
      <c r="E212" s="626"/>
      <c r="F212" s="626"/>
      <c r="G212" s="626"/>
      <c r="H212" s="626"/>
      <c r="I212" s="626"/>
      <c r="J212" s="627" t="s">
        <v>131</v>
      </c>
      <c r="K212" s="627"/>
      <c r="L212" s="627"/>
      <c r="M212" s="627"/>
      <c r="N212" s="627"/>
      <c r="O212" s="627"/>
      <c r="P212" s="627"/>
      <c r="Q212" s="627"/>
      <c r="R212" s="627"/>
      <c r="S212" s="536"/>
    </row>
  </sheetData>
  <sheetProtection algorithmName="SHA-512" hashValue="awd3DGfv3HgDCafKL225NaMFqE6Yb8/qA0rHtONy/NZAfBYUOFWnnIYDeQ8foWpdce3Uf2EcqsgfICZN/SD7IQ==" saltValue="pG5U9Z6nPZrLTU5Hvq3LRA==" spinCount="100000" sheet="1" objects="1" scenarios="1" sort="0" autoFilter="0" pivotTables="0"/>
  <mergeCells count="33">
    <mergeCell ref="E5:F5"/>
    <mergeCell ref="B103:C103"/>
    <mergeCell ref="B125:C125"/>
    <mergeCell ref="B115:C115"/>
    <mergeCell ref="A51:C51"/>
    <mergeCell ref="B39:C39"/>
    <mergeCell ref="A12:S12"/>
    <mergeCell ref="B16:C16"/>
    <mergeCell ref="B17:C17"/>
    <mergeCell ref="G7:J7"/>
    <mergeCell ref="E7:F7"/>
    <mergeCell ref="A61:C61"/>
    <mergeCell ref="A121:C121"/>
    <mergeCell ref="B132:C132"/>
    <mergeCell ref="B40:C40"/>
    <mergeCell ref="B41:C41"/>
    <mergeCell ref="B52:C52"/>
    <mergeCell ref="B68:C68"/>
    <mergeCell ref="B93:C93"/>
    <mergeCell ref="A211:I211"/>
    <mergeCell ref="J211:R211"/>
    <mergeCell ref="A212:I212"/>
    <mergeCell ref="J212:R212"/>
    <mergeCell ref="B158:C158"/>
    <mergeCell ref="B160:C160"/>
    <mergeCell ref="B164:C164"/>
    <mergeCell ref="B172:C172"/>
    <mergeCell ref="B180:C180"/>
    <mergeCell ref="B137:C137"/>
    <mergeCell ref="B145:C145"/>
    <mergeCell ref="B151:C151"/>
    <mergeCell ref="A207:S207"/>
    <mergeCell ref="A206:S206"/>
  </mergeCells>
  <printOptions horizontalCentered="1"/>
  <pageMargins left="0.11811023622047245" right="0.11811023622047245" top="0.39370078740157483" bottom="0.78740157480314965" header="0.31496062992125984" footer="0.31496062992125984"/>
  <pageSetup paperSize="9" scale="55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A219"/>
  <sheetViews>
    <sheetView showGridLines="0" topLeftCell="A46" zoomScale="80" zoomScaleNormal="80" zoomScalePageLayoutView="72" workbookViewId="0">
      <selection activeCell="D24" sqref="D24"/>
    </sheetView>
  </sheetViews>
  <sheetFormatPr defaultColWidth="9.140625" defaultRowHeight="12.75"/>
  <cols>
    <col min="1" max="1" width="9.140625" style="5" customWidth="1"/>
    <col min="2" max="2" width="5.7109375" style="1" customWidth="1"/>
    <col min="3" max="3" width="53.7109375" style="520" customWidth="1"/>
    <col min="4" max="4" width="13.42578125" style="195" customWidth="1"/>
    <col min="5" max="5" width="11.42578125" style="196" customWidth="1"/>
    <col min="6" max="14" width="12.7109375" style="197" customWidth="1"/>
    <col min="15" max="16" width="12.7109375" style="195" customWidth="1"/>
    <col min="17" max="17" width="12.5703125" style="195" hidden="1" customWidth="1"/>
    <col min="18" max="18" width="13.5703125" style="3" customWidth="1"/>
    <col min="19" max="19" width="9" style="2" customWidth="1"/>
    <col min="20" max="20" width="0.85546875" style="31" customWidth="1"/>
    <col min="21" max="21" width="38" style="1" bestFit="1" customWidth="1"/>
    <col min="22" max="24" width="9.140625" style="1"/>
    <col min="25" max="25" width="10.28515625" style="365" bestFit="1" customWidth="1"/>
    <col min="26" max="16384" width="9.140625" style="1"/>
  </cols>
  <sheetData>
    <row r="2" spans="1:25">
      <c r="R2" s="23"/>
    </row>
    <row r="5" spans="1:25" s="4" customFormat="1" ht="15" customHeight="1">
      <c r="A5" s="539" t="s">
        <v>1765</v>
      </c>
      <c r="D5" s="540"/>
      <c r="E5" s="635" t="s">
        <v>114</v>
      </c>
      <c r="F5" s="635"/>
      <c r="G5" s="541" t="s">
        <v>125</v>
      </c>
      <c r="H5" s="459"/>
      <c r="I5" s="459"/>
      <c r="J5" s="459"/>
      <c r="K5" s="459"/>
      <c r="L5" s="459"/>
      <c r="M5" s="459"/>
      <c r="N5" s="459"/>
      <c r="O5" s="459"/>
      <c r="P5" s="538"/>
      <c r="Q5" s="538"/>
      <c r="R5" s="294"/>
      <c r="S5" s="542"/>
    </row>
    <row r="6" spans="1:25" s="4" customFormat="1" ht="2.1" customHeight="1">
      <c r="A6" s="539"/>
      <c r="D6" s="543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93"/>
      <c r="P6" s="538"/>
      <c r="Q6" s="538"/>
      <c r="R6" s="294"/>
      <c r="S6" s="542"/>
    </row>
    <row r="7" spans="1:25" s="4" customFormat="1" ht="15" customHeight="1">
      <c r="A7" s="18" t="s">
        <v>120</v>
      </c>
      <c r="D7" s="538"/>
      <c r="E7" s="635" t="s">
        <v>85</v>
      </c>
      <c r="F7" s="635"/>
      <c r="G7" s="646" t="s">
        <v>1770</v>
      </c>
      <c r="H7" s="646"/>
      <c r="I7" s="646"/>
      <c r="J7" s="646"/>
      <c r="K7" s="461"/>
      <c r="L7" s="461"/>
      <c r="M7" s="461"/>
      <c r="N7" s="461"/>
      <c r="O7" s="461"/>
      <c r="P7" s="538"/>
      <c r="Q7" s="538"/>
      <c r="R7" s="294"/>
      <c r="S7" s="542"/>
    </row>
    <row r="8" spans="1:25" s="4" customFormat="1" ht="2.1" customHeight="1">
      <c r="A8" s="18"/>
      <c r="D8" s="538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293"/>
      <c r="P8" s="538"/>
      <c r="Q8" s="538"/>
      <c r="R8" s="294"/>
      <c r="S8" s="542"/>
    </row>
    <row r="9" spans="1:25" s="4" customFormat="1" ht="15" customHeight="1">
      <c r="A9" s="18" t="s">
        <v>1766</v>
      </c>
      <c r="D9" s="543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293"/>
      <c r="P9" s="538"/>
      <c r="Q9" s="538"/>
      <c r="R9" s="294"/>
      <c r="S9" s="542"/>
    </row>
    <row r="11" spans="1:25" ht="18.75" customHeight="1">
      <c r="A11" s="641" t="s">
        <v>119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</row>
    <row r="12" spans="1:25">
      <c r="A12" s="32"/>
      <c r="B12" s="32"/>
      <c r="C12" s="52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33"/>
    </row>
    <row r="13" spans="1:25">
      <c r="A13" s="34" t="s">
        <v>72</v>
      </c>
      <c r="D13" s="202"/>
      <c r="E13" s="197"/>
    </row>
    <row r="14" spans="1:25">
      <c r="A14" s="34"/>
      <c r="D14" s="202"/>
      <c r="E14" s="197"/>
    </row>
    <row r="15" spans="1:25" s="39" customFormat="1" ht="25.5">
      <c r="A15" s="35"/>
      <c r="B15" s="642" t="s">
        <v>84</v>
      </c>
      <c r="C15" s="643"/>
      <c r="D15" s="203" t="s">
        <v>2</v>
      </c>
      <c r="E15" s="383" t="s">
        <v>1642</v>
      </c>
      <c r="F15" s="437" t="s">
        <v>1643</v>
      </c>
      <c r="G15" s="437" t="s">
        <v>1644</v>
      </c>
      <c r="H15" s="437" t="s">
        <v>1645</v>
      </c>
      <c r="I15" s="437" t="s">
        <v>923</v>
      </c>
      <c r="J15" s="437" t="s">
        <v>1646</v>
      </c>
      <c r="K15" s="437" t="s">
        <v>1647</v>
      </c>
      <c r="L15" s="437" t="s">
        <v>1648</v>
      </c>
      <c r="M15" s="437" t="s">
        <v>1649</v>
      </c>
      <c r="N15" s="384" t="s">
        <v>1650</v>
      </c>
      <c r="O15" s="384" t="s">
        <v>1651</v>
      </c>
      <c r="P15" s="204" t="s">
        <v>1652</v>
      </c>
      <c r="Q15" s="205" t="s">
        <v>3</v>
      </c>
      <c r="R15" s="355" t="s">
        <v>4</v>
      </c>
      <c r="S15" s="419" t="s">
        <v>132</v>
      </c>
      <c r="T15" s="38"/>
      <c r="Y15" s="366"/>
    </row>
    <row r="16" spans="1:25" s="41" customFormat="1">
      <c r="A16" s="9">
        <v>1</v>
      </c>
      <c r="B16" s="644" t="s">
        <v>924</v>
      </c>
      <c r="C16" s="645"/>
      <c r="D16" s="206"/>
      <c r="E16" s="207"/>
      <c r="F16" s="385"/>
      <c r="G16" s="385"/>
      <c r="H16" s="385"/>
      <c r="I16" s="385"/>
      <c r="J16" s="385"/>
      <c r="K16" s="385"/>
      <c r="L16" s="385"/>
      <c r="M16" s="385"/>
      <c r="N16" s="385"/>
      <c r="O16" s="208"/>
      <c r="P16" s="208"/>
      <c r="Q16" s="209"/>
      <c r="R16" s="210"/>
      <c r="S16" s="417"/>
      <c r="T16" s="40"/>
      <c r="Y16" s="363"/>
    </row>
    <row r="17" spans="1:25" s="41" customFormat="1" ht="17.25" customHeight="1">
      <c r="A17" s="42" t="s">
        <v>10</v>
      </c>
      <c r="B17" s="43"/>
      <c r="C17" s="44" t="s">
        <v>110</v>
      </c>
      <c r="D17" s="394"/>
      <c r="E17" s="211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212"/>
      <c r="R17" s="210"/>
      <c r="S17" s="192"/>
      <c r="T17" s="40"/>
      <c r="Y17" s="363"/>
    </row>
    <row r="18" spans="1:25" s="41" customFormat="1" ht="17.25" customHeight="1">
      <c r="A18" s="42" t="s">
        <v>64</v>
      </c>
      <c r="B18" s="43"/>
      <c r="C18" s="44" t="s">
        <v>113</v>
      </c>
      <c r="D18" s="213"/>
      <c r="E18" s="356"/>
      <c r="F18" s="387"/>
      <c r="G18" s="387"/>
      <c r="H18" s="387"/>
      <c r="I18" s="387"/>
      <c r="J18" s="387"/>
      <c r="K18" s="387"/>
      <c r="L18" s="387"/>
      <c r="M18" s="387"/>
      <c r="N18" s="387"/>
      <c r="O18" s="214"/>
      <c r="P18" s="214"/>
      <c r="Q18" s="215"/>
      <c r="R18" s="210"/>
      <c r="S18" s="418"/>
      <c r="T18" s="40"/>
      <c r="Y18" s="363"/>
    </row>
    <row r="19" spans="1:25" s="41" customFormat="1" ht="15.75" customHeight="1">
      <c r="A19" s="42" t="s">
        <v>121</v>
      </c>
      <c r="B19" s="46"/>
      <c r="C19" s="47" t="s">
        <v>111</v>
      </c>
      <c r="D19" s="213"/>
      <c r="E19" s="221"/>
      <c r="F19" s="388"/>
      <c r="G19" s="388"/>
      <c r="H19" s="388"/>
      <c r="I19" s="388"/>
      <c r="J19" s="388"/>
      <c r="K19" s="388"/>
      <c r="L19" s="388"/>
      <c r="M19" s="388"/>
      <c r="N19" s="388"/>
      <c r="O19" s="386"/>
      <c r="P19" s="386"/>
      <c r="Q19" s="218"/>
      <c r="R19" s="210"/>
      <c r="S19" s="192"/>
      <c r="T19" s="40"/>
      <c r="Y19" s="363"/>
    </row>
    <row r="20" spans="1:25" s="41" customFormat="1" ht="15.75" customHeight="1">
      <c r="A20" s="42" t="s">
        <v>122</v>
      </c>
      <c r="B20" s="46"/>
      <c r="C20" s="47" t="s">
        <v>925</v>
      </c>
      <c r="D20" s="213"/>
      <c r="E20" s="221"/>
      <c r="F20" s="388"/>
      <c r="G20" s="388"/>
      <c r="H20" s="388"/>
      <c r="I20" s="388"/>
      <c r="J20" s="388"/>
      <c r="K20" s="388"/>
      <c r="L20" s="388"/>
      <c r="M20" s="388"/>
      <c r="N20" s="388"/>
      <c r="O20" s="217"/>
      <c r="P20" s="217"/>
      <c r="Q20" s="218"/>
      <c r="R20" s="210"/>
      <c r="S20" s="192"/>
      <c r="T20" s="40"/>
      <c r="Y20" s="363"/>
    </row>
    <row r="21" spans="1:25" s="41" customFormat="1" ht="15.75" customHeight="1">
      <c r="A21" s="42" t="s">
        <v>123</v>
      </c>
      <c r="B21" s="46"/>
      <c r="C21" s="47" t="s">
        <v>112</v>
      </c>
      <c r="D21" s="213"/>
      <c r="E21" s="221"/>
      <c r="F21" s="388"/>
      <c r="G21" s="388"/>
      <c r="H21" s="388"/>
      <c r="I21" s="388"/>
      <c r="J21" s="388"/>
      <c r="K21" s="388"/>
      <c r="L21" s="388"/>
      <c r="M21" s="388"/>
      <c r="N21" s="388"/>
      <c r="O21" s="386"/>
      <c r="P21" s="386"/>
      <c r="Q21" s="218"/>
      <c r="R21" s="210"/>
      <c r="S21" s="192"/>
      <c r="T21" s="40"/>
      <c r="Y21" s="363"/>
    </row>
    <row r="22" spans="1:25" s="41" customFormat="1" ht="15.75" customHeight="1">
      <c r="A22" s="42" t="s">
        <v>808</v>
      </c>
      <c r="B22" s="46"/>
      <c r="C22" s="47" t="s">
        <v>926</v>
      </c>
      <c r="D22" s="213"/>
      <c r="E22" s="221"/>
      <c r="F22" s="388"/>
      <c r="G22" s="388"/>
      <c r="H22" s="388"/>
      <c r="I22" s="388"/>
      <c r="J22" s="388"/>
      <c r="K22" s="388"/>
      <c r="L22" s="388"/>
      <c r="M22" s="388"/>
      <c r="N22" s="388"/>
      <c r="O22" s="217"/>
      <c r="P22" s="217"/>
      <c r="Q22" s="218"/>
      <c r="R22" s="210"/>
      <c r="S22" s="192"/>
      <c r="T22" s="40"/>
      <c r="Y22" s="363"/>
    </row>
    <row r="23" spans="1:25" s="41" customFormat="1" ht="15.75" customHeight="1">
      <c r="A23" s="42" t="s">
        <v>819</v>
      </c>
      <c r="B23" s="46"/>
      <c r="C23" s="47" t="s">
        <v>928</v>
      </c>
      <c r="D23" s="213"/>
      <c r="E23" s="221"/>
      <c r="F23" s="388"/>
      <c r="G23" s="388"/>
      <c r="H23" s="388"/>
      <c r="I23" s="388"/>
      <c r="J23" s="388"/>
      <c r="K23" s="388"/>
      <c r="L23" s="388"/>
      <c r="M23" s="388"/>
      <c r="N23" s="388"/>
      <c r="O23" s="217"/>
      <c r="P23" s="217"/>
      <c r="Q23" s="218"/>
      <c r="R23" s="210"/>
      <c r="S23" s="192"/>
      <c r="T23" s="40"/>
      <c r="Y23" s="363"/>
    </row>
    <row r="24" spans="1:25" s="41" customFormat="1" ht="15.75" customHeight="1">
      <c r="A24" s="42" t="s">
        <v>811</v>
      </c>
      <c r="B24" s="46"/>
      <c r="C24" s="47" t="s">
        <v>927</v>
      </c>
      <c r="D24" s="219"/>
      <c r="E24" s="221"/>
      <c r="F24" s="388"/>
      <c r="G24" s="388"/>
      <c r="H24" s="388"/>
      <c r="I24" s="388"/>
      <c r="J24" s="388"/>
      <c r="K24" s="388"/>
      <c r="L24" s="388"/>
      <c r="M24" s="388"/>
      <c r="N24" s="388"/>
      <c r="O24" s="217"/>
      <c r="P24" s="217"/>
      <c r="Q24" s="218"/>
      <c r="R24" s="210"/>
      <c r="S24" s="192"/>
      <c r="T24" s="40"/>
      <c r="Y24" s="363"/>
    </row>
    <row r="25" spans="1:25" s="41" customFormat="1" ht="15.75" customHeight="1">
      <c r="A25" s="42" t="s">
        <v>65</v>
      </c>
      <c r="B25" s="46"/>
      <c r="C25" s="47" t="s">
        <v>929</v>
      </c>
      <c r="D25" s="219"/>
      <c r="E25" s="221"/>
      <c r="F25" s="388"/>
      <c r="G25" s="388"/>
      <c r="H25" s="388"/>
      <c r="I25" s="388"/>
      <c r="J25" s="388"/>
      <c r="K25" s="388"/>
      <c r="L25" s="388"/>
      <c r="M25" s="388"/>
      <c r="N25" s="388"/>
      <c r="O25" s="217"/>
      <c r="P25" s="217"/>
      <c r="Q25" s="218"/>
      <c r="R25" s="210"/>
      <c r="S25" s="192"/>
      <c r="T25" s="40"/>
      <c r="Y25" s="363"/>
    </row>
    <row r="26" spans="1:25" s="41" customFormat="1" ht="15.75" customHeight="1">
      <c r="A26" s="42" t="s">
        <v>930</v>
      </c>
      <c r="B26" s="46"/>
      <c r="C26" s="47" t="s">
        <v>931</v>
      </c>
      <c r="D26" s="219"/>
      <c r="E26" s="221"/>
      <c r="F26" s="388"/>
      <c r="G26" s="388"/>
      <c r="H26" s="388"/>
      <c r="I26" s="388"/>
      <c r="J26" s="388"/>
      <c r="K26" s="388"/>
      <c r="L26" s="388"/>
      <c r="M26" s="388"/>
      <c r="N26" s="388"/>
      <c r="O26" s="217"/>
      <c r="P26" s="217"/>
      <c r="Q26" s="218"/>
      <c r="R26" s="210"/>
      <c r="S26" s="192"/>
      <c r="T26" s="40"/>
      <c r="Y26" s="363"/>
    </row>
    <row r="27" spans="1:25" s="41" customFormat="1" ht="15.75" customHeight="1">
      <c r="A27" s="42" t="s">
        <v>932</v>
      </c>
      <c r="B27" s="46"/>
      <c r="C27" s="47" t="s">
        <v>933</v>
      </c>
      <c r="D27" s="219"/>
      <c r="E27" s="221"/>
      <c r="F27" s="388"/>
      <c r="G27" s="388"/>
      <c r="H27" s="388"/>
      <c r="I27" s="388"/>
      <c r="J27" s="388"/>
      <c r="K27" s="388"/>
      <c r="L27" s="388"/>
      <c r="M27" s="388"/>
      <c r="N27" s="388"/>
      <c r="O27" s="217"/>
      <c r="P27" s="217"/>
      <c r="Q27" s="218"/>
      <c r="R27" s="210"/>
      <c r="S27" s="192"/>
      <c r="T27" s="40"/>
      <c r="Y27" s="363"/>
    </row>
    <row r="28" spans="1:25" s="41" customFormat="1" ht="15.75" customHeight="1">
      <c r="A28" s="9">
        <v>2</v>
      </c>
      <c r="B28" s="46"/>
      <c r="C28" s="122" t="s">
        <v>934</v>
      </c>
      <c r="D28" s="220"/>
      <c r="E28" s="221"/>
      <c r="F28" s="388"/>
      <c r="G28" s="388"/>
      <c r="H28" s="388"/>
      <c r="I28" s="388"/>
      <c r="J28" s="388"/>
      <c r="K28" s="388"/>
      <c r="L28" s="388"/>
      <c r="M28" s="388"/>
      <c r="N28" s="388"/>
      <c r="O28" s="217"/>
      <c r="P28" s="217"/>
      <c r="Q28" s="218"/>
      <c r="R28" s="210"/>
      <c r="S28" s="192"/>
      <c r="T28" s="40"/>
      <c r="Y28" s="363"/>
    </row>
    <row r="29" spans="1:25" s="41" customFormat="1" ht="15.75" customHeight="1">
      <c r="A29" s="42" t="s">
        <v>5</v>
      </c>
      <c r="B29" s="46"/>
      <c r="C29" s="47" t="s">
        <v>935</v>
      </c>
      <c r="D29" s="219"/>
      <c r="E29" s="221"/>
      <c r="F29" s="388"/>
      <c r="G29" s="388"/>
      <c r="H29" s="388"/>
      <c r="I29" s="388"/>
      <c r="J29" s="388"/>
      <c r="K29" s="388"/>
      <c r="L29" s="388"/>
      <c r="M29" s="388"/>
      <c r="N29" s="388"/>
      <c r="O29" s="217"/>
      <c r="P29" s="217"/>
      <c r="Q29" s="218"/>
      <c r="R29" s="210"/>
      <c r="S29" s="192"/>
      <c r="T29" s="40"/>
      <c r="Y29" s="363"/>
    </row>
    <row r="30" spans="1:25" s="41" customFormat="1" ht="15.75" customHeight="1">
      <c r="A30" s="9">
        <v>3</v>
      </c>
      <c r="B30" s="46"/>
      <c r="C30" s="122" t="s">
        <v>936</v>
      </c>
      <c r="D30" s="220"/>
      <c r="E30" s="222"/>
      <c r="F30" s="389"/>
      <c r="G30" s="389"/>
      <c r="H30" s="389"/>
      <c r="I30" s="389"/>
      <c r="J30" s="389"/>
      <c r="K30" s="389"/>
      <c r="L30" s="389"/>
      <c r="M30" s="389"/>
      <c r="N30" s="389"/>
      <c r="O30" s="223"/>
      <c r="P30" s="223"/>
      <c r="Q30" s="224"/>
      <c r="R30" s="210"/>
      <c r="S30" s="192"/>
      <c r="T30" s="40"/>
      <c r="Y30" s="363"/>
    </row>
    <row r="31" spans="1:25" s="41" customFormat="1" ht="15.75" customHeight="1">
      <c r="A31" s="42" t="s">
        <v>32</v>
      </c>
      <c r="B31" s="49"/>
      <c r="C31" s="47" t="s">
        <v>937</v>
      </c>
      <c r="D31" s="219"/>
      <c r="E31" s="225"/>
      <c r="F31" s="386"/>
      <c r="G31" s="386"/>
      <c r="H31" s="386"/>
      <c r="I31" s="386"/>
      <c r="J31" s="386"/>
      <c r="K31" s="386"/>
      <c r="L31" s="386"/>
      <c r="M31" s="386"/>
      <c r="N31" s="386"/>
      <c r="O31" s="212"/>
      <c r="P31" s="212"/>
      <c r="Q31" s="218"/>
      <c r="R31" s="210"/>
      <c r="S31" s="192"/>
      <c r="T31" s="40"/>
      <c r="Y31" s="363"/>
    </row>
    <row r="32" spans="1:25" s="41" customFormat="1" ht="28.5" customHeight="1">
      <c r="A32" s="42" t="s">
        <v>938</v>
      </c>
      <c r="B32" s="49"/>
      <c r="C32" s="47" t="s">
        <v>939</v>
      </c>
      <c r="D32" s="219"/>
      <c r="E32" s="226"/>
      <c r="F32" s="386"/>
      <c r="G32" s="386"/>
      <c r="H32" s="386"/>
      <c r="I32" s="386"/>
      <c r="J32" s="386"/>
      <c r="K32" s="386"/>
      <c r="L32" s="386"/>
      <c r="M32" s="386"/>
      <c r="N32" s="386"/>
      <c r="O32" s="212"/>
      <c r="P32" s="212"/>
      <c r="Q32" s="218"/>
      <c r="R32" s="382"/>
      <c r="S32" s="192"/>
      <c r="T32" s="40"/>
      <c r="Y32" s="363"/>
    </row>
    <row r="33" spans="1:25" s="41" customFormat="1" ht="16.5" customHeight="1">
      <c r="A33" s="42" t="s">
        <v>941</v>
      </c>
      <c r="B33" s="49"/>
      <c r="C33" s="47" t="s">
        <v>940</v>
      </c>
      <c r="D33" s="219"/>
      <c r="E33" s="226"/>
      <c r="F33" s="386"/>
      <c r="G33" s="386"/>
      <c r="H33" s="386"/>
      <c r="I33" s="386"/>
      <c r="J33" s="386"/>
      <c r="K33" s="386"/>
      <c r="L33" s="386"/>
      <c r="M33" s="386"/>
      <c r="N33" s="386"/>
      <c r="O33" s="212"/>
      <c r="P33" s="212"/>
      <c r="Q33" s="218"/>
      <c r="R33" s="382"/>
      <c r="S33" s="192"/>
      <c r="T33" s="40"/>
      <c r="Y33" s="363"/>
    </row>
    <row r="34" spans="1:25" s="41" customFormat="1" ht="16.5" customHeight="1">
      <c r="A34" s="42" t="s">
        <v>942</v>
      </c>
      <c r="B34" s="49"/>
      <c r="C34" s="47" t="s">
        <v>8</v>
      </c>
      <c r="D34" s="219"/>
      <c r="E34" s="227"/>
      <c r="F34" s="386"/>
      <c r="G34" s="386"/>
      <c r="H34" s="386"/>
      <c r="I34" s="386"/>
      <c r="J34" s="386"/>
      <c r="K34" s="386"/>
      <c r="L34" s="386"/>
      <c r="M34" s="386"/>
      <c r="N34" s="386"/>
      <c r="O34" s="228"/>
      <c r="P34" s="228"/>
      <c r="Q34" s="224"/>
      <c r="R34" s="416"/>
      <c r="S34" s="192"/>
      <c r="T34" s="40"/>
      <c r="Y34" s="363"/>
    </row>
    <row r="35" spans="1:25" s="41" customFormat="1">
      <c r="A35" s="53"/>
      <c r="B35" s="6"/>
      <c r="C35" s="523"/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6"/>
      <c r="T35" s="40"/>
      <c r="Y35" s="363"/>
    </row>
    <row r="36" spans="1:25" s="41" customFormat="1">
      <c r="A36" s="34" t="s">
        <v>106</v>
      </c>
      <c r="B36" s="6"/>
      <c r="C36" s="524"/>
      <c r="D36" s="232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7"/>
      <c r="T36" s="40"/>
      <c r="Y36" s="363"/>
    </row>
    <row r="37" spans="1:25">
      <c r="B37" s="7"/>
      <c r="C37" s="525"/>
      <c r="D37" s="235"/>
    </row>
    <row r="38" spans="1:25" s="39" customFormat="1" ht="25.5">
      <c r="A38" s="56" t="s">
        <v>943</v>
      </c>
      <c r="B38" s="639" t="s">
        <v>135</v>
      </c>
      <c r="C38" s="640"/>
      <c r="D38" s="236" t="s">
        <v>2</v>
      </c>
      <c r="E38" s="383" t="s">
        <v>1642</v>
      </c>
      <c r="F38" s="437" t="s">
        <v>1643</v>
      </c>
      <c r="G38" s="437" t="s">
        <v>1644</v>
      </c>
      <c r="H38" s="437" t="s">
        <v>1645</v>
      </c>
      <c r="I38" s="437" t="s">
        <v>923</v>
      </c>
      <c r="J38" s="437" t="s">
        <v>1646</v>
      </c>
      <c r="K38" s="437" t="s">
        <v>1647</v>
      </c>
      <c r="L38" s="437" t="s">
        <v>1648</v>
      </c>
      <c r="M38" s="437" t="s">
        <v>1649</v>
      </c>
      <c r="N38" s="384" t="s">
        <v>1650</v>
      </c>
      <c r="O38" s="384" t="s">
        <v>1651</v>
      </c>
      <c r="P38" s="204" t="s">
        <v>1652</v>
      </c>
      <c r="Q38" s="237" t="s">
        <v>3</v>
      </c>
      <c r="R38" s="355" t="s">
        <v>4</v>
      </c>
      <c r="S38" s="37" t="s">
        <v>132</v>
      </c>
      <c r="T38" s="38"/>
      <c r="Y38" s="366"/>
    </row>
    <row r="39" spans="1:25" s="41" customFormat="1">
      <c r="A39" s="58" t="s">
        <v>45</v>
      </c>
      <c r="B39" s="632" t="s">
        <v>133</v>
      </c>
      <c r="C39" s="633"/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241"/>
      <c r="S39" s="29"/>
      <c r="T39" s="57"/>
      <c r="Y39" s="363"/>
    </row>
    <row r="40" spans="1:25" s="41" customFormat="1">
      <c r="A40" s="58" t="s">
        <v>46</v>
      </c>
      <c r="B40" s="629" t="s">
        <v>101</v>
      </c>
      <c r="C40" s="634"/>
      <c r="D40" s="242"/>
      <c r="E40" s="243"/>
      <c r="F40" s="244"/>
      <c r="G40" s="408"/>
      <c r="H40" s="408"/>
      <c r="I40" s="408"/>
      <c r="J40" s="408"/>
      <c r="K40" s="408"/>
      <c r="L40" s="408"/>
      <c r="M40" s="408"/>
      <c r="N40" s="408"/>
      <c r="O40" s="244"/>
      <c r="P40" s="244"/>
      <c r="Q40" s="242"/>
      <c r="R40" s="241"/>
      <c r="S40" s="29"/>
      <c r="T40" s="57"/>
      <c r="Y40" s="363"/>
    </row>
    <row r="41" spans="1:25" s="61" customFormat="1" ht="29.25" customHeight="1">
      <c r="A41" s="58" t="s">
        <v>78</v>
      </c>
      <c r="B41" s="59"/>
      <c r="C41" s="60" t="s">
        <v>137</v>
      </c>
      <c r="D41" s="245"/>
      <c r="E41" s="212"/>
      <c r="F41" s="212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246"/>
      <c r="R41" s="247"/>
      <c r="S41" s="48"/>
      <c r="T41" s="405"/>
      <c r="Y41" s="367"/>
    </row>
    <row r="42" spans="1:25" s="61" customFormat="1" ht="18" customHeight="1">
      <c r="A42" s="58" t="s">
        <v>79</v>
      </c>
      <c r="B42" s="62"/>
      <c r="C42" s="60" t="s">
        <v>940</v>
      </c>
      <c r="D42" s="245"/>
      <c r="E42" s="212"/>
      <c r="F42" s="212"/>
      <c r="G42" s="386"/>
      <c r="H42" s="386"/>
      <c r="I42" s="386"/>
      <c r="J42" s="386"/>
      <c r="K42" s="386"/>
      <c r="L42" s="386"/>
      <c r="M42" s="386"/>
      <c r="N42" s="386"/>
      <c r="O42" s="212"/>
      <c r="P42" s="212"/>
      <c r="Q42" s="246"/>
      <c r="R42" s="248"/>
      <c r="S42" s="48"/>
      <c r="T42" s="63"/>
      <c r="Y42" s="367"/>
    </row>
    <row r="43" spans="1:25" s="61" customFormat="1" ht="18.75" customHeight="1">
      <c r="A43" s="58" t="s">
        <v>80</v>
      </c>
      <c r="B43" s="62"/>
      <c r="C43" s="60" t="s">
        <v>8</v>
      </c>
      <c r="D43" s="245"/>
      <c r="E43" s="212"/>
      <c r="F43" s="228"/>
      <c r="G43" s="390"/>
      <c r="H43" s="390"/>
      <c r="I43" s="390"/>
      <c r="J43" s="390"/>
      <c r="K43" s="390"/>
      <c r="L43" s="390"/>
      <c r="M43" s="390"/>
      <c r="N43" s="390"/>
      <c r="O43" s="228"/>
      <c r="P43" s="228"/>
      <c r="Q43" s="246"/>
      <c r="R43" s="248"/>
      <c r="S43" s="51"/>
      <c r="T43" s="57"/>
      <c r="Y43" s="367"/>
    </row>
    <row r="44" spans="1:25" s="61" customFormat="1" ht="20.25" customHeight="1">
      <c r="A44" s="58" t="s">
        <v>48</v>
      </c>
      <c r="B44" s="62"/>
      <c r="C44" s="123" t="s">
        <v>105</v>
      </c>
      <c r="D44" s="242"/>
      <c r="E44" s="243"/>
      <c r="F44" s="244"/>
      <c r="G44" s="408"/>
      <c r="H44" s="408"/>
      <c r="I44" s="408"/>
      <c r="J44" s="408"/>
      <c r="K44" s="408"/>
      <c r="L44" s="408"/>
      <c r="M44" s="408"/>
      <c r="N44" s="408"/>
      <c r="O44" s="244"/>
      <c r="P44" s="244"/>
      <c r="Q44" s="242"/>
      <c r="R44" s="241"/>
      <c r="S44" s="29"/>
      <c r="T44" s="57"/>
      <c r="Y44" s="367"/>
    </row>
    <row r="45" spans="1:25" s="66" customFormat="1">
      <c r="A45" s="58"/>
      <c r="B45" s="64" t="s">
        <v>9</v>
      </c>
      <c r="C45" s="518"/>
      <c r="D45" s="249"/>
      <c r="E45" s="243"/>
      <c r="F45" s="244"/>
      <c r="G45" s="408"/>
      <c r="H45" s="408"/>
      <c r="I45" s="408"/>
      <c r="J45" s="408"/>
      <c r="K45" s="408"/>
      <c r="L45" s="408"/>
      <c r="M45" s="408"/>
      <c r="N45" s="408"/>
      <c r="O45" s="244"/>
      <c r="P45" s="244"/>
      <c r="Q45" s="242"/>
      <c r="R45" s="241"/>
      <c r="S45" s="29"/>
      <c r="T45" s="63"/>
      <c r="Y45" s="368"/>
    </row>
    <row r="46" spans="1:25" s="66" customFormat="1">
      <c r="A46" s="67"/>
      <c r="B46" s="68"/>
      <c r="C46" s="526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51"/>
      <c r="T46" s="63"/>
      <c r="Y46" s="368"/>
    </row>
    <row r="47" spans="1:25" s="66" customFormat="1">
      <c r="A47" s="69" t="s">
        <v>86</v>
      </c>
      <c r="B47" s="64" t="s">
        <v>93</v>
      </c>
      <c r="C47" s="518"/>
      <c r="D47" s="252"/>
      <c r="E47" s="244"/>
      <c r="F47" s="244"/>
      <c r="G47" s="408"/>
      <c r="H47" s="408"/>
      <c r="I47" s="408"/>
      <c r="J47" s="408"/>
      <c r="K47" s="408"/>
      <c r="L47" s="408"/>
      <c r="M47" s="408"/>
      <c r="N47" s="408"/>
      <c r="O47" s="244"/>
      <c r="P47" s="244"/>
      <c r="Q47" s="242"/>
      <c r="R47" s="253"/>
      <c r="S47" s="36"/>
      <c r="T47" s="63"/>
      <c r="Y47" s="368"/>
    </row>
    <row r="48" spans="1:25" s="41" customFormat="1">
      <c r="A48" s="42" t="s">
        <v>52</v>
      </c>
      <c r="B48" s="49"/>
      <c r="C48" s="47" t="s">
        <v>944</v>
      </c>
      <c r="D48" s="219"/>
      <c r="E48" s="265"/>
      <c r="F48" s="266"/>
      <c r="G48" s="277"/>
      <c r="H48" s="277"/>
      <c r="I48" s="277"/>
      <c r="J48" s="277"/>
      <c r="K48" s="277"/>
      <c r="L48" s="277"/>
      <c r="M48" s="277"/>
      <c r="N48" s="277"/>
      <c r="O48" s="266"/>
      <c r="P48" s="266"/>
      <c r="Q48" s="263"/>
      <c r="R48" s="254"/>
      <c r="S48" s="45"/>
      <c r="T48" s="40"/>
      <c r="Y48" s="363"/>
    </row>
    <row r="49" spans="1:27" s="41" customFormat="1">
      <c r="A49" s="5"/>
      <c r="B49" s="8"/>
      <c r="C49" s="8"/>
      <c r="D49" s="255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3"/>
      <c r="S49" s="26"/>
      <c r="T49" s="63"/>
      <c r="Y49" s="363"/>
    </row>
    <row r="50" spans="1:27" s="39" customFormat="1" ht="25.5">
      <c r="A50" s="35"/>
      <c r="B50" s="70" t="s">
        <v>75</v>
      </c>
      <c r="C50" s="527"/>
      <c r="D50" s="236" t="s">
        <v>2</v>
      </c>
      <c r="E50" s="383" t="s">
        <v>1642</v>
      </c>
      <c r="F50" s="437" t="s">
        <v>1643</v>
      </c>
      <c r="G50" s="437" t="s">
        <v>1644</v>
      </c>
      <c r="H50" s="437" t="s">
        <v>1645</v>
      </c>
      <c r="I50" s="437" t="s">
        <v>923</v>
      </c>
      <c r="J50" s="437" t="s">
        <v>1646</v>
      </c>
      <c r="K50" s="437" t="s">
        <v>1647</v>
      </c>
      <c r="L50" s="437" t="s">
        <v>1648</v>
      </c>
      <c r="M50" s="437" t="s">
        <v>1649</v>
      </c>
      <c r="N50" s="384" t="s">
        <v>1650</v>
      </c>
      <c r="O50" s="384" t="s">
        <v>1651</v>
      </c>
      <c r="P50" s="204" t="s">
        <v>1652</v>
      </c>
      <c r="Q50" s="237" t="s">
        <v>3</v>
      </c>
      <c r="R50" s="55" t="s">
        <v>4</v>
      </c>
      <c r="S50" s="37" t="s">
        <v>132</v>
      </c>
      <c r="T50" s="38"/>
      <c r="Y50" s="366"/>
    </row>
    <row r="51" spans="1:27" s="41" customFormat="1" ht="20.25" customHeight="1">
      <c r="A51" s="72">
        <v>6</v>
      </c>
      <c r="B51" s="632" t="s">
        <v>945</v>
      </c>
      <c r="C51" s="633"/>
      <c r="D51" s="257">
        <f t="shared" ref="D51:R51" si="0">+D52+D66+D75+D91+D100+D143</f>
        <v>-2332499.02</v>
      </c>
      <c r="E51" s="456">
        <f t="shared" si="0"/>
        <v>-165118.30333333332</v>
      </c>
      <c r="F51" s="457">
        <f t="shared" si="0"/>
        <v>-147547.48000000001</v>
      </c>
      <c r="G51" s="259">
        <f t="shared" si="0"/>
        <v>-191309.12166666656</v>
      </c>
      <c r="H51" s="259">
        <f t="shared" si="0"/>
        <v>-216145.92499999999</v>
      </c>
      <c r="I51" s="259">
        <f t="shared" si="0"/>
        <v>-214278.36333333331</v>
      </c>
      <c r="J51" s="259">
        <f t="shared" si="0"/>
        <v>-204443.11000000002</v>
      </c>
      <c r="K51" s="259">
        <f t="shared" si="0"/>
        <v>-173826.6</v>
      </c>
      <c r="L51" s="259">
        <f t="shared" si="0"/>
        <v>-183321.94333333321</v>
      </c>
      <c r="M51" s="259">
        <f t="shared" si="0"/>
        <v>-258645.99666666667</v>
      </c>
      <c r="N51" s="259">
        <f t="shared" si="0"/>
        <v>-189207.69</v>
      </c>
      <c r="O51" s="259">
        <f t="shared" si="0"/>
        <v>-176019.65166666667</v>
      </c>
      <c r="P51" s="259">
        <f t="shared" si="0"/>
        <v>-175192.76666666663</v>
      </c>
      <c r="Q51" s="260">
        <f t="shared" si="0"/>
        <v>0</v>
      </c>
      <c r="R51" s="253">
        <f t="shared" si="0"/>
        <v>-2302644.1916666664</v>
      </c>
      <c r="S51" s="29">
        <f>R51/D51</f>
        <v>0.98720049694454592</v>
      </c>
      <c r="T51" s="63"/>
      <c r="Y51" s="363"/>
    </row>
    <row r="52" spans="1:27" s="41" customFormat="1">
      <c r="A52" s="72" t="s">
        <v>947</v>
      </c>
      <c r="B52" s="73"/>
      <c r="C52" s="74" t="s">
        <v>946</v>
      </c>
      <c r="D52" s="257">
        <f>D53+D56</f>
        <v>-1629098</v>
      </c>
      <c r="E52" s="264">
        <f>E53+E56+E59+E63</f>
        <v>-104419.92333333332</v>
      </c>
      <c r="F52" s="458">
        <f t="shared" ref="F52:O52" si="1">F53+F56+F59+F63</f>
        <v>-86942.31</v>
      </c>
      <c r="G52" s="400">
        <f t="shared" si="1"/>
        <v>-116330.83666666657</v>
      </c>
      <c r="H52" s="400">
        <f t="shared" si="1"/>
        <v>-135666.82</v>
      </c>
      <c r="I52" s="400">
        <f t="shared" si="1"/>
        <v>-128121.24333333333</v>
      </c>
      <c r="J52" s="400">
        <f t="shared" si="1"/>
        <v>-129791.05</v>
      </c>
      <c r="K52" s="400">
        <f t="shared" si="1"/>
        <v>-118477.16999999998</v>
      </c>
      <c r="L52" s="400">
        <f t="shared" si="1"/>
        <v>-116434.65333333322</v>
      </c>
      <c r="M52" s="400">
        <f t="shared" si="1"/>
        <v>-118414.62666666668</v>
      </c>
      <c r="N52" s="400">
        <f t="shared" si="1"/>
        <v>-130073.8</v>
      </c>
      <c r="O52" s="262">
        <f t="shared" si="1"/>
        <v>-114458.15666666666</v>
      </c>
      <c r="P52" s="262">
        <f>P53+P56+P59+P63</f>
        <v>-125459.53666666665</v>
      </c>
      <c r="Q52" s="263">
        <f>Q53+Q56+Q59+Q63</f>
        <v>0</v>
      </c>
      <c r="R52" s="264">
        <f>R53+R56+R59+R63</f>
        <v>-1432177.3666666665</v>
      </c>
      <c r="S52" s="45">
        <f>R52/D52</f>
        <v>0.87912290523140191</v>
      </c>
      <c r="T52" s="63"/>
      <c r="Y52" s="363"/>
    </row>
    <row r="53" spans="1:27" s="41" customFormat="1" ht="15.75" customHeight="1">
      <c r="A53" s="72" t="s">
        <v>948</v>
      </c>
      <c r="B53" s="62"/>
      <c r="C53" s="60" t="s">
        <v>11</v>
      </c>
      <c r="D53" s="216"/>
      <c r="E53" s="261"/>
      <c r="F53" s="262"/>
      <c r="G53" s="400"/>
      <c r="H53" s="400"/>
      <c r="I53" s="400"/>
      <c r="J53" s="400"/>
      <c r="K53" s="400"/>
      <c r="L53" s="400"/>
      <c r="M53" s="400"/>
      <c r="N53" s="400"/>
      <c r="O53" s="262"/>
      <c r="P53" s="262"/>
      <c r="Q53" s="263"/>
      <c r="R53" s="264"/>
      <c r="S53" s="48"/>
      <c r="T53" s="63"/>
      <c r="Y53" s="363"/>
    </row>
    <row r="54" spans="1:27" s="41" customFormat="1">
      <c r="A54" s="72" t="s">
        <v>949</v>
      </c>
      <c r="B54" s="75"/>
      <c r="C54" s="76" t="s">
        <v>12</v>
      </c>
      <c r="D54" s="213"/>
      <c r="E54" s="265"/>
      <c r="F54" s="266"/>
      <c r="G54" s="277"/>
      <c r="H54" s="277"/>
      <c r="I54" s="277"/>
      <c r="J54" s="277"/>
      <c r="K54" s="277"/>
      <c r="L54" s="277"/>
      <c r="M54" s="277"/>
      <c r="N54" s="277"/>
      <c r="O54" s="266"/>
      <c r="P54" s="266"/>
      <c r="Q54" s="263"/>
      <c r="R54" s="264"/>
      <c r="S54" s="48"/>
      <c r="T54" s="63"/>
      <c r="Y54" s="363"/>
    </row>
    <row r="55" spans="1:27" s="41" customFormat="1">
      <c r="A55" s="72" t="s">
        <v>950</v>
      </c>
      <c r="B55" s="75"/>
      <c r="C55" s="76" t="s">
        <v>13</v>
      </c>
      <c r="D55" s="213"/>
      <c r="E55" s="265"/>
      <c r="F55" s="266"/>
      <c r="G55" s="277"/>
      <c r="H55" s="277"/>
      <c r="I55" s="277"/>
      <c r="J55" s="277"/>
      <c r="K55" s="277"/>
      <c r="L55" s="277"/>
      <c r="M55" s="277"/>
      <c r="N55" s="277"/>
      <c r="O55" s="266"/>
      <c r="P55" s="266"/>
      <c r="Q55" s="263"/>
      <c r="R55" s="264"/>
      <c r="S55" s="48"/>
      <c r="T55" s="63"/>
      <c r="Y55" s="363"/>
    </row>
    <row r="56" spans="1:27" s="41" customFormat="1" ht="17.25" customHeight="1">
      <c r="A56" s="72" t="s">
        <v>951</v>
      </c>
      <c r="B56" s="62"/>
      <c r="C56" s="60" t="s">
        <v>14</v>
      </c>
      <c r="D56" s="216">
        <f>D57+D58</f>
        <v>-1629098</v>
      </c>
      <c r="E56" s="261">
        <f t="shared" ref="E56:O56" si="2">E57+E58</f>
        <v>-104419.92333333332</v>
      </c>
      <c r="F56" s="262">
        <f t="shared" si="2"/>
        <v>-85656.45</v>
      </c>
      <c r="G56" s="400">
        <f t="shared" si="2"/>
        <v>-115118.10666666657</v>
      </c>
      <c r="H56" s="400">
        <f t="shared" si="2"/>
        <v>-135666.82</v>
      </c>
      <c r="I56" s="400">
        <f t="shared" si="2"/>
        <v>-126740.04333333333</v>
      </c>
      <c r="J56" s="400">
        <f t="shared" si="2"/>
        <v>-129791.05</v>
      </c>
      <c r="K56" s="400">
        <f t="shared" si="2"/>
        <v>-116980.23999999999</v>
      </c>
      <c r="L56" s="400">
        <f t="shared" si="2"/>
        <v>-116434.65333333322</v>
      </c>
      <c r="M56" s="400">
        <f t="shared" si="2"/>
        <v>-118414.62666666668</v>
      </c>
      <c r="N56" s="400">
        <f t="shared" si="2"/>
        <v>-130073.8</v>
      </c>
      <c r="O56" s="262">
        <f t="shared" si="2"/>
        <v>-114458.15666666666</v>
      </c>
      <c r="P56" s="262">
        <f>P57+P58</f>
        <v>-125459.53666666665</v>
      </c>
      <c r="Q56" s="263">
        <f>Q57+Q58</f>
        <v>0</v>
      </c>
      <c r="R56" s="264">
        <f>SUM(E56:Q56)</f>
        <v>-1419213.4066666665</v>
      </c>
      <c r="S56" s="45">
        <f>R56/D56</f>
        <v>0.87116515192251576</v>
      </c>
      <c r="T56" s="63"/>
      <c r="Y56" s="363"/>
    </row>
    <row r="57" spans="1:27" s="41" customFormat="1">
      <c r="A57" s="72" t="s">
        <v>952</v>
      </c>
      <c r="B57" s="75"/>
      <c r="C57" s="76" t="s">
        <v>12</v>
      </c>
      <c r="D57" s="213">
        <v>-223563</v>
      </c>
      <c r="E57" s="265">
        <v>-18114.473333333328</v>
      </c>
      <c r="F57" s="266">
        <v>-14025.67</v>
      </c>
      <c r="G57" s="277">
        <v>-17397.276666666672</v>
      </c>
      <c r="H57" s="277">
        <v>-20143.28000000001</v>
      </c>
      <c r="I57" s="277">
        <v>-15897.783333333338</v>
      </c>
      <c r="J57" s="277">
        <v>-18366.05</v>
      </c>
      <c r="K57" s="277">
        <v>-20063.32</v>
      </c>
      <c r="L57" s="277">
        <v>-17030.833333333332</v>
      </c>
      <c r="M57" s="277">
        <v>-15366.446666666665</v>
      </c>
      <c r="N57" s="277">
        <v>-15357.269999999999</v>
      </c>
      <c r="O57" s="266">
        <v>-18326.556666666667</v>
      </c>
      <c r="P57" s="266">
        <v>-18696.686666666665</v>
      </c>
      <c r="Q57" s="267"/>
      <c r="R57" s="265">
        <f>SUM(E57:Q57)</f>
        <v>-208785.6466666667</v>
      </c>
      <c r="S57" s="48">
        <f>R57/D57</f>
        <v>0.9339007200058449</v>
      </c>
      <c r="T57" s="63"/>
      <c r="Y57" s="363"/>
    </row>
    <row r="58" spans="1:27" s="41" customFormat="1">
      <c r="A58" s="72" t="s">
        <v>953</v>
      </c>
      <c r="B58" s="75"/>
      <c r="C58" s="76" t="s">
        <v>13</v>
      </c>
      <c r="D58" s="213">
        <v>-1405535</v>
      </c>
      <c r="E58" s="265">
        <v>-86305.45</v>
      </c>
      <c r="F58" s="266">
        <v>-71630.78</v>
      </c>
      <c r="G58" s="277">
        <v>-97720.8299999999</v>
      </c>
      <c r="H58" s="277">
        <v>-115523.54</v>
      </c>
      <c r="I58" s="277">
        <v>-110842.26</v>
      </c>
      <c r="J58" s="277">
        <v>-111425</v>
      </c>
      <c r="K58" s="277">
        <v>-96916.92</v>
      </c>
      <c r="L58" s="277">
        <v>-99403.819999999891</v>
      </c>
      <c r="M58" s="277">
        <v>-103048.18000000001</v>
      </c>
      <c r="N58" s="277">
        <v>-114716.53</v>
      </c>
      <c r="O58" s="266">
        <v>-96131.599999999991</v>
      </c>
      <c r="P58" s="266">
        <v>-106762.84999999999</v>
      </c>
      <c r="Q58" s="267"/>
      <c r="R58" s="265">
        <f>SUM(E58:Q58)</f>
        <v>-1210427.76</v>
      </c>
      <c r="S58" s="48">
        <f>R58/D58</f>
        <v>0.86118649482225629</v>
      </c>
      <c r="T58" s="63"/>
      <c r="U58" s="364"/>
      <c r="V58" s="364"/>
      <c r="W58" s="364"/>
      <c r="X58" s="364"/>
      <c r="Y58" s="364"/>
      <c r="Z58" s="364"/>
      <c r="AA58" s="364"/>
    </row>
    <row r="59" spans="1:27" s="41" customFormat="1" ht="19.5" customHeight="1">
      <c r="A59" s="72" t="s">
        <v>954</v>
      </c>
      <c r="B59" s="62"/>
      <c r="C59" s="60" t="s">
        <v>15</v>
      </c>
      <c r="D59" s="216">
        <f t="shared" ref="D59:P59" si="3">SUM(D60:D61)</f>
        <v>-9000</v>
      </c>
      <c r="E59" s="261">
        <f t="shared" si="3"/>
        <v>0</v>
      </c>
      <c r="F59" s="262">
        <f t="shared" si="3"/>
        <v>-1285.8599999999999</v>
      </c>
      <c r="G59" s="400">
        <f t="shared" si="3"/>
        <v>-1212.73</v>
      </c>
      <c r="H59" s="400">
        <f t="shared" si="3"/>
        <v>0</v>
      </c>
      <c r="I59" s="400">
        <f t="shared" si="3"/>
        <v>-1381.2</v>
      </c>
      <c r="J59" s="400">
        <f t="shared" si="3"/>
        <v>0</v>
      </c>
      <c r="K59" s="400">
        <f t="shared" si="3"/>
        <v>-1496.93</v>
      </c>
      <c r="L59" s="400">
        <f t="shared" si="3"/>
        <v>0</v>
      </c>
      <c r="M59" s="400">
        <f t="shared" si="3"/>
        <v>0</v>
      </c>
      <c r="N59" s="400">
        <f t="shared" si="3"/>
        <v>0</v>
      </c>
      <c r="O59" s="262">
        <f t="shared" si="3"/>
        <v>0</v>
      </c>
      <c r="P59" s="262">
        <f t="shared" si="3"/>
        <v>0</v>
      </c>
      <c r="Q59" s="263">
        <f>SUM(Q60:Q61)</f>
        <v>0</v>
      </c>
      <c r="R59" s="264">
        <f>SUM(E59:Q59)</f>
        <v>-5376.72</v>
      </c>
      <c r="S59" s="45">
        <f>R59/D59</f>
        <v>0.59741333333333335</v>
      </c>
      <c r="T59" s="63"/>
      <c r="Y59" s="363"/>
    </row>
    <row r="60" spans="1:27" s="41" customFormat="1">
      <c r="A60" s="72" t="s">
        <v>955</v>
      </c>
      <c r="B60" s="75"/>
      <c r="C60" s="76" t="s">
        <v>12</v>
      </c>
      <c r="D60" s="213"/>
      <c r="E60" s="265"/>
      <c r="F60" s="266"/>
      <c r="G60" s="277"/>
      <c r="H60" s="277"/>
      <c r="I60" s="277"/>
      <c r="J60" s="277"/>
      <c r="K60" s="277"/>
      <c r="L60" s="277"/>
      <c r="M60" s="277"/>
      <c r="N60" s="277"/>
      <c r="O60" s="266"/>
      <c r="P60" s="266"/>
      <c r="Q60" s="263"/>
      <c r="R60" s="268"/>
      <c r="S60" s="48"/>
      <c r="T60" s="63"/>
      <c r="Y60" s="363"/>
    </row>
    <row r="61" spans="1:27" s="41" customFormat="1">
      <c r="A61" s="72" t="s">
        <v>956</v>
      </c>
      <c r="B61" s="75"/>
      <c r="C61" s="76" t="s">
        <v>13</v>
      </c>
      <c r="D61" s="213">
        <v>-9000</v>
      </c>
      <c r="E61" s="265">
        <v>0</v>
      </c>
      <c r="F61" s="265">
        <v>-1285.8599999999999</v>
      </c>
      <c r="G61" s="265">
        <v>-1212.73</v>
      </c>
      <c r="H61" s="265">
        <v>0</v>
      </c>
      <c r="I61" s="265">
        <v>-1381.2</v>
      </c>
      <c r="J61" s="265">
        <v>0</v>
      </c>
      <c r="K61" s="265">
        <v>-1496.93</v>
      </c>
      <c r="L61" s="265">
        <v>0</v>
      </c>
      <c r="M61" s="265">
        <v>0</v>
      </c>
      <c r="N61" s="265">
        <v>0</v>
      </c>
      <c r="O61" s="265">
        <v>0</v>
      </c>
      <c r="P61" s="265">
        <v>0</v>
      </c>
      <c r="Q61" s="267"/>
      <c r="R61" s="269">
        <f>SUM(E61:Q61)</f>
        <v>-5376.72</v>
      </c>
      <c r="S61" s="48">
        <f>R61/D61</f>
        <v>0.59741333333333335</v>
      </c>
      <c r="T61" s="63"/>
      <c r="Y61" s="363"/>
    </row>
    <row r="62" spans="1:27" s="39" customFormat="1" ht="25.5">
      <c r="A62" s="35"/>
      <c r="B62" s="70" t="s">
        <v>75</v>
      </c>
      <c r="C62" s="527"/>
      <c r="D62" s="236" t="s">
        <v>2</v>
      </c>
      <c r="E62" s="383" t="s">
        <v>1642</v>
      </c>
      <c r="F62" s="437" t="s">
        <v>1643</v>
      </c>
      <c r="G62" s="437" t="s">
        <v>1644</v>
      </c>
      <c r="H62" s="437" t="s">
        <v>1645</v>
      </c>
      <c r="I62" s="437" t="s">
        <v>923</v>
      </c>
      <c r="J62" s="437" t="s">
        <v>1646</v>
      </c>
      <c r="K62" s="437" t="s">
        <v>1647</v>
      </c>
      <c r="L62" s="437" t="s">
        <v>1648</v>
      </c>
      <c r="M62" s="437" t="s">
        <v>1649</v>
      </c>
      <c r="N62" s="384" t="s">
        <v>1650</v>
      </c>
      <c r="O62" s="384" t="s">
        <v>1651</v>
      </c>
      <c r="P62" s="204" t="s">
        <v>1652</v>
      </c>
      <c r="Q62" s="237" t="s">
        <v>3</v>
      </c>
      <c r="R62" s="55" t="s">
        <v>4</v>
      </c>
      <c r="S62" s="37" t="s">
        <v>132</v>
      </c>
      <c r="T62" s="38"/>
      <c r="Y62" s="366"/>
    </row>
    <row r="63" spans="1:27" s="41" customFormat="1" ht="15.75" customHeight="1">
      <c r="A63" s="72" t="s">
        <v>957</v>
      </c>
      <c r="B63" s="62"/>
      <c r="C63" s="60" t="s">
        <v>16</v>
      </c>
      <c r="D63" s="216">
        <f>+D64+D65</f>
        <v>-3000</v>
      </c>
      <c r="E63" s="261">
        <v>0</v>
      </c>
      <c r="F63" s="262">
        <v>0</v>
      </c>
      <c r="G63" s="400">
        <v>0</v>
      </c>
      <c r="H63" s="400">
        <v>0</v>
      </c>
      <c r="I63" s="400">
        <v>0</v>
      </c>
      <c r="J63" s="400">
        <v>0</v>
      </c>
      <c r="K63" s="400">
        <v>0</v>
      </c>
      <c r="L63" s="400">
        <v>0</v>
      </c>
      <c r="M63" s="400">
        <v>0</v>
      </c>
      <c r="N63" s="400">
        <v>0</v>
      </c>
      <c r="O63" s="262">
        <v>0</v>
      </c>
      <c r="P63" s="262">
        <v>0</v>
      </c>
      <c r="Q63" s="263">
        <v>0</v>
      </c>
      <c r="R63" s="380">
        <f>+R64</f>
        <v>-7587.24</v>
      </c>
      <c r="S63" s="48">
        <f>R63/D63</f>
        <v>2.52908</v>
      </c>
      <c r="T63" s="63"/>
      <c r="Y63" s="363"/>
    </row>
    <row r="64" spans="1:27" s="41" customFormat="1">
      <c r="A64" s="72" t="s">
        <v>958</v>
      </c>
      <c r="B64" s="75"/>
      <c r="C64" s="76" t="s">
        <v>12</v>
      </c>
      <c r="D64" s="213">
        <v>-3000</v>
      </c>
      <c r="E64" s="265">
        <v>0</v>
      </c>
      <c r="F64" s="265">
        <v>0</v>
      </c>
      <c r="G64" s="265">
        <v>0</v>
      </c>
      <c r="H64" s="265">
        <v>0</v>
      </c>
      <c r="I64" s="265">
        <v>-1039.79</v>
      </c>
      <c r="J64" s="265">
        <v>-1406.28</v>
      </c>
      <c r="K64" s="265">
        <v>0</v>
      </c>
      <c r="L64" s="265">
        <v>0</v>
      </c>
      <c r="M64" s="265">
        <v>-1165.0999999999999</v>
      </c>
      <c r="N64" s="265">
        <v>-1248.3</v>
      </c>
      <c r="O64" s="265">
        <v>-1150.94</v>
      </c>
      <c r="P64" s="265">
        <v>-1576.83</v>
      </c>
      <c r="Q64" s="267"/>
      <c r="R64" s="268">
        <f>SUM(E64:Q64)</f>
        <v>-7587.24</v>
      </c>
      <c r="S64" s="48">
        <f>R64/D64</f>
        <v>2.52908</v>
      </c>
      <c r="T64" s="63"/>
      <c r="Y64" s="363"/>
    </row>
    <row r="65" spans="1:26" s="41" customFormat="1">
      <c r="A65" s="72" t="s">
        <v>959</v>
      </c>
      <c r="B65" s="75"/>
      <c r="C65" s="76" t="s">
        <v>13</v>
      </c>
      <c r="D65" s="213"/>
      <c r="E65" s="265"/>
      <c r="F65" s="266"/>
      <c r="G65" s="277"/>
      <c r="H65" s="277"/>
      <c r="I65" s="277"/>
      <c r="J65" s="277"/>
      <c r="K65" s="277"/>
      <c r="L65" s="277"/>
      <c r="M65" s="277"/>
      <c r="N65" s="277"/>
      <c r="O65" s="266"/>
      <c r="P65" s="266"/>
      <c r="Q65" s="267"/>
      <c r="R65" s="268"/>
      <c r="S65" s="48"/>
      <c r="T65" s="63"/>
      <c r="Y65" s="363"/>
    </row>
    <row r="66" spans="1:26" s="41" customFormat="1" ht="25.5" customHeight="1">
      <c r="A66" s="9" t="s">
        <v>960</v>
      </c>
      <c r="B66" s="629" t="s">
        <v>17</v>
      </c>
      <c r="C66" s="634"/>
      <c r="D66" s="270">
        <f t="shared" ref="D66:P66" si="4">SUM(D67:D74)</f>
        <v>-268792</v>
      </c>
      <c r="E66" s="271">
        <f t="shared" si="4"/>
        <v>-32711.489999999994</v>
      </c>
      <c r="F66" s="272">
        <f t="shared" si="4"/>
        <v>-38379.54</v>
      </c>
      <c r="G66" s="411">
        <f t="shared" si="4"/>
        <v>-40597.799999999996</v>
      </c>
      <c r="H66" s="411">
        <f t="shared" si="4"/>
        <v>-42670.999999999993</v>
      </c>
      <c r="I66" s="411">
        <f t="shared" si="4"/>
        <v>-42300.73</v>
      </c>
      <c r="J66" s="411">
        <f t="shared" si="4"/>
        <v>-44879.67</v>
      </c>
      <c r="K66" s="411">
        <f t="shared" si="4"/>
        <v>-35240.569999999992</v>
      </c>
      <c r="L66" s="411">
        <f t="shared" si="4"/>
        <v>-45652.19999999999</v>
      </c>
      <c r="M66" s="411">
        <f t="shared" si="4"/>
        <v>-45015.460000000006</v>
      </c>
      <c r="N66" s="411">
        <f t="shared" si="4"/>
        <v>-37622.639999999999</v>
      </c>
      <c r="O66" s="272">
        <f t="shared" si="4"/>
        <v>-13779.1</v>
      </c>
      <c r="P66" s="272">
        <f t="shared" si="4"/>
        <v>-13439.05</v>
      </c>
      <c r="Q66" s="273">
        <f>SUM(Q67:Q74)</f>
        <v>0</v>
      </c>
      <c r="R66" s="243">
        <f t="shared" ref="R66:R74" si="5">SUM(E66:Q66)</f>
        <v>-432289.25</v>
      </c>
      <c r="S66" s="29">
        <f t="shared" ref="S66:S72" si="6">R66/D66</f>
        <v>1.6082668010952708</v>
      </c>
      <c r="T66" s="63"/>
      <c r="U66" s="105"/>
      <c r="Y66" s="363"/>
    </row>
    <row r="67" spans="1:26" s="41" customFormat="1">
      <c r="A67" s="72" t="s">
        <v>961</v>
      </c>
      <c r="B67" s="75"/>
      <c r="C67" s="76" t="s">
        <v>18</v>
      </c>
      <c r="D67" s="245">
        <v>-55794</v>
      </c>
      <c r="E67" s="265">
        <v>-7641.26</v>
      </c>
      <c r="F67" s="266">
        <v>-7641.26</v>
      </c>
      <c r="G67" s="277">
        <v>-8375.2999999999993</v>
      </c>
      <c r="H67" s="277">
        <v>-8809.7999999999993</v>
      </c>
      <c r="I67" s="277">
        <v>-7970.6</v>
      </c>
      <c r="J67" s="277">
        <v>-15382.07</v>
      </c>
      <c r="K67" s="277">
        <v>0</v>
      </c>
      <c r="L67" s="277">
        <v>-16696.629999999997</v>
      </c>
      <c r="M67" s="277">
        <v>-8616.6299999999992</v>
      </c>
      <c r="N67" s="277">
        <v>-8080</v>
      </c>
      <c r="O67" s="266">
        <v>-525.62999999999897</v>
      </c>
      <c r="P67" s="266">
        <v>-536.62999999999897</v>
      </c>
      <c r="Q67" s="267"/>
      <c r="R67" s="265">
        <f t="shared" si="5"/>
        <v>-90275.810000000012</v>
      </c>
      <c r="S67" s="48">
        <f t="shared" si="6"/>
        <v>1.6180200379969174</v>
      </c>
      <c r="T67" s="63"/>
      <c r="U67" s="364"/>
      <c r="V67" s="364"/>
      <c r="W67" s="364"/>
      <c r="X67" s="364"/>
      <c r="Y67" s="364"/>
      <c r="Z67" s="364"/>
    </row>
    <row r="68" spans="1:26" s="41" customFormat="1">
      <c r="A68" s="72" t="s">
        <v>962</v>
      </c>
      <c r="B68" s="75"/>
      <c r="C68" s="76" t="s">
        <v>19</v>
      </c>
      <c r="D68" s="245">
        <v>-161056</v>
      </c>
      <c r="E68" s="265">
        <v>-22057.41</v>
      </c>
      <c r="F68" s="266">
        <v>-22057.41</v>
      </c>
      <c r="G68" s="277">
        <v>-23547.33</v>
      </c>
      <c r="H68" s="277">
        <v>-23448.86</v>
      </c>
      <c r="I68" s="277">
        <v>-23008.080000000002</v>
      </c>
      <c r="J68" s="277">
        <v>-22455.32</v>
      </c>
      <c r="K68" s="277">
        <v>-21953.75</v>
      </c>
      <c r="L68" s="277">
        <v>-21953.75</v>
      </c>
      <c r="M68" s="277">
        <v>-23160.99</v>
      </c>
      <c r="N68" s="277">
        <v>-22561.94</v>
      </c>
      <c r="O68" s="266">
        <v>-4341.1400000000003</v>
      </c>
      <c r="P68" s="266">
        <v>-7511.53</v>
      </c>
      <c r="Q68" s="267"/>
      <c r="R68" s="265">
        <f t="shared" si="5"/>
        <v>-238057.51</v>
      </c>
      <c r="S68" s="48">
        <f t="shared" si="6"/>
        <v>1.478103951420624</v>
      </c>
      <c r="T68" s="63"/>
      <c r="U68" s="364"/>
      <c r="V68" s="364"/>
      <c r="W68" s="364"/>
      <c r="X68" s="364"/>
      <c r="Y68" s="364"/>
      <c r="Z68" s="364"/>
    </row>
    <row r="69" spans="1:26" s="41" customFormat="1">
      <c r="A69" s="72" t="s">
        <v>963</v>
      </c>
      <c r="B69" s="75"/>
      <c r="C69" s="76" t="s">
        <v>20</v>
      </c>
      <c r="D69" s="245">
        <v>-4067</v>
      </c>
      <c r="E69" s="265">
        <v>-585</v>
      </c>
      <c r="F69" s="266">
        <v>0</v>
      </c>
      <c r="G69" s="277">
        <v>-416.8</v>
      </c>
      <c r="H69" s="277">
        <v>-2171.8000000000002</v>
      </c>
      <c r="I69" s="277">
        <v>-1001.8</v>
      </c>
      <c r="J69" s="277">
        <v>-1001.8</v>
      </c>
      <c r="K69" s="277">
        <v>-1001.8</v>
      </c>
      <c r="L69" s="277">
        <v>-1016.8</v>
      </c>
      <c r="M69" s="277">
        <v>-1001.8</v>
      </c>
      <c r="N69" s="277">
        <v>-1001.8</v>
      </c>
      <c r="O69" s="266">
        <v>-1001.8</v>
      </c>
      <c r="P69" s="266">
        <v>-585</v>
      </c>
      <c r="Q69" s="267"/>
      <c r="R69" s="265">
        <f t="shared" si="5"/>
        <v>-10786.199999999999</v>
      </c>
      <c r="S69" s="48">
        <f t="shared" si="6"/>
        <v>2.6521268748463238</v>
      </c>
      <c r="T69" s="63"/>
      <c r="U69" s="364"/>
      <c r="V69" s="364"/>
      <c r="W69" s="364"/>
      <c r="X69" s="364"/>
      <c r="Y69" s="364"/>
      <c r="Z69" s="364"/>
    </row>
    <row r="70" spans="1:26" s="41" customFormat="1">
      <c r="A70" s="72" t="s">
        <v>964</v>
      </c>
      <c r="B70" s="75"/>
      <c r="C70" s="76" t="s">
        <v>22</v>
      </c>
      <c r="D70" s="245">
        <v>-21453</v>
      </c>
      <c r="E70" s="265">
        <v>-702.3299999999997</v>
      </c>
      <c r="F70" s="266">
        <v>-4852.4000000000005</v>
      </c>
      <c r="G70" s="277">
        <v>-4350.5400000000009</v>
      </c>
      <c r="H70" s="277">
        <v>-5563.42</v>
      </c>
      <c r="I70" s="277">
        <v>-6217.2500000000009</v>
      </c>
      <c r="J70" s="277">
        <v>-2111.52</v>
      </c>
      <c r="K70" s="277">
        <v>-2111.52</v>
      </c>
      <c r="L70" s="277">
        <v>-2111.52</v>
      </c>
      <c r="M70" s="277">
        <v>-2630.9100000000003</v>
      </c>
      <c r="N70" s="277">
        <v>-637.54</v>
      </c>
      <c r="O70" s="266">
        <v>-4126.43</v>
      </c>
      <c r="P70" s="266">
        <v>-727.26</v>
      </c>
      <c r="Q70" s="267"/>
      <c r="R70" s="265">
        <f t="shared" si="5"/>
        <v>-36142.640000000007</v>
      </c>
      <c r="S70" s="48">
        <f t="shared" si="6"/>
        <v>1.6847359343681541</v>
      </c>
      <c r="T70" s="63"/>
      <c r="U70" s="364"/>
      <c r="V70" s="364"/>
      <c r="W70" s="364"/>
      <c r="X70" s="364"/>
      <c r="Y70" s="364"/>
      <c r="Z70" s="364"/>
    </row>
    <row r="71" spans="1:26" s="41" customFormat="1">
      <c r="A71" s="72" t="s">
        <v>965</v>
      </c>
      <c r="B71" s="75"/>
      <c r="C71" s="76" t="s">
        <v>24</v>
      </c>
      <c r="D71" s="245">
        <v>-9771</v>
      </c>
      <c r="E71" s="265">
        <v>-115.46</v>
      </c>
      <c r="F71" s="266">
        <v>-242.19</v>
      </c>
      <c r="G71" s="277">
        <v>-132.35</v>
      </c>
      <c r="H71" s="277">
        <v>-133.27000000000001</v>
      </c>
      <c r="I71" s="277">
        <v>-516.72</v>
      </c>
      <c r="J71" s="277">
        <v>-342.68</v>
      </c>
      <c r="K71" s="277">
        <v>-6388.5599999999995</v>
      </c>
      <c r="L71" s="277">
        <v>-88.56</v>
      </c>
      <c r="M71" s="277">
        <v>-140.22999999999999</v>
      </c>
      <c r="N71" s="277">
        <v>-136.44</v>
      </c>
      <c r="O71" s="266">
        <v>0</v>
      </c>
      <c r="P71" s="266">
        <v>0</v>
      </c>
      <c r="Q71" s="267"/>
      <c r="R71" s="265">
        <f t="shared" si="5"/>
        <v>-8236.4599999999991</v>
      </c>
      <c r="S71" s="48">
        <f t="shared" si="6"/>
        <v>0.84294954457066817</v>
      </c>
      <c r="T71" s="63"/>
      <c r="U71" s="364"/>
      <c r="V71" s="364"/>
      <c r="W71" s="364"/>
      <c r="X71" s="364"/>
      <c r="Y71" s="364"/>
      <c r="Z71" s="364"/>
    </row>
    <row r="72" spans="1:26" s="41" customFormat="1">
      <c r="A72" s="72" t="s">
        <v>966</v>
      </c>
      <c r="B72" s="75"/>
      <c r="C72" s="76" t="s">
        <v>26</v>
      </c>
      <c r="D72" s="245">
        <v>-8551</v>
      </c>
      <c r="E72" s="265">
        <v>0</v>
      </c>
      <c r="F72" s="266">
        <v>-2165.4499999999998</v>
      </c>
      <c r="G72" s="277">
        <v>-2165.4499999999998</v>
      </c>
      <c r="H72" s="277">
        <v>-2165.4499999999998</v>
      </c>
      <c r="I72" s="277">
        <v>-2165.4499999999998</v>
      </c>
      <c r="J72" s="277">
        <v>-2165.4499999999998</v>
      </c>
      <c r="K72" s="277">
        <v>-2165.4499999999998</v>
      </c>
      <c r="L72" s="277">
        <v>-2165.4499999999998</v>
      </c>
      <c r="M72" s="277">
        <v>-2165.4499999999998</v>
      </c>
      <c r="N72" s="277">
        <v>-2165.4499999999998</v>
      </c>
      <c r="O72" s="266">
        <v>-2165.4499999999998</v>
      </c>
      <c r="P72" s="266">
        <v>-2555.23</v>
      </c>
      <c r="Q72" s="267"/>
      <c r="R72" s="265">
        <f t="shared" si="5"/>
        <v>-24209.730000000003</v>
      </c>
      <c r="S72" s="48">
        <f t="shared" si="6"/>
        <v>2.831216232019647</v>
      </c>
      <c r="T72" s="63"/>
      <c r="U72" s="364"/>
      <c r="V72" s="364"/>
      <c r="W72" s="364"/>
      <c r="X72" s="364"/>
      <c r="Y72" s="364"/>
      <c r="Z72" s="364"/>
    </row>
    <row r="73" spans="1:26" s="41" customFormat="1">
      <c r="A73" s="72" t="s">
        <v>967</v>
      </c>
      <c r="B73" s="75"/>
      <c r="C73" s="76" t="s">
        <v>28</v>
      </c>
      <c r="D73" s="245">
        <v>-3100</v>
      </c>
      <c r="E73" s="265">
        <v>0</v>
      </c>
      <c r="F73" s="266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77">
        <v>-5679.96</v>
      </c>
      <c r="N73" s="277">
        <v>-1419.98</v>
      </c>
      <c r="O73" s="266">
        <v>-1419.99</v>
      </c>
      <c r="P73" s="266">
        <v>0</v>
      </c>
      <c r="Q73" s="267"/>
      <c r="R73" s="265">
        <f t="shared" si="5"/>
        <v>-8519.93</v>
      </c>
      <c r="S73" s="48">
        <v>0</v>
      </c>
      <c r="T73" s="63"/>
      <c r="U73" s="364"/>
      <c r="V73" s="364"/>
      <c r="W73" s="364"/>
      <c r="X73" s="364"/>
      <c r="Y73" s="364"/>
      <c r="Z73" s="364"/>
    </row>
    <row r="74" spans="1:26" s="41" customFormat="1">
      <c r="A74" s="72" t="s">
        <v>968</v>
      </c>
      <c r="B74" s="75"/>
      <c r="C74" s="76" t="s">
        <v>30</v>
      </c>
      <c r="D74" s="245">
        <v>-5000</v>
      </c>
      <c r="E74" s="265">
        <v>-1610.03</v>
      </c>
      <c r="F74" s="266">
        <v>-1420.83</v>
      </c>
      <c r="G74" s="277">
        <v>-1610.03</v>
      </c>
      <c r="H74" s="277">
        <v>-378.4</v>
      </c>
      <c r="I74" s="277">
        <v>-1420.83</v>
      </c>
      <c r="J74" s="277">
        <v>-1420.83</v>
      </c>
      <c r="K74" s="277">
        <v>-1619.49</v>
      </c>
      <c r="L74" s="277">
        <v>-1619.49</v>
      </c>
      <c r="M74" s="277">
        <v>-1619.49</v>
      </c>
      <c r="N74" s="277">
        <v>-1619.49</v>
      </c>
      <c r="O74" s="266">
        <v>-198.66</v>
      </c>
      <c r="P74" s="266">
        <v>-1523.4</v>
      </c>
      <c r="Q74" s="267"/>
      <c r="R74" s="265">
        <f t="shared" si="5"/>
        <v>-16060.969999999998</v>
      </c>
      <c r="S74" s="48">
        <f t="shared" ref="S74:S82" si="7">R74/D74</f>
        <v>3.2121939999999993</v>
      </c>
      <c r="T74" s="63"/>
      <c r="U74" s="364"/>
      <c r="V74" s="364"/>
      <c r="W74" s="364"/>
      <c r="X74" s="364"/>
      <c r="Y74" s="364"/>
      <c r="Z74" s="364"/>
    </row>
    <row r="75" spans="1:26" s="41" customFormat="1">
      <c r="A75" s="9" t="s">
        <v>969</v>
      </c>
      <c r="B75" s="77" t="s">
        <v>31</v>
      </c>
      <c r="C75" s="517"/>
      <c r="D75" s="270">
        <f t="shared" ref="D75:R75" si="8">SUM(D76:D90)-D77</f>
        <v>-155204.01999999999</v>
      </c>
      <c r="E75" s="271">
        <f t="shared" si="8"/>
        <v>-22799.42</v>
      </c>
      <c r="F75" s="272">
        <f t="shared" si="8"/>
        <v>-3277.8799999999987</v>
      </c>
      <c r="G75" s="411">
        <f t="shared" si="8"/>
        <v>-13874.82</v>
      </c>
      <c r="H75" s="411">
        <f t="shared" si="8"/>
        <v>-12413.710000000001</v>
      </c>
      <c r="I75" s="411">
        <f t="shared" si="8"/>
        <v>-11789.680000000004</v>
      </c>
      <c r="J75" s="411">
        <f t="shared" si="8"/>
        <v>-7451.8799999999974</v>
      </c>
      <c r="K75" s="411">
        <f t="shared" si="8"/>
        <v>-10031.699999999999</v>
      </c>
      <c r="L75" s="411">
        <f t="shared" si="8"/>
        <v>-11349.850000000002</v>
      </c>
      <c r="M75" s="411">
        <f t="shared" si="8"/>
        <v>-13214.009999999995</v>
      </c>
      <c r="N75" s="411">
        <f t="shared" si="8"/>
        <v>-15574.340000000004</v>
      </c>
      <c r="O75" s="272">
        <f t="shared" si="8"/>
        <v>-15406.17</v>
      </c>
      <c r="P75" s="272">
        <f t="shared" si="8"/>
        <v>-13758.829999999996</v>
      </c>
      <c r="Q75" s="273">
        <f t="shared" si="8"/>
        <v>0</v>
      </c>
      <c r="R75" s="243">
        <f t="shared" si="8"/>
        <v>-150942.28999999998</v>
      </c>
      <c r="S75" s="29">
        <f t="shared" si="7"/>
        <v>0.97254111072638449</v>
      </c>
      <c r="T75" s="63"/>
      <c r="Y75" s="363"/>
    </row>
    <row r="76" spans="1:26" s="41" customFormat="1">
      <c r="A76" s="72" t="s">
        <v>970</v>
      </c>
      <c r="B76" s="75"/>
      <c r="C76" s="76" t="s">
        <v>1523</v>
      </c>
      <c r="D76" s="213">
        <v>-29064</v>
      </c>
      <c r="E76" s="274">
        <v>-16233.83</v>
      </c>
      <c r="F76" s="266">
        <v>-1963.6399999999999</v>
      </c>
      <c r="G76" s="277">
        <v>-2135.7399999999998</v>
      </c>
      <c r="H76" s="277">
        <v>-2010.52</v>
      </c>
      <c r="I76" s="277">
        <v>-2021.5700000000002</v>
      </c>
      <c r="J76" s="277">
        <v>-2013.8999999999999</v>
      </c>
      <c r="K76" s="277">
        <f>-2515.97+504.49</f>
        <v>-2011.4799999999998</v>
      </c>
      <c r="L76" s="277">
        <v>-2011.7</v>
      </c>
      <c r="M76" s="277">
        <v>-2032.66</v>
      </c>
      <c r="N76" s="277">
        <v>-1980.53</v>
      </c>
      <c r="O76" s="266">
        <v>-2487.66</v>
      </c>
      <c r="P76" s="266">
        <v>-3980.26</v>
      </c>
      <c r="Q76" s="267"/>
      <c r="R76" s="265">
        <f>SUM(E76:Q76)</f>
        <v>-40883.49</v>
      </c>
      <c r="S76" s="48">
        <f t="shared" si="7"/>
        <v>1.4066711395540874</v>
      </c>
      <c r="T76" s="63"/>
      <c r="U76" s="364"/>
      <c r="V76" s="364"/>
      <c r="W76" s="364"/>
      <c r="X76" s="364"/>
      <c r="Y76" s="364"/>
      <c r="Z76" s="364"/>
    </row>
    <row r="77" spans="1:26" s="41" customFormat="1">
      <c r="A77" s="72" t="s">
        <v>975</v>
      </c>
      <c r="B77" s="75"/>
      <c r="C77" s="76" t="s">
        <v>983</v>
      </c>
      <c r="D77" s="213">
        <f>SUM(D78:D82)</f>
        <v>-91387</v>
      </c>
      <c r="E77" s="274">
        <f>SUM(E78:E82)</f>
        <v>-6422.6100000000006</v>
      </c>
      <c r="F77" s="266">
        <f t="shared" ref="F77:O77" si="9">SUM(F78:F82)</f>
        <v>-449.7099999999993</v>
      </c>
      <c r="G77" s="277">
        <f t="shared" si="9"/>
        <v>-7896.0800000000008</v>
      </c>
      <c r="H77" s="277">
        <f t="shared" si="9"/>
        <v>-10108.249999999998</v>
      </c>
      <c r="I77" s="277">
        <f t="shared" si="9"/>
        <v>-9013.119999999999</v>
      </c>
      <c r="J77" s="277">
        <f t="shared" si="9"/>
        <v>-5291.58</v>
      </c>
      <c r="K77" s="277">
        <f>-SUM(K78:K82)</f>
        <v>7203.37</v>
      </c>
      <c r="L77" s="277">
        <f t="shared" si="9"/>
        <v>-9071.75</v>
      </c>
      <c r="M77" s="277">
        <f t="shared" si="9"/>
        <v>-11033.810000000001</v>
      </c>
      <c r="N77" s="277">
        <f t="shared" si="9"/>
        <v>-10219.02</v>
      </c>
      <c r="O77" s="266">
        <f t="shared" si="9"/>
        <v>-12737.01</v>
      </c>
      <c r="P77" s="266">
        <f>SUM(P78:P82)</f>
        <v>-9656.24</v>
      </c>
      <c r="Q77" s="266">
        <f>SUM(Q78:Q82)</f>
        <v>0</v>
      </c>
      <c r="R77" s="265">
        <f>SUM(R78:R82)</f>
        <v>-99102.549999999988</v>
      </c>
      <c r="S77" s="48">
        <f t="shared" si="7"/>
        <v>1.0844272161248316</v>
      </c>
      <c r="T77" s="63"/>
      <c r="U77" s="535"/>
      <c r="Y77" s="363"/>
    </row>
    <row r="78" spans="1:26" s="41" customFormat="1">
      <c r="A78" s="72" t="s">
        <v>984</v>
      </c>
      <c r="B78" s="191"/>
      <c r="C78" s="357" t="s">
        <v>1543</v>
      </c>
      <c r="D78" s="276">
        <v>-35317</v>
      </c>
      <c r="E78" s="274">
        <v>-3459.92</v>
      </c>
      <c r="F78" s="266">
        <v>-3789.68</v>
      </c>
      <c r="G78" s="277">
        <v>-3685.25</v>
      </c>
      <c r="H78" s="277">
        <v>-3444.02</v>
      </c>
      <c r="I78" s="277">
        <v>-3507.7</v>
      </c>
      <c r="J78" s="277">
        <v>-3426.39</v>
      </c>
      <c r="K78" s="277">
        <v>-3478.5299999999997</v>
      </c>
      <c r="L78" s="277">
        <v>-3337.69</v>
      </c>
      <c r="M78" s="277">
        <v>-2776.98</v>
      </c>
      <c r="N78" s="277">
        <v>-3407.3199999999997</v>
      </c>
      <c r="O78" s="277">
        <v>-3625.64</v>
      </c>
      <c r="P78" s="277">
        <v>-1760.27</v>
      </c>
      <c r="Q78" s="278"/>
      <c r="R78" s="265">
        <f t="shared" ref="R78:R97" si="10">SUM(E78:Q78)</f>
        <v>-39699.389999999992</v>
      </c>
      <c r="S78" s="48">
        <f t="shared" si="7"/>
        <v>1.1240872667553867</v>
      </c>
      <c r="T78" s="63"/>
      <c r="U78" s="364"/>
      <c r="V78" s="364"/>
      <c r="W78" s="364"/>
      <c r="X78" s="364"/>
      <c r="Y78" s="364"/>
      <c r="Z78" s="364"/>
    </row>
    <row r="79" spans="1:26" s="41" customFormat="1">
      <c r="A79" s="72" t="s">
        <v>1135</v>
      </c>
      <c r="B79" s="191"/>
      <c r="C79" s="76" t="s">
        <v>971</v>
      </c>
      <c r="D79" s="276">
        <v>-18239</v>
      </c>
      <c r="E79" s="274">
        <v>-1458.1399999999999</v>
      </c>
      <c r="F79" s="266">
        <v>-1456.5</v>
      </c>
      <c r="G79" s="277">
        <v>-1645.2200000000003</v>
      </c>
      <c r="H79" s="277">
        <v>-1595.34</v>
      </c>
      <c r="I79" s="277">
        <v>-2562.9699999999998</v>
      </c>
      <c r="J79" s="277">
        <v>-740.07999999999993</v>
      </c>
      <c r="K79" s="277">
        <v>31.599999999999898</v>
      </c>
      <c r="L79" s="277">
        <v>-1432.33</v>
      </c>
      <c r="M79" s="277">
        <v>-1739.89</v>
      </c>
      <c r="N79" s="277">
        <v>-1828.66</v>
      </c>
      <c r="O79" s="277">
        <v>-3579.64</v>
      </c>
      <c r="P79" s="277">
        <v>-1207.5999999999999</v>
      </c>
      <c r="Q79" s="278"/>
      <c r="R79" s="265">
        <f t="shared" si="10"/>
        <v>-19214.769999999997</v>
      </c>
      <c r="S79" s="48">
        <f t="shared" si="7"/>
        <v>1.0534990953451393</v>
      </c>
      <c r="T79" s="63"/>
      <c r="U79" s="364"/>
      <c r="V79" s="364"/>
      <c r="W79" s="364"/>
      <c r="X79" s="364"/>
      <c r="Y79" s="364"/>
      <c r="Z79" s="364"/>
    </row>
    <row r="80" spans="1:26" s="41" customFormat="1">
      <c r="A80" s="72" t="s">
        <v>1136</v>
      </c>
      <c r="B80" s="191"/>
      <c r="C80" s="76" t="s">
        <v>1544</v>
      </c>
      <c r="D80" s="276">
        <v>-29041</v>
      </c>
      <c r="E80" s="274">
        <v>-380.24000000000115</v>
      </c>
      <c r="F80" s="266">
        <v>5321.380000000001</v>
      </c>
      <c r="G80" s="277">
        <v>-1444.1800000000003</v>
      </c>
      <c r="H80" s="277">
        <v>-3947.26</v>
      </c>
      <c r="I80" s="277">
        <v>-1817.5699999999997</v>
      </c>
      <c r="J80" s="277">
        <v>21.869999999999891</v>
      </c>
      <c r="K80" s="277">
        <v>-1869.74</v>
      </c>
      <c r="L80" s="277">
        <v>-3321.42</v>
      </c>
      <c r="M80" s="277">
        <v>-5321.08</v>
      </c>
      <c r="N80" s="277">
        <v>-4675.47</v>
      </c>
      <c r="O80" s="277">
        <v>-5277.21</v>
      </c>
      <c r="P80" s="277">
        <v>-6543.65</v>
      </c>
      <c r="Q80" s="278"/>
      <c r="R80" s="265">
        <f t="shared" si="10"/>
        <v>-29254.57</v>
      </c>
      <c r="S80" s="48">
        <f t="shared" si="7"/>
        <v>1.0073540856031129</v>
      </c>
      <c r="T80" s="63"/>
      <c r="U80" s="364"/>
      <c r="V80" s="364"/>
      <c r="W80" s="364"/>
      <c r="X80" s="364"/>
      <c r="Y80" s="364"/>
      <c r="Z80" s="364"/>
    </row>
    <row r="81" spans="1:26" s="41" customFormat="1">
      <c r="A81" s="72" t="s">
        <v>1137</v>
      </c>
      <c r="B81" s="191"/>
      <c r="C81" s="76" t="s">
        <v>972</v>
      </c>
      <c r="D81" s="276">
        <v>-560</v>
      </c>
      <c r="E81" s="274">
        <v>-40.67</v>
      </c>
      <c r="F81" s="266">
        <v>-37.94</v>
      </c>
      <c r="G81" s="277">
        <v>-37.799999999999997</v>
      </c>
      <c r="H81" s="277">
        <v>-37.99</v>
      </c>
      <c r="I81" s="277">
        <v>-41.24</v>
      </c>
      <c r="J81" s="277">
        <v>-63.34</v>
      </c>
      <c r="K81" s="277">
        <v>-59.42</v>
      </c>
      <c r="L81" s="277">
        <v>-52.23</v>
      </c>
      <c r="M81" s="277">
        <v>-66.010000000000005</v>
      </c>
      <c r="N81" s="277">
        <v>-37.57</v>
      </c>
      <c r="O81" s="277">
        <v>-10.65</v>
      </c>
      <c r="P81" s="277">
        <v>-9.7200000000000006</v>
      </c>
      <c r="Q81" s="278"/>
      <c r="R81" s="265">
        <f t="shared" si="10"/>
        <v>-494.58000000000004</v>
      </c>
      <c r="S81" s="48">
        <f t="shared" si="7"/>
        <v>0.88317857142857148</v>
      </c>
      <c r="T81" s="63"/>
      <c r="U81" s="364"/>
      <c r="V81" s="364"/>
      <c r="W81" s="364"/>
      <c r="X81" s="364"/>
      <c r="Y81" s="364"/>
      <c r="Z81" s="364"/>
    </row>
    <row r="82" spans="1:26" s="41" customFormat="1">
      <c r="A82" s="72" t="s">
        <v>1138</v>
      </c>
      <c r="B82" s="191"/>
      <c r="C82" s="76" t="s">
        <v>1012</v>
      </c>
      <c r="D82" s="276">
        <v>-8230</v>
      </c>
      <c r="E82" s="274">
        <v>-1083.6399999999999</v>
      </c>
      <c r="F82" s="266">
        <v>-486.97</v>
      </c>
      <c r="G82" s="277">
        <v>-1083.6300000000001</v>
      </c>
      <c r="H82" s="277">
        <v>-1083.6399999999999</v>
      </c>
      <c r="I82" s="277">
        <v>-1083.6399999999999</v>
      </c>
      <c r="J82" s="277">
        <v>-1083.6399999999999</v>
      </c>
      <c r="K82" s="277">
        <v>-1827.28</v>
      </c>
      <c r="L82" s="277">
        <v>-928.08</v>
      </c>
      <c r="M82" s="277">
        <v>-1129.8499999999999</v>
      </c>
      <c r="N82" s="277">
        <v>-270</v>
      </c>
      <c r="O82" s="277">
        <v>-243.87</v>
      </c>
      <c r="P82" s="277">
        <v>-135</v>
      </c>
      <c r="Q82" s="278"/>
      <c r="R82" s="265">
        <f t="shared" si="10"/>
        <v>-10439.240000000002</v>
      </c>
      <c r="S82" s="48">
        <f t="shared" si="7"/>
        <v>1.2684374240583234</v>
      </c>
      <c r="T82" s="63"/>
      <c r="U82" s="364"/>
      <c r="V82" s="364"/>
      <c r="W82" s="364"/>
      <c r="X82" s="364"/>
      <c r="Y82" s="364"/>
      <c r="Z82" s="364"/>
    </row>
    <row r="83" spans="1:26" s="41" customFormat="1">
      <c r="A83" s="72" t="s">
        <v>1139</v>
      </c>
      <c r="B83" s="191"/>
      <c r="C83" s="357" t="s">
        <v>1134</v>
      </c>
      <c r="D83" s="276">
        <v>0</v>
      </c>
      <c r="E83" s="358">
        <v>0</v>
      </c>
      <c r="F83" s="266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0</v>
      </c>
      <c r="P83" s="277">
        <v>0</v>
      </c>
      <c r="Q83" s="278"/>
      <c r="R83" s="265">
        <f t="shared" si="10"/>
        <v>0</v>
      </c>
      <c r="S83" s="48">
        <v>0</v>
      </c>
      <c r="T83" s="63"/>
      <c r="U83" s="364"/>
      <c r="V83" s="364"/>
      <c r="W83" s="364"/>
      <c r="X83" s="364"/>
      <c r="Y83" s="364"/>
      <c r="Z83" s="364"/>
    </row>
    <row r="84" spans="1:26" s="41" customFormat="1">
      <c r="A84" s="72" t="s">
        <v>976</v>
      </c>
      <c r="B84" s="75"/>
      <c r="C84" s="76" t="s">
        <v>35</v>
      </c>
      <c r="D84" s="213">
        <v>0</v>
      </c>
      <c r="E84" s="274">
        <v>0</v>
      </c>
      <c r="F84" s="266">
        <v>0</v>
      </c>
      <c r="G84" s="277">
        <v>0</v>
      </c>
      <c r="H84" s="277">
        <v>0</v>
      </c>
      <c r="I84" s="277">
        <v>0</v>
      </c>
      <c r="J84" s="277">
        <v>0</v>
      </c>
      <c r="K84" s="277">
        <v>0</v>
      </c>
      <c r="L84" s="277">
        <v>0</v>
      </c>
      <c r="M84" s="277">
        <v>0</v>
      </c>
      <c r="N84" s="277">
        <v>0</v>
      </c>
      <c r="O84" s="266">
        <v>0</v>
      </c>
      <c r="P84" s="266">
        <v>0</v>
      </c>
      <c r="Q84" s="267"/>
      <c r="R84" s="265">
        <f t="shared" si="10"/>
        <v>0</v>
      </c>
      <c r="S84" s="48">
        <v>0</v>
      </c>
      <c r="T84" s="63"/>
      <c r="U84" s="364"/>
      <c r="V84" s="364"/>
      <c r="W84" s="364"/>
      <c r="X84" s="364"/>
      <c r="Y84" s="364"/>
      <c r="Z84" s="364"/>
    </row>
    <row r="85" spans="1:26" s="41" customFormat="1">
      <c r="A85" s="72" t="s">
        <v>977</v>
      </c>
      <c r="B85" s="75"/>
      <c r="C85" s="76" t="s">
        <v>36</v>
      </c>
      <c r="D85" s="213">
        <v>-2000</v>
      </c>
      <c r="E85" s="274">
        <v>0</v>
      </c>
      <c r="F85" s="266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77">
        <v>0</v>
      </c>
      <c r="N85" s="277">
        <v>0</v>
      </c>
      <c r="O85" s="266">
        <v>0</v>
      </c>
      <c r="P85" s="266">
        <v>0</v>
      </c>
      <c r="Q85" s="267"/>
      <c r="R85" s="265">
        <f t="shared" si="10"/>
        <v>0</v>
      </c>
      <c r="S85" s="48">
        <f>R85/D85</f>
        <v>0</v>
      </c>
      <c r="T85" s="63"/>
      <c r="U85" s="364"/>
      <c r="V85" s="364"/>
      <c r="W85" s="364"/>
      <c r="X85" s="364"/>
      <c r="Y85" s="364"/>
      <c r="Z85" s="364"/>
    </row>
    <row r="86" spans="1:26" s="41" customFormat="1">
      <c r="A86" s="72" t="s">
        <v>978</v>
      </c>
      <c r="B86" s="75"/>
      <c r="C86" s="76" t="s">
        <v>38</v>
      </c>
      <c r="D86" s="213">
        <f>-16000-1.02</f>
        <v>-16001.02</v>
      </c>
      <c r="E86" s="274">
        <v>0</v>
      </c>
      <c r="F86" s="266">
        <v>-716.55</v>
      </c>
      <c r="G86" s="277">
        <v>0</v>
      </c>
      <c r="H86" s="277">
        <v>0</v>
      </c>
      <c r="I86" s="277">
        <v>-212.25</v>
      </c>
      <c r="J86" s="277">
        <v>0</v>
      </c>
      <c r="K86" s="277">
        <v>-668.85</v>
      </c>
      <c r="L86" s="277">
        <v>-118.86</v>
      </c>
      <c r="M86" s="277">
        <v>0</v>
      </c>
      <c r="N86" s="277">
        <v>-3227.25</v>
      </c>
      <c r="O86" s="266">
        <v>-33.96</v>
      </c>
      <c r="P86" s="266">
        <v>-67.92</v>
      </c>
      <c r="Q86" s="267"/>
      <c r="R86" s="265">
        <f t="shared" si="10"/>
        <v>-5045.6400000000003</v>
      </c>
      <c r="S86" s="48">
        <f>R86/D86</f>
        <v>0.31533239755965559</v>
      </c>
      <c r="T86" s="63"/>
      <c r="U86" s="364"/>
      <c r="V86" s="364"/>
      <c r="W86" s="364"/>
      <c r="X86" s="364"/>
      <c r="Y86" s="364"/>
      <c r="Z86" s="364"/>
    </row>
    <row r="87" spans="1:26" s="41" customFormat="1">
      <c r="A87" s="72" t="s">
        <v>979</v>
      </c>
      <c r="B87" s="75"/>
      <c r="C87" s="76" t="s">
        <v>40</v>
      </c>
      <c r="D87" s="213">
        <v>-2000</v>
      </c>
      <c r="E87" s="274">
        <v>0.02</v>
      </c>
      <c r="F87" s="266">
        <v>0.02</v>
      </c>
      <c r="G87" s="277">
        <v>0</v>
      </c>
      <c r="H87" s="277">
        <v>0.06</v>
      </c>
      <c r="I87" s="277">
        <v>-92.74</v>
      </c>
      <c r="J87" s="277">
        <v>0</v>
      </c>
      <c r="K87" s="277">
        <v>0</v>
      </c>
      <c r="L87" s="277">
        <v>0</v>
      </c>
      <c r="M87" s="277">
        <v>0</v>
      </c>
      <c r="N87" s="277">
        <v>0</v>
      </c>
      <c r="O87" s="266">
        <v>0</v>
      </c>
      <c r="P87" s="266">
        <v>0</v>
      </c>
      <c r="Q87" s="267"/>
      <c r="R87" s="265">
        <f t="shared" si="10"/>
        <v>-92.64</v>
      </c>
      <c r="S87" s="48">
        <f>R87/D87</f>
        <v>4.632E-2</v>
      </c>
      <c r="T87" s="63"/>
      <c r="U87" s="364"/>
      <c r="V87" s="364"/>
      <c r="W87" s="364"/>
      <c r="X87" s="364"/>
      <c r="Y87" s="364"/>
      <c r="Z87" s="364"/>
    </row>
    <row r="88" spans="1:26" s="41" customFormat="1">
      <c r="A88" s="72" t="s">
        <v>980</v>
      </c>
      <c r="B88" s="75"/>
      <c r="C88" s="76" t="s">
        <v>42</v>
      </c>
      <c r="D88" s="213">
        <v>-4998</v>
      </c>
      <c r="E88" s="274">
        <v>-143</v>
      </c>
      <c r="F88" s="266">
        <v>-148</v>
      </c>
      <c r="G88" s="277">
        <v>0</v>
      </c>
      <c r="H88" s="277">
        <v>-295</v>
      </c>
      <c r="I88" s="277">
        <v>-450</v>
      </c>
      <c r="J88" s="277">
        <f>-148+1.36+0.63-0.39</f>
        <v>-146.39999999999998</v>
      </c>
      <c r="K88" s="277">
        <v>-148</v>
      </c>
      <c r="L88" s="277">
        <v>-147.54</v>
      </c>
      <c r="M88" s="277">
        <v>-147.54</v>
      </c>
      <c r="N88" s="277">
        <v>-147.54</v>
      </c>
      <c r="O88" s="266">
        <v>-147.54</v>
      </c>
      <c r="P88" s="266">
        <f>-141.85+87.49-0.05</f>
        <v>-54.41</v>
      </c>
      <c r="Q88" s="267"/>
      <c r="R88" s="265">
        <f t="shared" si="10"/>
        <v>-1974.97</v>
      </c>
      <c r="S88" s="48">
        <f>R88/D88</f>
        <v>0.39515206082432974</v>
      </c>
      <c r="T88" s="63"/>
      <c r="U88" s="364"/>
      <c r="V88" s="364"/>
      <c r="W88" s="364"/>
      <c r="X88" s="364"/>
      <c r="Y88" s="364"/>
      <c r="Z88" s="364"/>
    </row>
    <row r="89" spans="1:26" s="41" customFormat="1">
      <c r="A89" s="72" t="s">
        <v>981</v>
      </c>
      <c r="B89" s="75"/>
      <c r="C89" s="76" t="s">
        <v>43</v>
      </c>
      <c r="D89" s="213">
        <v>-333</v>
      </c>
      <c r="E89" s="274">
        <v>0</v>
      </c>
      <c r="F89" s="266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  <c r="L89" s="277">
        <v>0</v>
      </c>
      <c r="M89" s="277">
        <v>0</v>
      </c>
      <c r="N89" s="277">
        <v>0</v>
      </c>
      <c r="O89" s="266">
        <v>0</v>
      </c>
      <c r="P89" s="266">
        <v>0</v>
      </c>
      <c r="Q89" s="267"/>
      <c r="R89" s="265">
        <f t="shared" si="10"/>
        <v>0</v>
      </c>
      <c r="S89" s="48">
        <f>R89/D89</f>
        <v>0</v>
      </c>
      <c r="T89" s="63"/>
      <c r="U89" s="364"/>
      <c r="V89" s="364"/>
      <c r="W89" s="364"/>
      <c r="X89" s="364"/>
      <c r="Y89" s="364"/>
      <c r="Z89" s="364"/>
    </row>
    <row r="90" spans="1:26" s="41" customFormat="1">
      <c r="A90" s="72" t="s">
        <v>982</v>
      </c>
      <c r="B90" s="75"/>
      <c r="C90" s="76" t="s">
        <v>1549</v>
      </c>
      <c r="D90" s="213">
        <v>-9421</v>
      </c>
      <c r="E90" s="274">
        <v>0</v>
      </c>
      <c r="F90" s="266">
        <v>0</v>
      </c>
      <c r="G90" s="277">
        <v>-3843</v>
      </c>
      <c r="H90" s="277">
        <v>0</v>
      </c>
      <c r="I90" s="277">
        <v>0</v>
      </c>
      <c r="J90" s="277">
        <v>0</v>
      </c>
      <c r="K90" s="277">
        <v>0</v>
      </c>
      <c r="L90" s="277">
        <v>0</v>
      </c>
      <c r="M90" s="277">
        <v>0</v>
      </c>
      <c r="N90" s="277">
        <v>0</v>
      </c>
      <c r="O90" s="266">
        <v>0</v>
      </c>
      <c r="P90" s="266">
        <v>0</v>
      </c>
      <c r="Q90" s="267"/>
      <c r="R90" s="265">
        <f t="shared" si="10"/>
        <v>-3843</v>
      </c>
      <c r="S90" s="48">
        <v>0</v>
      </c>
      <c r="T90" s="63"/>
      <c r="U90" s="364"/>
      <c r="V90" s="364"/>
      <c r="W90" s="364"/>
      <c r="X90" s="364"/>
      <c r="Y90" s="364"/>
      <c r="Z90" s="364"/>
    </row>
    <row r="91" spans="1:26" s="41" customFormat="1" ht="19.5" customHeight="1">
      <c r="A91" s="9" t="s">
        <v>986</v>
      </c>
      <c r="B91" s="622" t="s">
        <v>44</v>
      </c>
      <c r="C91" s="623"/>
      <c r="D91" s="270">
        <f>SUM(D92:D99)</f>
        <v>-97359</v>
      </c>
      <c r="E91" s="271">
        <f t="shared" ref="E91:R91" si="11">SUM(E92:E99)</f>
        <v>-2761.57</v>
      </c>
      <c r="F91" s="272">
        <f t="shared" si="11"/>
        <v>-5871.15</v>
      </c>
      <c r="G91" s="411">
        <f t="shared" si="11"/>
        <v>-3262.9250000000002</v>
      </c>
      <c r="H91" s="411">
        <f t="shared" si="11"/>
        <v>-2163.4250000000002</v>
      </c>
      <c r="I91" s="411">
        <f t="shared" si="11"/>
        <v>-2974.6500000000005</v>
      </c>
      <c r="J91" s="411">
        <f t="shared" si="11"/>
        <v>-2309.4699999999998</v>
      </c>
      <c r="K91" s="411">
        <f t="shared" si="11"/>
        <v>-4683.68</v>
      </c>
      <c r="L91" s="411">
        <f t="shared" si="11"/>
        <v>-2537.2399999999998</v>
      </c>
      <c r="M91" s="411">
        <f t="shared" si="11"/>
        <v>-60201.9</v>
      </c>
      <c r="N91" s="411">
        <f t="shared" si="11"/>
        <v>371.09000000000015</v>
      </c>
      <c r="O91" s="272">
        <f t="shared" si="11"/>
        <v>36.095000000000027</v>
      </c>
      <c r="P91" s="272">
        <f t="shared" si="11"/>
        <v>-16770.54</v>
      </c>
      <c r="Q91" s="273">
        <f t="shared" si="11"/>
        <v>0</v>
      </c>
      <c r="R91" s="243">
        <f t="shared" si="11"/>
        <v>-103129.36500000001</v>
      </c>
      <c r="S91" s="29">
        <f>R91/D91</f>
        <v>1.0592689427787878</v>
      </c>
      <c r="T91" s="63"/>
      <c r="Y91" s="363"/>
    </row>
    <row r="92" spans="1:26" s="41" customFormat="1" ht="27.75" customHeight="1">
      <c r="A92" s="79" t="s">
        <v>987</v>
      </c>
      <c r="B92" s="75"/>
      <c r="C92" s="76" t="s">
        <v>108</v>
      </c>
      <c r="D92" s="213">
        <v>-12084</v>
      </c>
      <c r="E92" s="265">
        <v>-518.34</v>
      </c>
      <c r="F92" s="266">
        <v>-3318.86</v>
      </c>
      <c r="G92" s="277">
        <v>-759.84</v>
      </c>
      <c r="H92" s="277">
        <v>-518.34</v>
      </c>
      <c r="I92" s="277">
        <v>-1001.6500000000001</v>
      </c>
      <c r="J92" s="277">
        <v>-735.01</v>
      </c>
      <c r="K92" s="277">
        <v>-2664.78</v>
      </c>
      <c r="L92" s="277">
        <v>-518.34</v>
      </c>
      <c r="M92" s="277">
        <v>-58183</v>
      </c>
      <c r="N92" s="277">
        <v>2390</v>
      </c>
      <c r="O92" s="266">
        <v>2055</v>
      </c>
      <c r="P92" s="266">
        <v>-14370</v>
      </c>
      <c r="Q92" s="267"/>
      <c r="R92" s="275">
        <f t="shared" si="10"/>
        <v>-78143.16</v>
      </c>
      <c r="S92" s="48">
        <f>R92/D92</f>
        <v>6.4666633565044691</v>
      </c>
      <c r="T92" s="63"/>
      <c r="U92" s="364"/>
      <c r="V92" s="364"/>
      <c r="W92" s="364"/>
      <c r="X92" s="364"/>
      <c r="Y92" s="364"/>
      <c r="Z92" s="364"/>
    </row>
    <row r="93" spans="1:26" s="41" customFormat="1">
      <c r="A93" s="79" t="s">
        <v>988</v>
      </c>
      <c r="B93" s="75"/>
      <c r="C93" s="76" t="s">
        <v>1536</v>
      </c>
      <c r="D93" s="213">
        <v>-4661</v>
      </c>
      <c r="E93" s="265">
        <v>-638.35</v>
      </c>
      <c r="F93" s="266">
        <v>-638.35</v>
      </c>
      <c r="G93" s="277">
        <v>-638.35</v>
      </c>
      <c r="H93" s="277">
        <v>-693.37</v>
      </c>
      <c r="I93" s="277">
        <v>-665.86</v>
      </c>
      <c r="J93" s="277">
        <v>-376.9799999999999</v>
      </c>
      <c r="K93" s="277">
        <v>-821.42</v>
      </c>
      <c r="L93" s="277">
        <v>-821.42</v>
      </c>
      <c r="M93" s="277">
        <v>-821.42</v>
      </c>
      <c r="N93" s="277">
        <v>-821.43</v>
      </c>
      <c r="O93" s="266">
        <v>-821.42</v>
      </c>
      <c r="P93" s="266">
        <v>-821.43</v>
      </c>
      <c r="Q93" s="267"/>
      <c r="R93" s="275">
        <f t="shared" si="10"/>
        <v>-8579.8000000000011</v>
      </c>
      <c r="S93" s="48">
        <f>R93/D93</f>
        <v>1.8407637845955807</v>
      </c>
      <c r="T93" s="63"/>
      <c r="U93" s="364"/>
      <c r="V93" s="364"/>
      <c r="W93" s="364"/>
      <c r="X93" s="364"/>
      <c r="Y93" s="364"/>
      <c r="Z93" s="364"/>
    </row>
    <row r="94" spans="1:26" s="41" customFormat="1">
      <c r="A94" s="79" t="s">
        <v>989</v>
      </c>
      <c r="B94" s="75"/>
      <c r="C94" s="76" t="s">
        <v>1537</v>
      </c>
      <c r="D94" s="213">
        <v>0</v>
      </c>
      <c r="E94" s="265"/>
      <c r="F94" s="266"/>
      <c r="G94" s="277"/>
      <c r="H94" s="277"/>
      <c r="I94" s="277"/>
      <c r="J94" s="277"/>
      <c r="K94" s="277"/>
      <c r="L94" s="277"/>
      <c r="M94" s="277"/>
      <c r="N94" s="277"/>
      <c r="O94" s="266"/>
      <c r="P94" s="266"/>
      <c r="Q94" s="267"/>
      <c r="R94" s="275">
        <f t="shared" si="10"/>
        <v>0</v>
      </c>
      <c r="S94" s="48">
        <v>0</v>
      </c>
      <c r="T94" s="63"/>
      <c r="Y94" s="363"/>
    </row>
    <row r="95" spans="1:26" s="41" customFormat="1">
      <c r="A95" s="79" t="s">
        <v>990</v>
      </c>
      <c r="B95" s="191"/>
      <c r="C95" s="76" t="s">
        <v>49</v>
      </c>
      <c r="D95" s="276">
        <v>0</v>
      </c>
      <c r="E95" s="275"/>
      <c r="F95" s="266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8"/>
      <c r="R95" s="275">
        <f t="shared" si="10"/>
        <v>0</v>
      </c>
      <c r="S95" s="48">
        <v>0</v>
      </c>
      <c r="T95" s="63"/>
      <c r="Y95" s="363"/>
    </row>
    <row r="96" spans="1:26" s="41" customFormat="1">
      <c r="A96" s="79" t="s">
        <v>991</v>
      </c>
      <c r="B96" s="75"/>
      <c r="C96" s="76" t="s">
        <v>50</v>
      </c>
      <c r="D96" s="213">
        <v>-5614</v>
      </c>
      <c r="E96" s="265">
        <v>-1604.88</v>
      </c>
      <c r="F96" s="266">
        <v>-1913.94</v>
      </c>
      <c r="G96" s="277">
        <v>-1864.7349999999999</v>
      </c>
      <c r="H96" s="277">
        <v>-951.71500000000003</v>
      </c>
      <c r="I96" s="277">
        <v>-1307.1400000000001</v>
      </c>
      <c r="J96" s="277">
        <v>-1197.48</v>
      </c>
      <c r="K96" s="277">
        <v>-1197.48</v>
      </c>
      <c r="L96" s="277">
        <v>-1197.48</v>
      </c>
      <c r="M96" s="277">
        <v>-1197.48</v>
      </c>
      <c r="N96" s="277">
        <v>-1197.48</v>
      </c>
      <c r="O96" s="266">
        <v>-1197.4849999999999</v>
      </c>
      <c r="P96" s="266">
        <v>-1579.11</v>
      </c>
      <c r="Q96" s="267"/>
      <c r="R96" s="275">
        <f t="shared" si="10"/>
        <v>-16406.404999999999</v>
      </c>
      <c r="S96" s="48">
        <f>R96/D96</f>
        <v>2.9224091556822227</v>
      </c>
      <c r="T96" s="63"/>
      <c r="Y96" s="363"/>
    </row>
    <row r="97" spans="1:26" s="41" customFormat="1">
      <c r="A97" s="79" t="s">
        <v>1542</v>
      </c>
      <c r="B97" s="75"/>
      <c r="C97" s="528" t="s">
        <v>1550</v>
      </c>
      <c r="D97" s="213">
        <v>-75000</v>
      </c>
      <c r="E97" s="265"/>
      <c r="F97" s="266"/>
      <c r="G97" s="277"/>
      <c r="H97" s="277"/>
      <c r="I97" s="277"/>
      <c r="J97" s="277"/>
      <c r="K97" s="277"/>
      <c r="L97" s="277"/>
      <c r="M97" s="277"/>
      <c r="N97" s="277"/>
      <c r="O97" s="266"/>
      <c r="P97" s="266"/>
      <c r="Q97" s="267"/>
      <c r="R97" s="275">
        <f t="shared" si="10"/>
        <v>0</v>
      </c>
      <c r="S97" s="48">
        <f>R97/D97</f>
        <v>0</v>
      </c>
      <c r="T97" s="63"/>
      <c r="Y97" s="363"/>
    </row>
    <row r="98" spans="1:26" s="41" customFormat="1" ht="26.25" customHeight="1">
      <c r="A98" s="503" t="s">
        <v>1736</v>
      </c>
      <c r="B98" s="191"/>
      <c r="C98" s="519" t="s">
        <v>1738</v>
      </c>
      <c r="D98" s="276">
        <v>0</v>
      </c>
      <c r="E98" s="3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506"/>
      <c r="R98" s="275"/>
      <c r="S98" s="192"/>
      <c r="T98" s="63"/>
      <c r="Y98" s="363"/>
    </row>
    <row r="99" spans="1:26" s="41" customFormat="1" ht="15" customHeight="1">
      <c r="A99" s="503" t="s">
        <v>1737</v>
      </c>
      <c r="B99" s="191"/>
      <c r="C99" s="519" t="s">
        <v>1739</v>
      </c>
      <c r="D99" s="276">
        <v>0</v>
      </c>
      <c r="E99" s="3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506"/>
      <c r="R99" s="275"/>
      <c r="S99" s="192"/>
      <c r="T99" s="63"/>
      <c r="Y99" s="363"/>
    </row>
    <row r="100" spans="1:26" s="41" customFormat="1" ht="16.5" customHeight="1">
      <c r="A100" s="9" t="s">
        <v>992</v>
      </c>
      <c r="B100" s="413"/>
      <c r="C100" s="518" t="s">
        <v>51</v>
      </c>
      <c r="D100" s="270">
        <f t="shared" ref="D100" si="12">D101+D123+D113+D130+D135</f>
        <v>-175379</v>
      </c>
      <c r="E100" s="279">
        <f>E101+E123+E113+E130+E135</f>
        <v>-2425.9</v>
      </c>
      <c r="F100" s="280">
        <f t="shared" ref="F100:R100" si="13">F101+F123+F113+F130+F135</f>
        <v>-13076.6</v>
      </c>
      <c r="G100" s="450">
        <f t="shared" si="13"/>
        <v>-17242.740000000002</v>
      </c>
      <c r="H100" s="450">
        <f t="shared" si="13"/>
        <v>-19420.97</v>
      </c>
      <c r="I100" s="450">
        <f t="shared" si="13"/>
        <v>-29092.06</v>
      </c>
      <c r="J100" s="450">
        <f t="shared" si="13"/>
        <v>-16201.04</v>
      </c>
      <c r="K100" s="450">
        <f t="shared" si="13"/>
        <v>-5393.48</v>
      </c>
      <c r="L100" s="450">
        <f t="shared" si="13"/>
        <v>-7348</v>
      </c>
      <c r="M100" s="450">
        <f t="shared" si="13"/>
        <v>-21800</v>
      </c>
      <c r="N100" s="450">
        <f t="shared" si="13"/>
        <v>-6308</v>
      </c>
      <c r="O100" s="280">
        <f t="shared" si="13"/>
        <v>-31922.32</v>
      </c>
      <c r="P100" s="280">
        <f t="shared" si="13"/>
        <v>-5764.8099999999995</v>
      </c>
      <c r="Q100" s="281">
        <f t="shared" si="13"/>
        <v>0</v>
      </c>
      <c r="R100" s="282">
        <f t="shared" si="13"/>
        <v>-175995.92</v>
      </c>
      <c r="S100" s="29">
        <f>R100/D100</f>
        <v>1.0035176389419487</v>
      </c>
      <c r="T100" s="63"/>
      <c r="Y100" s="363"/>
    </row>
    <row r="101" spans="1:26" s="41" customFormat="1">
      <c r="A101" s="9" t="s">
        <v>993</v>
      </c>
      <c r="B101" s="622" t="s">
        <v>1564</v>
      </c>
      <c r="C101" s="623"/>
      <c r="D101" s="270">
        <f>SUM(D102:D112)</f>
        <v>-10200</v>
      </c>
      <c r="E101" s="279">
        <f>SUM(E102:E112)</f>
        <v>-514.9</v>
      </c>
      <c r="F101" s="280">
        <f t="shared" ref="F101:O101" si="14">SUM(F102:F112)</f>
        <v>-315.13</v>
      </c>
      <c r="G101" s="450">
        <f t="shared" si="14"/>
        <v>0</v>
      </c>
      <c r="H101" s="450">
        <f t="shared" si="14"/>
        <v>0</v>
      </c>
      <c r="I101" s="450">
        <f t="shared" si="14"/>
        <v>-399.24</v>
      </c>
      <c r="J101" s="450">
        <f t="shared" si="14"/>
        <v>0</v>
      </c>
      <c r="K101" s="450">
        <f t="shared" si="14"/>
        <v>0</v>
      </c>
      <c r="L101" s="450">
        <f t="shared" si="14"/>
        <v>0</v>
      </c>
      <c r="M101" s="450">
        <f t="shared" si="14"/>
        <v>0</v>
      </c>
      <c r="N101" s="450">
        <f t="shared" si="14"/>
        <v>0</v>
      </c>
      <c r="O101" s="280">
        <f t="shared" si="14"/>
        <v>0</v>
      </c>
      <c r="P101" s="280">
        <f>SUM(P102:P112)</f>
        <v>0</v>
      </c>
      <c r="Q101" s="281">
        <f>SUM(Q102:Q112)</f>
        <v>0</v>
      </c>
      <c r="R101" s="283">
        <f>SUM(R102)</f>
        <v>-1229.27</v>
      </c>
      <c r="S101" s="29">
        <f>R101/D101</f>
        <v>0.12051666666666666</v>
      </c>
      <c r="T101" s="63"/>
      <c r="Y101" s="363"/>
    </row>
    <row r="102" spans="1:26" s="41" customFormat="1">
      <c r="A102" s="72" t="s">
        <v>994</v>
      </c>
      <c r="B102" s="75"/>
      <c r="C102" s="76" t="s">
        <v>1551</v>
      </c>
      <c r="D102" s="213">
        <v>-1700</v>
      </c>
      <c r="E102" s="274">
        <v>-514.9</v>
      </c>
      <c r="F102" s="284">
        <v>-315.13</v>
      </c>
      <c r="G102" s="359">
        <v>0</v>
      </c>
      <c r="H102" s="359">
        <v>0</v>
      </c>
      <c r="I102" s="359">
        <v>-399.24</v>
      </c>
      <c r="J102" s="359">
        <v>0</v>
      </c>
      <c r="K102" s="359">
        <v>0</v>
      </c>
      <c r="L102" s="359">
        <v>0</v>
      </c>
      <c r="M102" s="359">
        <v>0</v>
      </c>
      <c r="N102" s="359">
        <v>0</v>
      </c>
      <c r="O102" s="284">
        <v>0</v>
      </c>
      <c r="P102" s="284"/>
      <c r="Q102" s="284"/>
      <c r="R102" s="275">
        <f t="shared" ref="R102:R112" si="15">SUM(E102:Q102)</f>
        <v>-1229.27</v>
      </c>
      <c r="S102" s="48">
        <f>R102/D102</f>
        <v>0.72309999999999997</v>
      </c>
      <c r="T102" s="63"/>
      <c r="U102" s="364"/>
      <c r="V102" s="364"/>
      <c r="W102" s="364"/>
      <c r="X102" s="364"/>
      <c r="Y102" s="364"/>
      <c r="Z102" s="364"/>
    </row>
    <row r="103" spans="1:26" s="41" customFormat="1">
      <c r="A103" s="72" t="s">
        <v>1538</v>
      </c>
      <c r="B103" s="191"/>
      <c r="C103" s="357" t="s">
        <v>1574</v>
      </c>
      <c r="D103" s="276">
        <v>0</v>
      </c>
      <c r="E103" s="358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77"/>
      <c r="R103" s="275">
        <f t="shared" si="15"/>
        <v>0</v>
      </c>
      <c r="S103" s="192">
        <v>0</v>
      </c>
      <c r="T103" s="63"/>
      <c r="Y103" s="363"/>
    </row>
    <row r="104" spans="1:26" s="41" customFormat="1">
      <c r="A104" s="72" t="s">
        <v>1565</v>
      </c>
      <c r="B104" s="191"/>
      <c r="C104" s="357" t="s">
        <v>1575</v>
      </c>
      <c r="D104" s="276">
        <v>0</v>
      </c>
      <c r="E104" s="358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77"/>
      <c r="R104" s="275">
        <f t="shared" si="15"/>
        <v>0</v>
      </c>
      <c r="S104" s="192">
        <v>0</v>
      </c>
      <c r="T104" s="63"/>
      <c r="Y104" s="363"/>
    </row>
    <row r="105" spans="1:26" s="41" customFormat="1">
      <c r="A105" s="72" t="s">
        <v>1566</v>
      </c>
      <c r="B105" s="191"/>
      <c r="C105" s="357" t="s">
        <v>1552</v>
      </c>
      <c r="D105" s="276">
        <v>-3000</v>
      </c>
      <c r="E105" s="358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77"/>
      <c r="R105" s="275">
        <f t="shared" si="15"/>
        <v>0</v>
      </c>
      <c r="S105" s="192">
        <f>R105/D105</f>
        <v>0</v>
      </c>
      <c r="T105" s="63"/>
      <c r="Y105" s="363"/>
    </row>
    <row r="106" spans="1:26" s="41" customFormat="1">
      <c r="A106" s="72" t="s">
        <v>1567</v>
      </c>
      <c r="B106" s="191"/>
      <c r="C106" s="357" t="s">
        <v>1553</v>
      </c>
      <c r="D106" s="276">
        <v>-2000</v>
      </c>
      <c r="E106" s="358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77"/>
      <c r="R106" s="275">
        <f t="shared" si="15"/>
        <v>0</v>
      </c>
      <c r="S106" s="192">
        <f>R106/D106</f>
        <v>0</v>
      </c>
      <c r="T106" s="63"/>
      <c r="Y106" s="363"/>
    </row>
    <row r="107" spans="1:26" s="41" customFormat="1">
      <c r="A107" s="72" t="s">
        <v>1568</v>
      </c>
      <c r="B107" s="191"/>
      <c r="C107" s="357" t="s">
        <v>1576</v>
      </c>
      <c r="D107" s="276">
        <v>0</v>
      </c>
      <c r="E107" s="358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77"/>
      <c r="R107" s="275">
        <f t="shared" si="15"/>
        <v>0</v>
      </c>
      <c r="S107" s="192">
        <v>0</v>
      </c>
      <c r="T107" s="63"/>
      <c r="Y107" s="363"/>
    </row>
    <row r="108" spans="1:26" s="41" customFormat="1">
      <c r="A108" s="72" t="s">
        <v>1569</v>
      </c>
      <c r="B108" s="191"/>
      <c r="C108" s="357" t="s">
        <v>1577</v>
      </c>
      <c r="D108" s="276">
        <v>0</v>
      </c>
      <c r="E108" s="358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77"/>
      <c r="R108" s="275">
        <f t="shared" si="15"/>
        <v>0</v>
      </c>
      <c r="S108" s="192">
        <v>0</v>
      </c>
      <c r="T108" s="63"/>
      <c r="Y108" s="363"/>
    </row>
    <row r="109" spans="1:26" s="41" customFormat="1">
      <c r="A109" s="72" t="s">
        <v>1570</v>
      </c>
      <c r="B109" s="191"/>
      <c r="C109" s="357" t="s">
        <v>1581</v>
      </c>
      <c r="D109" s="276">
        <v>-3500</v>
      </c>
      <c r="E109" s="358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77"/>
      <c r="R109" s="275">
        <f t="shared" si="15"/>
        <v>0</v>
      </c>
      <c r="S109" s="192">
        <f>R109/D109</f>
        <v>0</v>
      </c>
      <c r="T109" s="63"/>
      <c r="Y109" s="363"/>
    </row>
    <row r="110" spans="1:26" s="41" customFormat="1">
      <c r="A110" s="72" t="s">
        <v>1571</v>
      </c>
      <c r="B110" s="191"/>
      <c r="C110" s="357" t="s">
        <v>1578</v>
      </c>
      <c r="D110" s="276">
        <v>0</v>
      </c>
      <c r="E110" s="358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77"/>
      <c r="R110" s="275">
        <f t="shared" si="15"/>
        <v>0</v>
      </c>
      <c r="S110" s="192">
        <v>0</v>
      </c>
      <c r="T110" s="63"/>
      <c r="Y110" s="363"/>
    </row>
    <row r="111" spans="1:26" s="41" customFormat="1">
      <c r="A111" s="72" t="s">
        <v>1572</v>
      </c>
      <c r="B111" s="191"/>
      <c r="C111" s="357" t="s">
        <v>1579</v>
      </c>
      <c r="D111" s="276">
        <v>0</v>
      </c>
      <c r="E111" s="358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77"/>
      <c r="R111" s="275">
        <f t="shared" si="15"/>
        <v>0</v>
      </c>
      <c r="S111" s="192">
        <v>0</v>
      </c>
      <c r="T111" s="63"/>
      <c r="Y111" s="363"/>
    </row>
    <row r="112" spans="1:26" s="41" customFormat="1">
      <c r="A112" s="72" t="s">
        <v>1573</v>
      </c>
      <c r="B112" s="191"/>
      <c r="C112" s="357" t="s">
        <v>1580</v>
      </c>
      <c r="D112" s="276">
        <v>0</v>
      </c>
      <c r="E112" s="358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77"/>
      <c r="R112" s="275">
        <f t="shared" si="15"/>
        <v>0</v>
      </c>
      <c r="S112" s="192">
        <v>0</v>
      </c>
      <c r="T112" s="63"/>
      <c r="Y112" s="363"/>
    </row>
    <row r="113" spans="1:26" s="41" customFormat="1">
      <c r="A113" s="72" t="s">
        <v>1539</v>
      </c>
      <c r="B113" s="620" t="s">
        <v>1582</v>
      </c>
      <c r="C113" s="621"/>
      <c r="D113" s="270">
        <f>SUM(D114:D122)</f>
        <v>-159679</v>
      </c>
      <c r="E113" s="279">
        <f t="shared" ref="E113:R113" si="16">SUM(E114:E122)</f>
        <v>-1911</v>
      </c>
      <c r="F113" s="280">
        <f t="shared" si="16"/>
        <v>-12761.470000000001</v>
      </c>
      <c r="G113" s="450">
        <f t="shared" si="16"/>
        <v>-17242.740000000002</v>
      </c>
      <c r="H113" s="450">
        <f t="shared" si="16"/>
        <v>-19420.97</v>
      </c>
      <c r="I113" s="450">
        <f t="shared" si="16"/>
        <v>-28692.82</v>
      </c>
      <c r="J113" s="450">
        <f t="shared" si="16"/>
        <v>-16201.04</v>
      </c>
      <c r="K113" s="450">
        <f t="shared" si="16"/>
        <v>-5393.48</v>
      </c>
      <c r="L113" s="450">
        <f t="shared" si="16"/>
        <v>-7348</v>
      </c>
      <c r="M113" s="450">
        <f t="shared" si="16"/>
        <v>-21800</v>
      </c>
      <c r="N113" s="450">
        <f t="shared" si="16"/>
        <v>-6308</v>
      </c>
      <c r="O113" s="280">
        <f t="shared" si="16"/>
        <v>-31922.32</v>
      </c>
      <c r="P113" s="280">
        <f t="shared" si="16"/>
        <v>-5764.8099999999995</v>
      </c>
      <c r="Q113" s="281">
        <f t="shared" si="16"/>
        <v>0</v>
      </c>
      <c r="R113" s="283">
        <f t="shared" si="16"/>
        <v>-174766.65000000002</v>
      </c>
      <c r="S113" s="29">
        <f>R113/D113</f>
        <v>1.0944873778017148</v>
      </c>
      <c r="T113" s="63"/>
      <c r="Y113" s="363"/>
    </row>
    <row r="114" spans="1:26" s="41" customFormat="1">
      <c r="A114" s="72" t="s">
        <v>995</v>
      </c>
      <c r="B114" s="75"/>
      <c r="C114" s="76" t="s">
        <v>1554</v>
      </c>
      <c r="D114" s="213">
        <v>0</v>
      </c>
      <c r="E114" s="274"/>
      <c r="F114" s="284"/>
      <c r="G114" s="359"/>
      <c r="H114" s="359"/>
      <c r="I114" s="359"/>
      <c r="J114" s="359"/>
      <c r="K114" s="359"/>
      <c r="L114" s="359"/>
      <c r="M114" s="359"/>
      <c r="N114" s="359"/>
      <c r="O114" s="284"/>
      <c r="P114" s="284"/>
      <c r="Q114" s="284"/>
      <c r="R114" s="275">
        <f t="shared" ref="R114:R122" si="17">SUM(E114:Q114)</f>
        <v>0</v>
      </c>
      <c r="S114" s="48">
        <v>0</v>
      </c>
      <c r="T114" s="63"/>
      <c r="Y114" s="363"/>
    </row>
    <row r="115" spans="1:26" s="41" customFormat="1">
      <c r="A115" s="72" t="s">
        <v>996</v>
      </c>
      <c r="B115" s="75"/>
      <c r="C115" s="76" t="s">
        <v>1589</v>
      </c>
      <c r="D115" s="213">
        <v>0</v>
      </c>
      <c r="E115" s="274"/>
      <c r="F115" s="284"/>
      <c r="G115" s="359"/>
      <c r="H115" s="359"/>
      <c r="I115" s="359"/>
      <c r="J115" s="359"/>
      <c r="K115" s="359"/>
      <c r="L115" s="359"/>
      <c r="M115" s="359"/>
      <c r="N115" s="359"/>
      <c r="O115" s="284"/>
      <c r="P115" s="284"/>
      <c r="Q115" s="284"/>
      <c r="R115" s="275">
        <f t="shared" si="17"/>
        <v>0</v>
      </c>
      <c r="S115" s="48">
        <v>0</v>
      </c>
      <c r="T115" s="63"/>
      <c r="Y115" s="363"/>
    </row>
    <row r="116" spans="1:26" s="41" customFormat="1">
      <c r="A116" s="406" t="s">
        <v>1583</v>
      </c>
      <c r="B116" s="191"/>
      <c r="C116" s="357" t="s">
        <v>1590</v>
      </c>
      <c r="D116" s="276">
        <v>-7000</v>
      </c>
      <c r="E116" s="358">
        <v>0</v>
      </c>
      <c r="F116" s="359">
        <v>0</v>
      </c>
      <c r="G116" s="359">
        <v>-800</v>
      </c>
      <c r="H116" s="359">
        <v>0</v>
      </c>
      <c r="I116" s="359">
        <v>0</v>
      </c>
      <c r="J116" s="359">
        <v>0</v>
      </c>
      <c r="K116" s="359">
        <v>0</v>
      </c>
      <c r="L116" s="359">
        <v>0</v>
      </c>
      <c r="M116" s="359">
        <v>0</v>
      </c>
      <c r="N116" s="359">
        <v>0</v>
      </c>
      <c r="O116" s="359">
        <v>0</v>
      </c>
      <c r="P116" s="359">
        <v>-3580</v>
      </c>
      <c r="Q116" s="359"/>
      <c r="R116" s="275">
        <f t="shared" si="17"/>
        <v>-4380</v>
      </c>
      <c r="S116" s="192">
        <f>R116/D116</f>
        <v>0.62571428571428567</v>
      </c>
      <c r="T116" s="63"/>
      <c r="U116" s="364"/>
      <c r="V116" s="364"/>
      <c r="W116" s="364"/>
      <c r="X116" s="364"/>
      <c r="Y116" s="364"/>
      <c r="Z116" s="364"/>
    </row>
    <row r="117" spans="1:26" s="41" customFormat="1">
      <c r="A117" s="406" t="s">
        <v>1584</v>
      </c>
      <c r="B117" s="191"/>
      <c r="C117" s="357" t="s">
        <v>1591</v>
      </c>
      <c r="D117" s="276">
        <v>0</v>
      </c>
      <c r="E117" s="358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275">
        <f t="shared" si="17"/>
        <v>0</v>
      </c>
      <c r="S117" s="192">
        <v>0</v>
      </c>
      <c r="T117" s="63"/>
      <c r="Y117" s="363"/>
    </row>
    <row r="118" spans="1:26" s="41" customFormat="1">
      <c r="A118" s="406" t="s">
        <v>1585</v>
      </c>
      <c r="B118" s="191"/>
      <c r="C118" s="357" t="s">
        <v>1592</v>
      </c>
      <c r="D118" s="276">
        <v>0</v>
      </c>
      <c r="E118" s="358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275">
        <f t="shared" si="17"/>
        <v>0</v>
      </c>
      <c r="S118" s="192">
        <v>0</v>
      </c>
      <c r="T118" s="63"/>
      <c r="Y118" s="363"/>
    </row>
    <row r="119" spans="1:26" s="41" customFormat="1">
      <c r="A119" s="406" t="s">
        <v>1586</v>
      </c>
      <c r="B119" s="191"/>
      <c r="C119" s="357" t="s">
        <v>839</v>
      </c>
      <c r="D119" s="276">
        <v>-152679</v>
      </c>
      <c r="E119" s="358">
        <v>-1911</v>
      </c>
      <c r="F119" s="359">
        <v>-12761.470000000001</v>
      </c>
      <c r="G119" s="359">
        <v>-16442.740000000002</v>
      </c>
      <c r="H119" s="359">
        <f>-19420.97</f>
        <v>-19420.97</v>
      </c>
      <c r="I119" s="359">
        <v>-28692.82</v>
      </c>
      <c r="J119" s="359">
        <v>-16201.04</v>
      </c>
      <c r="K119" s="359">
        <v>-5393.48</v>
      </c>
      <c r="L119" s="359">
        <f>-14892+7544</f>
        <v>-7348</v>
      </c>
      <c r="M119" s="359">
        <v>-21800</v>
      </c>
      <c r="N119" s="359">
        <v>-6308</v>
      </c>
      <c r="O119" s="359">
        <v>-31922.32</v>
      </c>
      <c r="P119" s="359">
        <f>-840.85-1343.96</f>
        <v>-2184.81</v>
      </c>
      <c r="Q119" s="359"/>
      <c r="R119" s="275">
        <f t="shared" si="17"/>
        <v>-170386.65000000002</v>
      </c>
      <c r="S119" s="192">
        <f>R119/D119</f>
        <v>1.1159796042677776</v>
      </c>
      <c r="T119" s="63"/>
      <c r="U119" s="364"/>
      <c r="V119" s="364"/>
      <c r="W119" s="364"/>
      <c r="X119" s="364"/>
      <c r="Y119" s="364"/>
      <c r="Z119" s="364"/>
    </row>
    <row r="120" spans="1:26" s="39" customFormat="1" ht="25.5">
      <c r="A120" s="35"/>
      <c r="B120" s="70" t="s">
        <v>75</v>
      </c>
      <c r="C120" s="527"/>
      <c r="D120" s="236" t="s">
        <v>2</v>
      </c>
      <c r="E120" s="383" t="s">
        <v>1642</v>
      </c>
      <c r="F120" s="437" t="s">
        <v>1643</v>
      </c>
      <c r="G120" s="437" t="s">
        <v>1644</v>
      </c>
      <c r="H120" s="437" t="s">
        <v>1645</v>
      </c>
      <c r="I120" s="437" t="s">
        <v>923</v>
      </c>
      <c r="J120" s="437" t="s">
        <v>1646</v>
      </c>
      <c r="K120" s="437" t="s">
        <v>1647</v>
      </c>
      <c r="L120" s="437" t="s">
        <v>1648</v>
      </c>
      <c r="M120" s="437" t="s">
        <v>1649</v>
      </c>
      <c r="N120" s="384" t="s">
        <v>1650</v>
      </c>
      <c r="O120" s="384" t="s">
        <v>1651</v>
      </c>
      <c r="P120" s="204" t="s">
        <v>1652</v>
      </c>
      <c r="Q120" s="237" t="s">
        <v>3</v>
      </c>
      <c r="R120" s="55" t="s">
        <v>4</v>
      </c>
      <c r="S120" s="37" t="s">
        <v>132</v>
      </c>
      <c r="T120" s="38"/>
      <c r="Y120" s="366"/>
    </row>
    <row r="121" spans="1:26" s="41" customFormat="1" ht="41.25" customHeight="1">
      <c r="A121" s="406" t="s">
        <v>1587</v>
      </c>
      <c r="B121" s="191"/>
      <c r="C121" s="357" t="s">
        <v>1629</v>
      </c>
      <c r="D121" s="276">
        <v>0</v>
      </c>
      <c r="E121" s="358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275">
        <f t="shared" si="17"/>
        <v>0</v>
      </c>
      <c r="S121" s="192">
        <v>0</v>
      </c>
      <c r="T121" s="63"/>
      <c r="Y121" s="363"/>
    </row>
    <row r="122" spans="1:26" s="41" customFormat="1">
      <c r="A122" s="72" t="s">
        <v>1588</v>
      </c>
      <c r="B122" s="75"/>
      <c r="C122" s="357" t="s">
        <v>1593</v>
      </c>
      <c r="D122" s="213">
        <v>0</v>
      </c>
      <c r="E122" s="274"/>
      <c r="F122" s="284"/>
      <c r="G122" s="359"/>
      <c r="H122" s="359"/>
      <c r="I122" s="359"/>
      <c r="J122" s="359"/>
      <c r="K122" s="359"/>
      <c r="L122" s="359"/>
      <c r="M122" s="359"/>
      <c r="N122" s="359"/>
      <c r="O122" s="284"/>
      <c r="P122" s="284"/>
      <c r="Q122" s="284"/>
      <c r="R122" s="275">
        <f t="shared" si="17"/>
        <v>0</v>
      </c>
      <c r="S122" s="48">
        <v>0</v>
      </c>
      <c r="T122" s="63"/>
      <c r="Y122" s="363"/>
    </row>
    <row r="123" spans="1:26" s="41" customFormat="1">
      <c r="A123" s="9" t="s">
        <v>997</v>
      </c>
      <c r="B123" s="622" t="s">
        <v>1594</v>
      </c>
      <c r="C123" s="623"/>
      <c r="D123" s="270">
        <f>SUM(D124:D129)</f>
        <v>-3500</v>
      </c>
      <c r="E123" s="279">
        <f t="shared" ref="E123:R123" si="18">SUM(E124:E129)</f>
        <v>0</v>
      </c>
      <c r="F123" s="280">
        <f t="shared" si="18"/>
        <v>0</v>
      </c>
      <c r="G123" s="450">
        <f t="shared" si="18"/>
        <v>0</v>
      </c>
      <c r="H123" s="450">
        <f t="shared" si="18"/>
        <v>0</v>
      </c>
      <c r="I123" s="450">
        <f t="shared" si="18"/>
        <v>0</v>
      </c>
      <c r="J123" s="450">
        <f t="shared" si="18"/>
        <v>0</v>
      </c>
      <c r="K123" s="450">
        <f t="shared" si="18"/>
        <v>0</v>
      </c>
      <c r="L123" s="450">
        <f t="shared" si="18"/>
        <v>0</v>
      </c>
      <c r="M123" s="450">
        <f t="shared" si="18"/>
        <v>0</v>
      </c>
      <c r="N123" s="450">
        <f t="shared" si="18"/>
        <v>0</v>
      </c>
      <c r="O123" s="280">
        <f t="shared" si="18"/>
        <v>0</v>
      </c>
      <c r="P123" s="280">
        <f t="shared" si="18"/>
        <v>0</v>
      </c>
      <c r="Q123" s="281">
        <f t="shared" si="18"/>
        <v>0</v>
      </c>
      <c r="R123" s="282">
        <f t="shared" si="18"/>
        <v>0</v>
      </c>
      <c r="S123" s="29">
        <f>R123/D123</f>
        <v>0</v>
      </c>
      <c r="T123" s="63"/>
      <c r="Y123" s="363"/>
    </row>
    <row r="124" spans="1:26" s="41" customFormat="1">
      <c r="A124" s="72" t="s">
        <v>1595</v>
      </c>
      <c r="B124" s="191"/>
      <c r="C124" s="76" t="s">
        <v>1601</v>
      </c>
      <c r="D124" s="213">
        <v>0</v>
      </c>
      <c r="E124" s="274"/>
      <c r="F124" s="284"/>
      <c r="G124" s="359"/>
      <c r="H124" s="359"/>
      <c r="I124" s="359"/>
      <c r="J124" s="359"/>
      <c r="K124" s="359"/>
      <c r="L124" s="359"/>
      <c r="M124" s="359"/>
      <c r="N124" s="359"/>
      <c r="O124" s="284"/>
      <c r="P124" s="284"/>
      <c r="Q124" s="284"/>
      <c r="R124" s="275">
        <f t="shared" ref="R124:R129" si="19">SUM(E124:Q124)</f>
        <v>0</v>
      </c>
      <c r="S124" s="192">
        <v>0</v>
      </c>
      <c r="T124" s="63"/>
      <c r="Y124" s="363"/>
    </row>
    <row r="125" spans="1:26" s="41" customFormat="1">
      <c r="A125" s="406" t="s">
        <v>1596</v>
      </c>
      <c r="B125" s="191"/>
      <c r="C125" s="357" t="s">
        <v>1555</v>
      </c>
      <c r="D125" s="276">
        <v>-300</v>
      </c>
      <c r="E125" s="358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275">
        <f t="shared" si="19"/>
        <v>0</v>
      </c>
      <c r="S125" s="192">
        <f>R125/D125</f>
        <v>0</v>
      </c>
      <c r="T125" s="63"/>
      <c r="Y125" s="363"/>
    </row>
    <row r="126" spans="1:26" s="41" customFormat="1">
      <c r="A126" s="406" t="s">
        <v>1597</v>
      </c>
      <c r="B126" s="191"/>
      <c r="C126" s="357" t="s">
        <v>1602</v>
      </c>
      <c r="D126" s="276">
        <v>0</v>
      </c>
      <c r="E126" s="358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275">
        <f t="shared" si="19"/>
        <v>0</v>
      </c>
      <c r="S126" s="192">
        <v>0</v>
      </c>
      <c r="T126" s="63"/>
      <c r="Y126" s="363"/>
    </row>
    <row r="127" spans="1:26" s="41" customFormat="1">
      <c r="A127" s="406" t="s">
        <v>1598</v>
      </c>
      <c r="B127" s="191"/>
      <c r="C127" s="357" t="s">
        <v>1556</v>
      </c>
      <c r="D127" s="276">
        <v>-1000</v>
      </c>
      <c r="E127" s="358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275">
        <f t="shared" si="19"/>
        <v>0</v>
      </c>
      <c r="S127" s="192">
        <f t="shared" ref="S127:S132" si="20">R127/D127</f>
        <v>0</v>
      </c>
      <c r="T127" s="63"/>
      <c r="Y127" s="363"/>
    </row>
    <row r="128" spans="1:26" s="41" customFormat="1">
      <c r="A128" s="406" t="s">
        <v>1599</v>
      </c>
      <c r="B128" s="191"/>
      <c r="C128" s="357" t="s">
        <v>1557</v>
      </c>
      <c r="D128" s="276">
        <v>-700</v>
      </c>
      <c r="E128" s="358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275">
        <f t="shared" si="19"/>
        <v>0</v>
      </c>
      <c r="S128" s="192">
        <f t="shared" si="20"/>
        <v>0</v>
      </c>
      <c r="T128" s="63"/>
      <c r="Y128" s="363"/>
    </row>
    <row r="129" spans="1:25" s="41" customFormat="1">
      <c r="A129" s="406" t="s">
        <v>1600</v>
      </c>
      <c r="B129" s="191"/>
      <c r="C129" s="357" t="s">
        <v>1558</v>
      </c>
      <c r="D129" s="276">
        <v>-1500</v>
      </c>
      <c r="E129" s="358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275">
        <f t="shared" si="19"/>
        <v>0</v>
      </c>
      <c r="S129" s="192">
        <f t="shared" si="20"/>
        <v>0</v>
      </c>
      <c r="T129" s="63"/>
      <c r="Y129" s="363"/>
    </row>
    <row r="130" spans="1:25" s="41" customFormat="1">
      <c r="A130" s="9" t="s">
        <v>1540</v>
      </c>
      <c r="B130" s="620" t="s">
        <v>1603</v>
      </c>
      <c r="C130" s="621"/>
      <c r="D130" s="270">
        <f>+SUM(D131:D134)</f>
        <v>-1000</v>
      </c>
      <c r="E130" s="279">
        <f>SUM(E131:E134)</f>
        <v>0</v>
      </c>
      <c r="F130" s="280">
        <f t="shared" ref="F130:O130" si="21">SUM(F131:F134)</f>
        <v>0</v>
      </c>
      <c r="G130" s="450">
        <f t="shared" si="21"/>
        <v>0</v>
      </c>
      <c r="H130" s="450">
        <f t="shared" si="21"/>
        <v>0</v>
      </c>
      <c r="I130" s="450">
        <f t="shared" si="21"/>
        <v>0</v>
      </c>
      <c r="J130" s="450">
        <f t="shared" si="21"/>
        <v>0</v>
      </c>
      <c r="K130" s="450">
        <f t="shared" si="21"/>
        <v>0</v>
      </c>
      <c r="L130" s="450">
        <f t="shared" si="21"/>
        <v>0</v>
      </c>
      <c r="M130" s="450">
        <f t="shared" si="21"/>
        <v>0</v>
      </c>
      <c r="N130" s="450">
        <f t="shared" si="21"/>
        <v>0</v>
      </c>
      <c r="O130" s="280">
        <f t="shared" si="21"/>
        <v>0</v>
      </c>
      <c r="P130" s="280">
        <f>SUM(P131:P134)</f>
        <v>0</v>
      </c>
      <c r="Q130" s="279">
        <f>SUM(Q131:Q134)</f>
        <v>0</v>
      </c>
      <c r="R130" s="282">
        <f>SUM(R131:R134)</f>
        <v>0</v>
      </c>
      <c r="S130" s="29">
        <f t="shared" si="20"/>
        <v>0</v>
      </c>
      <c r="T130" s="63"/>
      <c r="Y130" s="363"/>
    </row>
    <row r="131" spans="1:25" s="41" customFormat="1">
      <c r="A131" s="406" t="s">
        <v>1604</v>
      </c>
      <c r="B131" s="191"/>
      <c r="C131" s="357" t="s">
        <v>1559</v>
      </c>
      <c r="D131" s="276">
        <v>-500</v>
      </c>
      <c r="E131" s="358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77"/>
      <c r="R131" s="275">
        <f>SUM(E131:Q131)</f>
        <v>0</v>
      </c>
      <c r="S131" s="192">
        <f t="shared" si="20"/>
        <v>0</v>
      </c>
      <c r="T131" s="63"/>
      <c r="Y131" s="363"/>
    </row>
    <row r="132" spans="1:25" s="41" customFormat="1" ht="28.5" customHeight="1">
      <c r="A132" s="406" t="s">
        <v>1605</v>
      </c>
      <c r="B132" s="191"/>
      <c r="C132" s="357" t="s">
        <v>1630</v>
      </c>
      <c r="D132" s="276">
        <v>-500</v>
      </c>
      <c r="E132" s="358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77"/>
      <c r="R132" s="275">
        <f>SUM(E132:Q132)</f>
        <v>0</v>
      </c>
      <c r="S132" s="192">
        <f t="shared" si="20"/>
        <v>0</v>
      </c>
      <c r="T132" s="63"/>
      <c r="Y132" s="363"/>
    </row>
    <row r="133" spans="1:25" s="41" customFormat="1">
      <c r="A133" s="406" t="s">
        <v>1606</v>
      </c>
      <c r="B133" s="191"/>
      <c r="C133" s="357" t="s">
        <v>1608</v>
      </c>
      <c r="D133" s="276">
        <v>0</v>
      </c>
      <c r="E133" s="358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77"/>
      <c r="R133" s="275">
        <f>SUM(E133:Q133)</f>
        <v>0</v>
      </c>
      <c r="S133" s="192">
        <v>0</v>
      </c>
      <c r="T133" s="63"/>
      <c r="Y133" s="363"/>
    </row>
    <row r="134" spans="1:25" s="41" customFormat="1" ht="29.25" customHeight="1">
      <c r="A134" s="406" t="s">
        <v>1607</v>
      </c>
      <c r="B134" s="191"/>
      <c r="C134" s="357" t="s">
        <v>1609</v>
      </c>
      <c r="D134" s="276">
        <v>0</v>
      </c>
      <c r="E134" s="358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77"/>
      <c r="R134" s="275">
        <f>SUM(E134:Q134)</f>
        <v>0</v>
      </c>
      <c r="S134" s="192">
        <v>0</v>
      </c>
      <c r="T134" s="63"/>
      <c r="Y134" s="363"/>
    </row>
    <row r="135" spans="1:25" s="41" customFormat="1">
      <c r="A135" s="9" t="s">
        <v>1611</v>
      </c>
      <c r="B135" s="620" t="s">
        <v>1610</v>
      </c>
      <c r="C135" s="621"/>
      <c r="D135" s="270">
        <f>SUM(D136:D142)</f>
        <v>-1000</v>
      </c>
      <c r="E135" s="279">
        <f t="shared" ref="E135:R135" si="22">SUM(E136:E142)</f>
        <v>0</v>
      </c>
      <c r="F135" s="280">
        <f t="shared" si="22"/>
        <v>0</v>
      </c>
      <c r="G135" s="450">
        <f t="shared" si="22"/>
        <v>0</v>
      </c>
      <c r="H135" s="450">
        <f t="shared" si="22"/>
        <v>0</v>
      </c>
      <c r="I135" s="450">
        <f t="shared" si="22"/>
        <v>0</v>
      </c>
      <c r="J135" s="450">
        <f t="shared" si="22"/>
        <v>0</v>
      </c>
      <c r="K135" s="450">
        <f t="shared" si="22"/>
        <v>0</v>
      </c>
      <c r="L135" s="450">
        <f t="shared" si="22"/>
        <v>0</v>
      </c>
      <c r="M135" s="450">
        <f t="shared" si="22"/>
        <v>0</v>
      </c>
      <c r="N135" s="450">
        <f t="shared" si="22"/>
        <v>0</v>
      </c>
      <c r="O135" s="280">
        <f t="shared" si="22"/>
        <v>0</v>
      </c>
      <c r="P135" s="280">
        <f t="shared" si="22"/>
        <v>0</v>
      </c>
      <c r="Q135" s="281">
        <f t="shared" si="22"/>
        <v>0</v>
      </c>
      <c r="R135" s="282">
        <f t="shared" si="22"/>
        <v>0</v>
      </c>
      <c r="S135" s="29">
        <f>R135/D135</f>
        <v>0</v>
      </c>
      <c r="T135" s="63"/>
      <c r="Y135" s="363"/>
    </row>
    <row r="136" spans="1:25" s="41" customFormat="1">
      <c r="A136" s="406" t="s">
        <v>1612</v>
      </c>
      <c r="B136" s="191"/>
      <c r="C136" s="357" t="s">
        <v>973</v>
      </c>
      <c r="D136" s="276">
        <v>0</v>
      </c>
      <c r="E136" s="358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77"/>
      <c r="R136" s="275">
        <f t="shared" ref="R136:R142" si="23">SUM(E136:Q136)</f>
        <v>0</v>
      </c>
      <c r="S136" s="192">
        <v>0</v>
      </c>
      <c r="T136" s="63"/>
      <c r="Y136" s="363"/>
    </row>
    <row r="137" spans="1:25" s="41" customFormat="1">
      <c r="A137" s="406" t="s">
        <v>1613</v>
      </c>
      <c r="B137" s="191"/>
      <c r="C137" s="357" t="s">
        <v>974</v>
      </c>
      <c r="D137" s="276">
        <v>0</v>
      </c>
      <c r="E137" s="358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77"/>
      <c r="R137" s="275">
        <f t="shared" si="23"/>
        <v>0</v>
      </c>
      <c r="S137" s="192">
        <v>0</v>
      </c>
      <c r="T137" s="63"/>
      <c r="Y137" s="363"/>
    </row>
    <row r="138" spans="1:25" s="41" customFormat="1">
      <c r="A138" s="406" t="s">
        <v>1614</v>
      </c>
      <c r="B138" s="191"/>
      <c r="C138" s="357" t="s">
        <v>1619</v>
      </c>
      <c r="D138" s="276">
        <v>0</v>
      </c>
      <c r="E138" s="358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77"/>
      <c r="R138" s="275">
        <f t="shared" si="23"/>
        <v>0</v>
      </c>
      <c r="S138" s="192">
        <v>0</v>
      </c>
      <c r="T138" s="63"/>
      <c r="Y138" s="363"/>
    </row>
    <row r="139" spans="1:25" s="41" customFormat="1">
      <c r="A139" s="406" t="s">
        <v>1615</v>
      </c>
      <c r="B139" s="191"/>
      <c r="C139" s="357" t="s">
        <v>1561</v>
      </c>
      <c r="D139" s="276">
        <v>-1000</v>
      </c>
      <c r="E139" s="358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77"/>
      <c r="R139" s="275">
        <f t="shared" si="23"/>
        <v>0</v>
      </c>
      <c r="S139" s="192">
        <f>R139/D139</f>
        <v>0</v>
      </c>
      <c r="T139" s="63"/>
      <c r="Y139" s="363"/>
    </row>
    <row r="140" spans="1:25" s="41" customFormat="1">
      <c r="A140" s="406" t="s">
        <v>1616</v>
      </c>
      <c r="B140" s="191"/>
      <c r="C140" s="357" t="s">
        <v>1620</v>
      </c>
      <c r="D140" s="276">
        <v>0</v>
      </c>
      <c r="E140" s="358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77"/>
      <c r="R140" s="275">
        <f t="shared" si="23"/>
        <v>0</v>
      </c>
      <c r="S140" s="192">
        <v>0</v>
      </c>
      <c r="T140" s="63"/>
      <c r="Y140" s="363"/>
    </row>
    <row r="141" spans="1:25" s="41" customFormat="1">
      <c r="A141" s="406" t="s">
        <v>1617</v>
      </c>
      <c r="B141" s="191"/>
      <c r="C141" s="357" t="s">
        <v>1621</v>
      </c>
      <c r="D141" s="276">
        <v>0</v>
      </c>
      <c r="E141" s="358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77"/>
      <c r="R141" s="275">
        <f t="shared" si="23"/>
        <v>0</v>
      </c>
      <c r="S141" s="192">
        <v>0</v>
      </c>
      <c r="T141" s="63"/>
      <c r="Y141" s="363"/>
    </row>
    <row r="142" spans="1:25" s="41" customFormat="1">
      <c r="A142" s="406" t="s">
        <v>1618</v>
      </c>
      <c r="B142" s="191"/>
      <c r="C142" s="357" t="s">
        <v>1622</v>
      </c>
      <c r="D142" s="276">
        <v>0</v>
      </c>
      <c r="E142" s="358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77"/>
      <c r="R142" s="275">
        <f t="shared" si="23"/>
        <v>0</v>
      </c>
      <c r="S142" s="192">
        <v>0</v>
      </c>
      <c r="T142" s="63"/>
      <c r="Y142" s="363"/>
    </row>
    <row r="143" spans="1:25" s="41" customFormat="1">
      <c r="A143" s="9" t="s">
        <v>998</v>
      </c>
      <c r="B143" s="620" t="s">
        <v>1610</v>
      </c>
      <c r="C143" s="621"/>
      <c r="D143" s="270">
        <f>SUM(D144:D148)</f>
        <v>-6667</v>
      </c>
      <c r="E143" s="279">
        <f t="shared" ref="E143:R143" si="24">SUM(E144:E148)</f>
        <v>0</v>
      </c>
      <c r="F143" s="280">
        <f t="shared" si="24"/>
        <v>0</v>
      </c>
      <c r="G143" s="450">
        <f t="shared" si="24"/>
        <v>0</v>
      </c>
      <c r="H143" s="450">
        <f t="shared" si="24"/>
        <v>-3810</v>
      </c>
      <c r="I143" s="450">
        <f t="shared" si="24"/>
        <v>0</v>
      </c>
      <c r="J143" s="450">
        <f t="shared" si="24"/>
        <v>-3810</v>
      </c>
      <c r="K143" s="450">
        <f t="shared" si="24"/>
        <v>0</v>
      </c>
      <c r="L143" s="450">
        <f t="shared" si="24"/>
        <v>0</v>
      </c>
      <c r="M143" s="450">
        <f t="shared" si="24"/>
        <v>0</v>
      </c>
      <c r="N143" s="450">
        <f t="shared" si="24"/>
        <v>0</v>
      </c>
      <c r="O143" s="280">
        <f t="shared" si="24"/>
        <v>-490</v>
      </c>
      <c r="P143" s="280">
        <f t="shared" si="24"/>
        <v>0</v>
      </c>
      <c r="Q143" s="281">
        <f t="shared" si="24"/>
        <v>0</v>
      </c>
      <c r="R143" s="282">
        <f t="shared" si="24"/>
        <v>-8110</v>
      </c>
      <c r="S143" s="29">
        <f>R143/D143</f>
        <v>1.2164391780410979</v>
      </c>
      <c r="T143" s="63"/>
      <c r="Y143" s="363"/>
    </row>
    <row r="144" spans="1:25" s="41" customFormat="1">
      <c r="A144" s="406" t="s">
        <v>999</v>
      </c>
      <c r="B144" s="191"/>
      <c r="C144" s="357" t="s">
        <v>1562</v>
      </c>
      <c r="D144" s="276">
        <v>-1667</v>
      </c>
      <c r="E144" s="358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77"/>
      <c r="R144" s="275">
        <f>SUM(E144:Q144)</f>
        <v>0</v>
      </c>
      <c r="S144" s="192">
        <f>R144/D144</f>
        <v>0</v>
      </c>
      <c r="T144" s="63"/>
      <c r="Y144" s="363"/>
    </row>
    <row r="145" spans="1:26" s="41" customFormat="1">
      <c r="A145" s="406" t="s">
        <v>1000</v>
      </c>
      <c r="B145" s="191"/>
      <c r="C145" s="357" t="s">
        <v>1626</v>
      </c>
      <c r="D145" s="276">
        <v>0</v>
      </c>
      <c r="E145" s="358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77"/>
      <c r="R145" s="275">
        <f>SUM(E145:Q145)</f>
        <v>0</v>
      </c>
      <c r="S145" s="192">
        <v>0</v>
      </c>
      <c r="T145" s="63"/>
      <c r="V145" s="105"/>
      <c r="Y145" s="363"/>
    </row>
    <row r="146" spans="1:26" s="41" customFormat="1">
      <c r="A146" s="406" t="s">
        <v>1623</v>
      </c>
      <c r="B146" s="191"/>
      <c r="C146" s="357" t="s">
        <v>1563</v>
      </c>
      <c r="D146" s="276">
        <v>-5000</v>
      </c>
      <c r="E146" s="358">
        <v>0</v>
      </c>
      <c r="F146" s="359">
        <v>0</v>
      </c>
      <c r="G146" s="359">
        <v>0</v>
      </c>
      <c r="H146" s="359">
        <v>-3810</v>
      </c>
      <c r="I146" s="359">
        <v>0</v>
      </c>
      <c r="J146" s="359">
        <v>-3810</v>
      </c>
      <c r="K146" s="359">
        <v>0</v>
      </c>
      <c r="L146" s="359">
        <v>0</v>
      </c>
      <c r="M146" s="359">
        <v>0</v>
      </c>
      <c r="N146" s="359">
        <v>0</v>
      </c>
      <c r="O146" s="359">
        <v>-490</v>
      </c>
      <c r="P146" s="359"/>
      <c r="Q146" s="377"/>
      <c r="R146" s="275">
        <f>SUM(E146:Q146)</f>
        <v>-8110</v>
      </c>
      <c r="S146" s="192">
        <f>R146/D146</f>
        <v>1.6220000000000001</v>
      </c>
      <c r="T146" s="63"/>
      <c r="U146" s="364"/>
      <c r="V146" s="364"/>
      <c r="W146" s="364"/>
      <c r="X146" s="364"/>
      <c r="Y146" s="364"/>
      <c r="Z146" s="364"/>
    </row>
    <row r="147" spans="1:26" s="41" customFormat="1">
      <c r="A147" s="406" t="s">
        <v>1624</v>
      </c>
      <c r="B147" s="191"/>
      <c r="C147" s="357" t="s">
        <v>1627</v>
      </c>
      <c r="D147" s="276">
        <v>0</v>
      </c>
      <c r="E147" s="358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77"/>
      <c r="R147" s="275">
        <f>SUM(E147:Q147)</f>
        <v>0</v>
      </c>
      <c r="S147" s="192">
        <v>0</v>
      </c>
      <c r="T147" s="63"/>
      <c r="Y147" s="363"/>
    </row>
    <row r="148" spans="1:26" s="41" customFormat="1">
      <c r="A148" s="406" t="s">
        <v>1625</v>
      </c>
      <c r="B148" s="191"/>
      <c r="C148" s="357" t="s">
        <v>1628</v>
      </c>
      <c r="D148" s="276">
        <v>0</v>
      </c>
      <c r="E148" s="358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77"/>
      <c r="R148" s="275">
        <f>SUM(E148:Q148)</f>
        <v>0</v>
      </c>
      <c r="S148" s="192">
        <v>0</v>
      </c>
      <c r="T148" s="63"/>
      <c r="Y148" s="363"/>
    </row>
    <row r="149" spans="1:26" s="41" customFormat="1">
      <c r="A149" s="9"/>
      <c r="B149" s="622" t="s">
        <v>107</v>
      </c>
      <c r="C149" s="623"/>
      <c r="D149" s="270">
        <f t="shared" ref="D149:R149" si="25">D66+D75+D91+D100+D52+D143</f>
        <v>-2332499.02</v>
      </c>
      <c r="E149" s="279">
        <f t="shared" si="25"/>
        <v>-165118.30333333332</v>
      </c>
      <c r="F149" s="280">
        <f t="shared" si="25"/>
        <v>-147547.47999999998</v>
      </c>
      <c r="G149" s="450">
        <f t="shared" si="25"/>
        <v>-191309.12166666659</v>
      </c>
      <c r="H149" s="450">
        <f t="shared" si="25"/>
        <v>-216145.92499999999</v>
      </c>
      <c r="I149" s="450">
        <f t="shared" si="25"/>
        <v>-214278.36333333334</v>
      </c>
      <c r="J149" s="450">
        <f t="shared" si="25"/>
        <v>-204443.11</v>
      </c>
      <c r="K149" s="450">
        <f t="shared" si="25"/>
        <v>-173826.59999999998</v>
      </c>
      <c r="L149" s="450">
        <f t="shared" si="25"/>
        <v>-183321.94333333318</v>
      </c>
      <c r="M149" s="450">
        <f t="shared" si="25"/>
        <v>-258645.99666666667</v>
      </c>
      <c r="N149" s="450">
        <f t="shared" si="25"/>
        <v>-189207.69</v>
      </c>
      <c r="O149" s="280">
        <f t="shared" si="25"/>
        <v>-176019.65166666667</v>
      </c>
      <c r="P149" s="280">
        <f t="shared" si="25"/>
        <v>-175192.76666666666</v>
      </c>
      <c r="Q149" s="281">
        <f t="shared" si="25"/>
        <v>0</v>
      </c>
      <c r="R149" s="243">
        <f t="shared" si="25"/>
        <v>-2302644.1916666664</v>
      </c>
      <c r="S149" s="29">
        <f>R149/D149</f>
        <v>0.98720049694454592</v>
      </c>
      <c r="T149" s="63"/>
      <c r="U149" s="105"/>
      <c r="Y149" s="363"/>
    </row>
    <row r="150" spans="1:26">
      <c r="A150" s="80"/>
      <c r="B150" s="4"/>
      <c r="C150" s="521"/>
      <c r="D150" s="286"/>
      <c r="E150" s="286"/>
      <c r="F150" s="287"/>
      <c r="G150" s="429"/>
      <c r="H150" s="429"/>
      <c r="I150" s="429"/>
      <c r="J150" s="429"/>
      <c r="K150" s="429"/>
      <c r="L150" s="429"/>
      <c r="M150" s="429"/>
      <c r="N150" s="429"/>
      <c r="O150" s="287"/>
      <c r="P150" s="287"/>
      <c r="Q150" s="287"/>
      <c r="R150" s="287"/>
      <c r="S150" s="81"/>
      <c r="T150" s="82"/>
    </row>
    <row r="151" spans="1:26" s="41" customFormat="1">
      <c r="A151" s="52" t="s">
        <v>847</v>
      </c>
      <c r="B151" s="83"/>
      <c r="C151" s="84" t="s">
        <v>81</v>
      </c>
      <c r="D151" s="288">
        <f t="shared" ref="D151:P151" si="26">SUM(D152:D154)</f>
        <v>0</v>
      </c>
      <c r="E151" s="289">
        <f t="shared" si="26"/>
        <v>0</v>
      </c>
      <c r="F151" s="214">
        <f t="shared" si="26"/>
        <v>0</v>
      </c>
      <c r="G151" s="387">
        <f t="shared" si="26"/>
        <v>0</v>
      </c>
      <c r="H151" s="387">
        <f t="shared" si="26"/>
        <v>0</v>
      </c>
      <c r="I151" s="387">
        <f t="shared" si="26"/>
        <v>0</v>
      </c>
      <c r="J151" s="387">
        <f t="shared" si="26"/>
        <v>0</v>
      </c>
      <c r="K151" s="387">
        <f t="shared" si="26"/>
        <v>0</v>
      </c>
      <c r="L151" s="387">
        <f t="shared" si="26"/>
        <v>0</v>
      </c>
      <c r="M151" s="387">
        <f t="shared" si="26"/>
        <v>0</v>
      </c>
      <c r="N151" s="387">
        <f t="shared" si="26"/>
        <v>0</v>
      </c>
      <c r="O151" s="214">
        <f t="shared" si="26"/>
        <v>0</v>
      </c>
      <c r="P151" s="214">
        <f t="shared" si="26"/>
        <v>0</v>
      </c>
      <c r="Q151" s="287">
        <f>SUM(Q152:Q154)</f>
        <v>0</v>
      </c>
      <c r="R151" s="261">
        <f>SUM(R152:R154)</f>
        <v>0</v>
      </c>
      <c r="S151" s="48">
        <v>0</v>
      </c>
      <c r="T151" s="63"/>
      <c r="Y151" s="363"/>
    </row>
    <row r="152" spans="1:26">
      <c r="A152" s="85" t="s">
        <v>1106</v>
      </c>
      <c r="B152" s="86"/>
      <c r="C152" s="47" t="s">
        <v>1102</v>
      </c>
      <c r="D152" s="290">
        <v>0</v>
      </c>
      <c r="E152" s="291"/>
      <c r="F152" s="284"/>
      <c r="G152" s="359"/>
      <c r="H152" s="359"/>
      <c r="I152" s="359"/>
      <c r="J152" s="359"/>
      <c r="K152" s="359"/>
      <c r="L152" s="359"/>
      <c r="M152" s="359"/>
      <c r="N152" s="359"/>
      <c r="O152" s="284"/>
      <c r="P152" s="284"/>
      <c r="Q152" s="292"/>
      <c r="R152" s="265">
        <f>SUM(E152:Q152)</f>
        <v>0</v>
      </c>
      <c r="S152" s="48">
        <v>0</v>
      </c>
    </row>
    <row r="153" spans="1:26">
      <c r="A153" s="373" t="s">
        <v>1107</v>
      </c>
      <c r="B153" s="374"/>
      <c r="C153" s="47" t="s">
        <v>1103</v>
      </c>
      <c r="D153" s="375">
        <v>0</v>
      </c>
      <c r="E153" s="376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77"/>
      <c r="R153" s="275">
        <f>SUM(E153:Q153)</f>
        <v>0</v>
      </c>
      <c r="S153" s="48">
        <v>0</v>
      </c>
    </row>
    <row r="154" spans="1:26">
      <c r="A154" s="85" t="s">
        <v>1108</v>
      </c>
      <c r="B154" s="86"/>
      <c r="C154" s="47" t="s">
        <v>1104</v>
      </c>
      <c r="D154" s="290">
        <v>0</v>
      </c>
      <c r="E154" s="291"/>
      <c r="F154" s="284"/>
      <c r="G154" s="359"/>
      <c r="H154" s="359"/>
      <c r="I154" s="359"/>
      <c r="J154" s="359"/>
      <c r="K154" s="359"/>
      <c r="L154" s="359"/>
      <c r="M154" s="359"/>
      <c r="N154" s="359"/>
      <c r="O154" s="284"/>
      <c r="P154" s="284"/>
      <c r="Q154" s="292"/>
      <c r="R154" s="265">
        <f>SUM(E154:Q154)</f>
        <v>0</v>
      </c>
      <c r="S154" s="48">
        <v>0</v>
      </c>
    </row>
    <row r="155" spans="1:26">
      <c r="A155" s="80"/>
      <c r="B155" s="4"/>
      <c r="C155" s="521"/>
      <c r="D155" s="286"/>
      <c r="E155" s="286"/>
      <c r="F155" s="293"/>
      <c r="G155" s="293"/>
      <c r="H155" s="293"/>
      <c r="I155" s="293"/>
      <c r="J155" s="293"/>
      <c r="K155" s="293"/>
      <c r="L155" s="293"/>
      <c r="M155" s="293"/>
      <c r="N155" s="293"/>
      <c r="O155" s="294"/>
      <c r="P155" s="294"/>
      <c r="Q155" s="294"/>
      <c r="R155" s="295"/>
      <c r="S155" s="87"/>
    </row>
    <row r="156" spans="1:26" s="41" customFormat="1">
      <c r="A156" s="9"/>
      <c r="B156" s="622" t="s">
        <v>73</v>
      </c>
      <c r="C156" s="628" t="s">
        <v>61</v>
      </c>
      <c r="D156" s="296">
        <f t="shared" ref="D156:P156" si="27">SUM(D149+D151)</f>
        <v>-2332499.02</v>
      </c>
      <c r="E156" s="297">
        <f t="shared" si="27"/>
        <v>-165118.30333333332</v>
      </c>
      <c r="F156" s="280">
        <f t="shared" si="27"/>
        <v>-147547.47999999998</v>
      </c>
      <c r="G156" s="450">
        <f t="shared" si="27"/>
        <v>-191309.12166666659</v>
      </c>
      <c r="H156" s="450">
        <f t="shared" si="27"/>
        <v>-216145.92499999999</v>
      </c>
      <c r="I156" s="450">
        <f t="shared" si="27"/>
        <v>-214278.36333333334</v>
      </c>
      <c r="J156" s="450">
        <f t="shared" si="27"/>
        <v>-204443.11</v>
      </c>
      <c r="K156" s="450">
        <f t="shared" si="27"/>
        <v>-173826.59999999998</v>
      </c>
      <c r="L156" s="450">
        <f t="shared" si="27"/>
        <v>-183321.94333333318</v>
      </c>
      <c r="M156" s="450">
        <f t="shared" si="27"/>
        <v>-258645.99666666667</v>
      </c>
      <c r="N156" s="450">
        <f t="shared" si="27"/>
        <v>-189207.69</v>
      </c>
      <c r="O156" s="280">
        <f t="shared" si="27"/>
        <v>-176019.65166666667</v>
      </c>
      <c r="P156" s="280">
        <f t="shared" si="27"/>
        <v>-175192.76666666666</v>
      </c>
      <c r="Q156" s="270">
        <f>SUM(Q149+Q151)</f>
        <v>0</v>
      </c>
      <c r="R156" s="243">
        <f>SUM(E156:Q156)</f>
        <v>-2295056.9516666662</v>
      </c>
      <c r="S156" s="29">
        <f>R156/D156</f>
        <v>0.9839476595650043</v>
      </c>
      <c r="T156" s="63"/>
      <c r="Y156" s="363"/>
    </row>
    <row r="157" spans="1:26" s="4" customFormat="1">
      <c r="A157" s="88"/>
      <c r="B157" s="74"/>
      <c r="C157" s="74"/>
      <c r="D157" s="298"/>
      <c r="E157" s="299"/>
      <c r="F157" s="299"/>
      <c r="G157" s="430"/>
      <c r="H157" s="430"/>
      <c r="I157" s="430"/>
      <c r="J157" s="430"/>
      <c r="K157" s="430"/>
      <c r="L157" s="430"/>
      <c r="M157" s="430"/>
      <c r="N157" s="430"/>
      <c r="O157" s="19"/>
      <c r="P157" s="19"/>
      <c r="Q157" s="19"/>
      <c r="R157" s="19"/>
      <c r="S157" s="81"/>
      <c r="T157" s="82"/>
      <c r="Y157" s="369"/>
    </row>
    <row r="158" spans="1:26" s="41" customFormat="1">
      <c r="A158" s="89">
        <v>7</v>
      </c>
      <c r="B158" s="629" t="s">
        <v>62</v>
      </c>
      <c r="C158" s="630"/>
      <c r="D158" s="296">
        <f t="shared" ref="D158:R158" si="28">D156+D45</f>
        <v>-2332499.02</v>
      </c>
      <c r="E158" s="300">
        <f t="shared" si="28"/>
        <v>-165118.30333333332</v>
      </c>
      <c r="F158" s="280">
        <f t="shared" si="28"/>
        <v>-147547.47999999998</v>
      </c>
      <c r="G158" s="450">
        <f t="shared" si="28"/>
        <v>-191309.12166666659</v>
      </c>
      <c r="H158" s="450">
        <f t="shared" si="28"/>
        <v>-216145.92499999999</v>
      </c>
      <c r="I158" s="450">
        <f t="shared" si="28"/>
        <v>-214278.36333333334</v>
      </c>
      <c r="J158" s="450">
        <f t="shared" si="28"/>
        <v>-204443.11</v>
      </c>
      <c r="K158" s="450">
        <f t="shared" si="28"/>
        <v>-173826.59999999998</v>
      </c>
      <c r="L158" s="450">
        <f t="shared" si="28"/>
        <v>-183321.94333333318</v>
      </c>
      <c r="M158" s="450">
        <f t="shared" si="28"/>
        <v>-258645.99666666667</v>
      </c>
      <c r="N158" s="450">
        <f t="shared" si="28"/>
        <v>-189207.69</v>
      </c>
      <c r="O158" s="280">
        <f t="shared" si="28"/>
        <v>-176019.65166666667</v>
      </c>
      <c r="P158" s="280">
        <f t="shared" si="28"/>
        <v>-175192.76666666666</v>
      </c>
      <c r="Q158" s="281">
        <f t="shared" si="28"/>
        <v>0</v>
      </c>
      <c r="R158" s="253">
        <f t="shared" si="28"/>
        <v>-2295056.9516666662</v>
      </c>
      <c r="S158" s="29">
        <f>R158/D158</f>
        <v>0.9839476595650043</v>
      </c>
      <c r="T158" s="63"/>
      <c r="Y158" s="363"/>
    </row>
    <row r="159" spans="1:26" s="4" customFormat="1">
      <c r="A159" s="80"/>
      <c r="B159" s="90"/>
      <c r="C159" s="529"/>
      <c r="D159" s="301"/>
      <c r="E159" s="302"/>
      <c r="F159" s="303"/>
      <c r="G159" s="452"/>
      <c r="H159" s="452"/>
      <c r="I159" s="452"/>
      <c r="J159" s="452"/>
      <c r="K159" s="452"/>
      <c r="L159" s="452"/>
      <c r="M159" s="452"/>
      <c r="N159" s="452"/>
      <c r="O159" s="304"/>
      <c r="P159" s="304"/>
      <c r="Q159" s="304"/>
      <c r="R159" s="304"/>
      <c r="S159" s="91"/>
      <c r="T159" s="82"/>
      <c r="Y159" s="369"/>
    </row>
    <row r="160" spans="1:26" s="41" customFormat="1">
      <c r="A160" s="11" t="s">
        <v>74</v>
      </c>
      <c r="B160" s="6"/>
      <c r="C160" s="524"/>
      <c r="D160" s="232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105"/>
      <c r="T160" s="40"/>
      <c r="Y160" s="363"/>
    </row>
    <row r="161" spans="1:25">
      <c r="A161" s="12"/>
      <c r="B161" s="7"/>
      <c r="C161" s="525"/>
      <c r="D161" s="305"/>
      <c r="O161" s="3"/>
      <c r="P161" s="3"/>
      <c r="Q161" s="3"/>
    </row>
    <row r="162" spans="1:25">
      <c r="A162" s="9">
        <v>8</v>
      </c>
      <c r="B162" s="622" t="s">
        <v>94</v>
      </c>
      <c r="C162" s="628"/>
      <c r="D162" s="309">
        <f>SUM(D163:D168)</f>
        <v>-7000</v>
      </c>
      <c r="E162" s="310">
        <f>SUM(E163:E168)</f>
        <v>0</v>
      </c>
      <c r="F162" s="311">
        <f t="shared" ref="F162:R162" si="29">SUM(F163:F168)</f>
        <v>-3984</v>
      </c>
      <c r="G162" s="453">
        <f t="shared" si="29"/>
        <v>0</v>
      </c>
      <c r="H162" s="453">
        <f t="shared" si="29"/>
        <v>0</v>
      </c>
      <c r="I162" s="453">
        <f t="shared" si="29"/>
        <v>0</v>
      </c>
      <c r="J162" s="453">
        <f t="shared" si="29"/>
        <v>0</v>
      </c>
      <c r="K162" s="453">
        <f t="shared" si="29"/>
        <v>0</v>
      </c>
      <c r="L162" s="453">
        <f t="shared" si="29"/>
        <v>0</v>
      </c>
      <c r="M162" s="453">
        <f t="shared" si="29"/>
        <v>0</v>
      </c>
      <c r="N162" s="453">
        <f t="shared" si="29"/>
        <v>0</v>
      </c>
      <c r="O162" s="311">
        <f t="shared" si="29"/>
        <v>0</v>
      </c>
      <c r="P162" s="311">
        <f t="shared" si="29"/>
        <v>0</v>
      </c>
      <c r="Q162" s="312">
        <f t="shared" si="29"/>
        <v>0</v>
      </c>
      <c r="R162" s="313">
        <f t="shared" si="29"/>
        <v>-3984</v>
      </c>
      <c r="S162" s="29">
        <f>R162/D162</f>
        <v>0.56914285714285717</v>
      </c>
    </row>
    <row r="163" spans="1:25">
      <c r="A163" s="10" t="s">
        <v>87</v>
      </c>
      <c r="B163" s="13"/>
      <c r="C163" s="530" t="s">
        <v>63</v>
      </c>
      <c r="D163" s="290">
        <v>-2000</v>
      </c>
      <c r="E163" s="314">
        <v>0</v>
      </c>
      <c r="F163" s="315">
        <v>-3984</v>
      </c>
      <c r="G163" s="441"/>
      <c r="H163" s="441"/>
      <c r="I163" s="441"/>
      <c r="J163" s="441"/>
      <c r="K163" s="441"/>
      <c r="L163" s="441"/>
      <c r="M163" s="441"/>
      <c r="N163" s="441"/>
      <c r="O163" s="315"/>
      <c r="P163" s="315"/>
      <c r="Q163" s="316"/>
      <c r="R163" s="265">
        <f t="shared" ref="R163:R168" si="30">SUM(E163:Q163)</f>
        <v>-3984</v>
      </c>
      <c r="S163" s="48">
        <f>R163/D163</f>
        <v>1.992</v>
      </c>
    </row>
    <row r="164" spans="1:25">
      <c r="A164" s="10" t="s">
        <v>88</v>
      </c>
      <c r="B164" s="13"/>
      <c r="C164" s="530" t="s">
        <v>102</v>
      </c>
      <c r="D164" s="290">
        <v>-5000</v>
      </c>
      <c r="E164" s="314">
        <v>0</v>
      </c>
      <c r="F164" s="315">
        <v>0</v>
      </c>
      <c r="G164" s="441"/>
      <c r="H164" s="441"/>
      <c r="I164" s="441"/>
      <c r="J164" s="441"/>
      <c r="K164" s="441"/>
      <c r="L164" s="441"/>
      <c r="M164" s="441"/>
      <c r="N164" s="441"/>
      <c r="O164" s="315"/>
      <c r="P164" s="315"/>
      <c r="Q164" s="316"/>
      <c r="R164" s="265">
        <f t="shared" si="30"/>
        <v>0</v>
      </c>
      <c r="S164" s="48">
        <f>R164/D164</f>
        <v>0</v>
      </c>
    </row>
    <row r="165" spans="1:25">
      <c r="A165" s="10" t="s">
        <v>89</v>
      </c>
      <c r="B165" s="15"/>
      <c r="C165" s="531" t="s">
        <v>103</v>
      </c>
      <c r="D165" s="290">
        <v>0</v>
      </c>
      <c r="E165" s="314">
        <v>0</v>
      </c>
      <c r="F165" s="315">
        <v>0</v>
      </c>
      <c r="G165" s="441"/>
      <c r="H165" s="441"/>
      <c r="I165" s="441"/>
      <c r="J165" s="441"/>
      <c r="K165" s="441"/>
      <c r="L165" s="441"/>
      <c r="M165" s="441"/>
      <c r="N165" s="441"/>
      <c r="O165" s="315"/>
      <c r="P165" s="315"/>
      <c r="Q165" s="317"/>
      <c r="R165" s="265">
        <f t="shared" si="30"/>
        <v>0</v>
      </c>
      <c r="S165" s="381">
        <v>0</v>
      </c>
    </row>
    <row r="166" spans="1:25">
      <c r="A166" s="10" t="s">
        <v>1109</v>
      </c>
      <c r="B166" s="13"/>
      <c r="C166" s="530" t="s">
        <v>68</v>
      </c>
      <c r="D166" s="290">
        <v>0</v>
      </c>
      <c r="E166" s="314">
        <v>0</v>
      </c>
      <c r="F166" s="315">
        <v>0</v>
      </c>
      <c r="G166" s="441"/>
      <c r="H166" s="441"/>
      <c r="I166" s="441"/>
      <c r="J166" s="441"/>
      <c r="K166" s="441"/>
      <c r="L166" s="441"/>
      <c r="M166" s="441"/>
      <c r="N166" s="441"/>
      <c r="O166" s="315"/>
      <c r="P166" s="315"/>
      <c r="Q166" s="317"/>
      <c r="R166" s="318">
        <f t="shared" si="30"/>
        <v>0</v>
      </c>
      <c r="S166" s="48">
        <v>0</v>
      </c>
    </row>
    <row r="167" spans="1:25">
      <c r="A167" s="10" t="s">
        <v>90</v>
      </c>
      <c r="B167" s="13"/>
      <c r="C167" s="530" t="s">
        <v>69</v>
      </c>
      <c r="D167" s="290">
        <v>0</v>
      </c>
      <c r="E167" s="314">
        <v>0</v>
      </c>
      <c r="F167" s="315">
        <v>0</v>
      </c>
      <c r="G167" s="441"/>
      <c r="H167" s="441"/>
      <c r="I167" s="441"/>
      <c r="J167" s="441"/>
      <c r="K167" s="441"/>
      <c r="L167" s="441"/>
      <c r="M167" s="441"/>
      <c r="N167" s="441"/>
      <c r="O167" s="315"/>
      <c r="P167" s="315"/>
      <c r="Q167" s="317"/>
      <c r="R167" s="318">
        <f t="shared" si="30"/>
        <v>0</v>
      </c>
      <c r="S167" s="48">
        <v>0</v>
      </c>
    </row>
    <row r="168" spans="1:25">
      <c r="A168" s="20" t="s">
        <v>1110</v>
      </c>
      <c r="B168" s="13"/>
      <c r="C168" s="530" t="s">
        <v>70</v>
      </c>
      <c r="D168" s="290">
        <v>0</v>
      </c>
      <c r="E168" s="314">
        <v>0</v>
      </c>
      <c r="F168" s="315">
        <v>0</v>
      </c>
      <c r="G168" s="441"/>
      <c r="H168" s="441"/>
      <c r="I168" s="441"/>
      <c r="J168" s="441"/>
      <c r="K168" s="441"/>
      <c r="L168" s="441"/>
      <c r="M168" s="441"/>
      <c r="N168" s="441"/>
      <c r="O168" s="315"/>
      <c r="P168" s="315"/>
      <c r="Q168" s="317"/>
      <c r="R168" s="318">
        <f t="shared" si="30"/>
        <v>0</v>
      </c>
      <c r="S168" s="48">
        <v>0</v>
      </c>
    </row>
    <row r="169" spans="1:25">
      <c r="A169" s="12"/>
      <c r="B169" s="7"/>
      <c r="C169" s="525"/>
      <c r="D169" s="305"/>
      <c r="O169" s="3"/>
      <c r="P169" s="3"/>
      <c r="Q169" s="3"/>
    </row>
    <row r="170" spans="1:25">
      <c r="A170" s="9">
        <v>9</v>
      </c>
      <c r="B170" s="622" t="s">
        <v>134</v>
      </c>
      <c r="C170" s="628"/>
      <c r="D170" s="319">
        <v>0</v>
      </c>
      <c r="E170" s="320">
        <v>0</v>
      </c>
      <c r="F170" s="311">
        <v>0</v>
      </c>
      <c r="G170" s="453">
        <v>0</v>
      </c>
      <c r="H170" s="453">
        <v>0</v>
      </c>
      <c r="I170" s="453">
        <v>0</v>
      </c>
      <c r="J170" s="453">
        <v>0</v>
      </c>
      <c r="K170" s="453">
        <v>0</v>
      </c>
      <c r="L170" s="453">
        <v>0</v>
      </c>
      <c r="M170" s="453">
        <v>0</v>
      </c>
      <c r="N170" s="453">
        <v>0</v>
      </c>
      <c r="O170" s="311">
        <v>0</v>
      </c>
      <c r="P170" s="311">
        <v>0</v>
      </c>
      <c r="Q170" s="311">
        <v>0</v>
      </c>
      <c r="R170" s="321">
        <f>SUM(E170:Q170)</f>
        <v>0</v>
      </c>
      <c r="S170" s="29">
        <v>0</v>
      </c>
    </row>
    <row r="171" spans="1:25" s="92" customFormat="1">
      <c r="A171" s="10" t="s">
        <v>91</v>
      </c>
      <c r="B171" s="13"/>
      <c r="C171" s="530" t="s">
        <v>63</v>
      </c>
      <c r="D171" s="308">
        <v>0</v>
      </c>
      <c r="E171" s="322"/>
      <c r="F171" s="323"/>
      <c r="G171" s="440"/>
      <c r="H171" s="440"/>
      <c r="I171" s="440"/>
      <c r="J171" s="440"/>
      <c r="K171" s="440"/>
      <c r="L171" s="440"/>
      <c r="M171" s="440"/>
      <c r="N171" s="440"/>
      <c r="O171" s="323"/>
      <c r="P171" s="323"/>
      <c r="Q171" s="323"/>
      <c r="R171" s="318">
        <v>0</v>
      </c>
      <c r="S171" s="28">
        <v>0</v>
      </c>
      <c r="T171" s="31"/>
      <c r="U171" s="1"/>
      <c r="V171" s="1"/>
      <c r="W171" s="1"/>
      <c r="Y171" s="370"/>
    </row>
    <row r="172" spans="1:25" s="92" customFormat="1">
      <c r="A172" s="10" t="s">
        <v>92</v>
      </c>
      <c r="B172" s="13"/>
      <c r="C172" s="530" t="s">
        <v>102</v>
      </c>
      <c r="D172" s="308">
        <v>0</v>
      </c>
      <c r="E172" s="325"/>
      <c r="F172" s="326"/>
      <c r="G172" s="392"/>
      <c r="H172" s="392"/>
      <c r="I172" s="392"/>
      <c r="J172" s="392"/>
      <c r="K172" s="392"/>
      <c r="L172" s="392"/>
      <c r="M172" s="392"/>
      <c r="N172" s="392"/>
      <c r="O172" s="326"/>
      <c r="P172" s="326"/>
      <c r="Q172" s="326"/>
      <c r="R172" s="318">
        <v>0</v>
      </c>
      <c r="S172" s="28">
        <v>0</v>
      </c>
      <c r="T172" s="31"/>
      <c r="U172" s="1"/>
      <c r="V172" s="1"/>
      <c r="W172" s="1"/>
      <c r="Y172" s="370"/>
    </row>
    <row r="173" spans="1:25" s="92" customFormat="1">
      <c r="A173" s="10" t="s">
        <v>1111</v>
      </c>
      <c r="B173" s="15"/>
      <c r="C173" s="531" t="s">
        <v>103</v>
      </c>
      <c r="D173" s="308">
        <v>0</v>
      </c>
      <c r="E173" s="325"/>
      <c r="F173" s="326"/>
      <c r="G173" s="392"/>
      <c r="H173" s="392"/>
      <c r="I173" s="392"/>
      <c r="J173" s="392"/>
      <c r="K173" s="392"/>
      <c r="L173" s="392"/>
      <c r="M173" s="392"/>
      <c r="N173" s="392"/>
      <c r="O173" s="326"/>
      <c r="P173" s="326"/>
      <c r="Q173" s="326"/>
      <c r="R173" s="318">
        <v>0</v>
      </c>
      <c r="S173" s="28">
        <v>0</v>
      </c>
      <c r="T173" s="31"/>
      <c r="U173" s="1"/>
      <c r="V173" s="1"/>
      <c r="W173" s="1"/>
      <c r="Y173" s="370"/>
    </row>
    <row r="174" spans="1:25" s="92" customFormat="1">
      <c r="A174" s="10" t="s">
        <v>1112</v>
      </c>
      <c r="B174" s="13"/>
      <c r="C174" s="530" t="s">
        <v>68</v>
      </c>
      <c r="D174" s="308">
        <v>0</v>
      </c>
      <c r="E174" s="325"/>
      <c r="F174" s="326"/>
      <c r="G174" s="392"/>
      <c r="H174" s="392"/>
      <c r="I174" s="392"/>
      <c r="J174" s="392"/>
      <c r="K174" s="392"/>
      <c r="L174" s="392"/>
      <c r="M174" s="392"/>
      <c r="N174" s="392"/>
      <c r="O174" s="326"/>
      <c r="P174" s="326"/>
      <c r="Q174" s="326"/>
      <c r="R174" s="318">
        <v>0</v>
      </c>
      <c r="S174" s="28">
        <v>0</v>
      </c>
      <c r="T174" s="31"/>
      <c r="U174" s="1"/>
      <c r="V174" s="1"/>
      <c r="W174" s="1"/>
      <c r="Y174" s="370"/>
    </row>
    <row r="175" spans="1:25" s="92" customFormat="1">
      <c r="A175" s="10" t="s">
        <v>1113</v>
      </c>
      <c r="B175" s="13"/>
      <c r="C175" s="530" t="s">
        <v>69</v>
      </c>
      <c r="D175" s="308">
        <v>0</v>
      </c>
      <c r="E175" s="325"/>
      <c r="F175" s="326"/>
      <c r="G175" s="392"/>
      <c r="H175" s="392"/>
      <c r="I175" s="392"/>
      <c r="J175" s="392"/>
      <c r="K175" s="392"/>
      <c r="L175" s="392"/>
      <c r="M175" s="392"/>
      <c r="N175" s="392"/>
      <c r="O175" s="326"/>
      <c r="P175" s="326"/>
      <c r="Q175" s="326"/>
      <c r="R175" s="318">
        <v>0</v>
      </c>
      <c r="S175" s="28">
        <v>0</v>
      </c>
      <c r="T175" s="31"/>
      <c r="U175" s="1"/>
      <c r="V175" s="1"/>
      <c r="W175" s="1"/>
      <c r="Y175" s="370"/>
    </row>
    <row r="176" spans="1:25" s="92" customFormat="1">
      <c r="A176" s="20" t="s">
        <v>1114</v>
      </c>
      <c r="B176" s="13"/>
      <c r="C176" s="530" t="s">
        <v>70</v>
      </c>
      <c r="D176" s="308">
        <v>0</v>
      </c>
      <c r="E176" s="325"/>
      <c r="F176" s="326"/>
      <c r="G176" s="392"/>
      <c r="H176" s="392"/>
      <c r="I176" s="392"/>
      <c r="J176" s="392"/>
      <c r="K176" s="392"/>
      <c r="L176" s="392"/>
      <c r="M176" s="392"/>
      <c r="N176" s="392"/>
      <c r="O176" s="326"/>
      <c r="P176" s="326"/>
      <c r="Q176" s="326"/>
      <c r="R176" s="318">
        <v>0</v>
      </c>
      <c r="S176" s="28">
        <v>0</v>
      </c>
      <c r="T176" s="31"/>
      <c r="U176" s="1"/>
      <c r="V176" s="1"/>
      <c r="W176" s="1"/>
      <c r="Y176" s="370"/>
    </row>
    <row r="177" spans="1:25" s="41" customFormat="1">
      <c r="A177" s="12"/>
      <c r="B177" s="8"/>
      <c r="C177" s="8"/>
      <c r="D177" s="255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3"/>
      <c r="S177" s="26"/>
      <c r="T177" s="63"/>
      <c r="Y177" s="363"/>
    </row>
    <row r="178" spans="1:25">
      <c r="A178" s="9">
        <v>10</v>
      </c>
      <c r="B178" s="631" t="s">
        <v>95</v>
      </c>
      <c r="C178" s="622" t="s">
        <v>71</v>
      </c>
      <c r="D178" s="309">
        <v>0</v>
      </c>
      <c r="E178" s="310">
        <v>0</v>
      </c>
      <c r="F178" s="310">
        <v>0</v>
      </c>
      <c r="G178" s="433">
        <v>0</v>
      </c>
      <c r="H178" s="433">
        <v>0</v>
      </c>
      <c r="I178" s="433">
        <v>0</v>
      </c>
      <c r="J178" s="433">
        <v>0</v>
      </c>
      <c r="K178" s="433">
        <v>0</v>
      </c>
      <c r="L178" s="433">
        <v>0</v>
      </c>
      <c r="M178" s="433">
        <v>0</v>
      </c>
      <c r="N178" s="433">
        <v>0</v>
      </c>
      <c r="O178" s="311">
        <v>0</v>
      </c>
      <c r="P178" s="311">
        <v>0</v>
      </c>
      <c r="Q178" s="312">
        <v>0</v>
      </c>
      <c r="R178" s="321">
        <f>SUM(E178:Q178)</f>
        <v>0</v>
      </c>
      <c r="S178" s="29">
        <v>0</v>
      </c>
    </row>
    <row r="179" spans="1:25" s="92" customFormat="1">
      <c r="A179" s="20" t="s">
        <v>1115</v>
      </c>
      <c r="B179" s="13"/>
      <c r="C179" s="530" t="s">
        <v>63</v>
      </c>
      <c r="D179" s="290">
        <v>0</v>
      </c>
      <c r="E179" s="327"/>
      <c r="F179" s="327"/>
      <c r="G179" s="436"/>
      <c r="H179" s="436"/>
      <c r="I179" s="436"/>
      <c r="J179" s="436"/>
      <c r="K179" s="436"/>
      <c r="L179" s="436"/>
      <c r="M179" s="436"/>
      <c r="N179" s="436"/>
      <c r="O179" s="315"/>
      <c r="P179" s="315"/>
      <c r="Q179" s="317"/>
      <c r="R179" s="318">
        <v>0</v>
      </c>
      <c r="S179" s="28">
        <v>0</v>
      </c>
      <c r="T179" s="31"/>
      <c r="U179" s="1"/>
      <c r="V179" s="1"/>
      <c r="W179" s="1"/>
      <c r="Y179" s="370"/>
    </row>
    <row r="180" spans="1:25" s="92" customFormat="1">
      <c r="A180" s="20" t="s">
        <v>1116</v>
      </c>
      <c r="B180" s="13"/>
      <c r="C180" s="530" t="s">
        <v>102</v>
      </c>
      <c r="D180" s="290">
        <v>0</v>
      </c>
      <c r="E180" s="327"/>
      <c r="F180" s="327"/>
      <c r="G180" s="436"/>
      <c r="H180" s="436"/>
      <c r="I180" s="436"/>
      <c r="J180" s="436"/>
      <c r="K180" s="436"/>
      <c r="L180" s="436"/>
      <c r="M180" s="436"/>
      <c r="N180" s="436"/>
      <c r="O180" s="315"/>
      <c r="P180" s="315"/>
      <c r="Q180" s="317"/>
      <c r="R180" s="318">
        <v>0</v>
      </c>
      <c r="S180" s="28">
        <v>0</v>
      </c>
      <c r="T180" s="31"/>
      <c r="U180" s="1"/>
      <c r="V180" s="1"/>
      <c r="W180" s="1"/>
      <c r="Y180" s="370"/>
    </row>
    <row r="181" spans="1:25" s="92" customFormat="1">
      <c r="A181" s="20" t="s">
        <v>1117</v>
      </c>
      <c r="B181" s="15"/>
      <c r="C181" s="531" t="s">
        <v>103</v>
      </c>
      <c r="D181" s="290">
        <v>0</v>
      </c>
      <c r="E181" s="327"/>
      <c r="F181" s="327"/>
      <c r="G181" s="436"/>
      <c r="H181" s="436"/>
      <c r="I181" s="436"/>
      <c r="J181" s="436"/>
      <c r="K181" s="436"/>
      <c r="L181" s="436"/>
      <c r="M181" s="436"/>
      <c r="N181" s="436"/>
      <c r="O181" s="315"/>
      <c r="P181" s="315"/>
      <c r="Q181" s="317"/>
      <c r="R181" s="318">
        <v>0</v>
      </c>
      <c r="S181" s="28">
        <v>0</v>
      </c>
      <c r="T181" s="31"/>
      <c r="U181" s="1"/>
      <c r="V181" s="1"/>
      <c r="W181" s="1"/>
      <c r="Y181" s="370"/>
    </row>
    <row r="182" spans="1:25" s="92" customFormat="1">
      <c r="A182" s="20" t="s">
        <v>1118</v>
      </c>
      <c r="B182" s="13"/>
      <c r="C182" s="530" t="s">
        <v>68</v>
      </c>
      <c r="D182" s="290">
        <v>0</v>
      </c>
      <c r="E182" s="327"/>
      <c r="F182" s="327"/>
      <c r="G182" s="436"/>
      <c r="H182" s="436"/>
      <c r="I182" s="436"/>
      <c r="J182" s="436"/>
      <c r="K182" s="436"/>
      <c r="L182" s="436"/>
      <c r="M182" s="436"/>
      <c r="N182" s="436"/>
      <c r="O182" s="315"/>
      <c r="P182" s="315"/>
      <c r="Q182" s="317"/>
      <c r="R182" s="318">
        <v>0</v>
      </c>
      <c r="S182" s="28">
        <v>0</v>
      </c>
      <c r="T182" s="31"/>
      <c r="U182" s="1"/>
      <c r="V182" s="1"/>
      <c r="W182" s="1"/>
      <c r="Y182" s="370"/>
    </row>
    <row r="183" spans="1:25" s="92" customFormat="1">
      <c r="A183" s="10" t="s">
        <v>1119</v>
      </c>
      <c r="B183" s="13"/>
      <c r="C183" s="530" t="s">
        <v>69</v>
      </c>
      <c r="D183" s="290">
        <v>0</v>
      </c>
      <c r="E183" s="327"/>
      <c r="F183" s="327"/>
      <c r="G183" s="436"/>
      <c r="H183" s="436"/>
      <c r="I183" s="436"/>
      <c r="J183" s="436"/>
      <c r="K183" s="436"/>
      <c r="L183" s="436"/>
      <c r="M183" s="436"/>
      <c r="N183" s="436"/>
      <c r="O183" s="315"/>
      <c r="P183" s="315"/>
      <c r="Q183" s="317"/>
      <c r="R183" s="318">
        <v>0</v>
      </c>
      <c r="S183" s="28">
        <v>0</v>
      </c>
      <c r="T183" s="31"/>
      <c r="U183" s="1"/>
      <c r="V183" s="1"/>
      <c r="W183" s="1"/>
      <c r="Y183" s="370"/>
    </row>
    <row r="184" spans="1:25" s="92" customFormat="1">
      <c r="A184" s="20" t="s">
        <v>1120</v>
      </c>
      <c r="B184" s="13"/>
      <c r="C184" s="530" t="s">
        <v>70</v>
      </c>
      <c r="D184" s="290">
        <v>0</v>
      </c>
      <c r="E184" s="327"/>
      <c r="F184" s="327"/>
      <c r="G184" s="436"/>
      <c r="H184" s="436"/>
      <c r="I184" s="436"/>
      <c r="J184" s="436"/>
      <c r="K184" s="436"/>
      <c r="L184" s="436"/>
      <c r="M184" s="436"/>
      <c r="N184" s="436"/>
      <c r="O184" s="315"/>
      <c r="P184" s="315"/>
      <c r="Q184" s="317"/>
      <c r="R184" s="318">
        <v>0</v>
      </c>
      <c r="S184" s="28">
        <v>0</v>
      </c>
      <c r="T184" s="31"/>
      <c r="U184" s="1"/>
      <c r="V184" s="1"/>
      <c r="W184" s="1"/>
      <c r="Y184" s="370"/>
    </row>
    <row r="185" spans="1:25">
      <c r="A185" s="12"/>
      <c r="B185" s="4"/>
      <c r="C185" s="521"/>
      <c r="D185" s="328"/>
      <c r="F185" s="329"/>
      <c r="G185" s="329"/>
      <c r="H185" s="329"/>
      <c r="I185" s="329"/>
      <c r="J185" s="329"/>
      <c r="K185" s="329"/>
      <c r="L185" s="329"/>
      <c r="M185" s="329"/>
      <c r="N185" s="329"/>
      <c r="O185" s="3"/>
      <c r="P185" s="3"/>
      <c r="Q185" s="3"/>
    </row>
    <row r="186" spans="1:25" s="41" customFormat="1">
      <c r="A186" s="11" t="s">
        <v>115</v>
      </c>
      <c r="B186" s="6"/>
      <c r="C186" s="524"/>
      <c r="D186" s="232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7"/>
      <c r="T186" s="40"/>
      <c r="Y186" s="363"/>
    </row>
    <row r="187" spans="1:25" s="41" customFormat="1">
      <c r="A187" s="11"/>
      <c r="B187" s="6"/>
      <c r="C187" s="524"/>
      <c r="D187" s="232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7"/>
      <c r="T187" s="40"/>
      <c r="Y187" s="363"/>
    </row>
    <row r="188" spans="1:25" s="39" customFormat="1" ht="25.5">
      <c r="A188" s="544">
        <v>11</v>
      </c>
      <c r="B188" s="70" t="s">
        <v>76</v>
      </c>
      <c r="C188" s="527"/>
      <c r="D188" s="203" t="s">
        <v>136</v>
      </c>
      <c r="E188" s="383" t="s">
        <v>1642</v>
      </c>
      <c r="F188" s="437" t="s">
        <v>1643</v>
      </c>
      <c r="G188" s="437" t="s">
        <v>1644</v>
      </c>
      <c r="H188" s="437" t="s">
        <v>1645</v>
      </c>
      <c r="I188" s="437" t="s">
        <v>923</v>
      </c>
      <c r="J188" s="437" t="s">
        <v>1646</v>
      </c>
      <c r="K188" s="437" t="s">
        <v>1647</v>
      </c>
      <c r="L188" s="437" t="s">
        <v>1648</v>
      </c>
      <c r="M188" s="437" t="s">
        <v>1649</v>
      </c>
      <c r="N188" s="384" t="s">
        <v>1650</v>
      </c>
      <c r="O188" s="384" t="s">
        <v>1651</v>
      </c>
      <c r="P188" s="204" t="s">
        <v>1652</v>
      </c>
      <c r="Q188" s="331" t="s">
        <v>3</v>
      </c>
      <c r="R188" s="256" t="s">
        <v>4</v>
      </c>
      <c r="S188" s="37" t="s">
        <v>132</v>
      </c>
      <c r="T188" s="38"/>
      <c r="Y188" s="366"/>
    </row>
    <row r="189" spans="1:25" s="92" customFormat="1">
      <c r="A189" s="20" t="s">
        <v>1132</v>
      </c>
      <c r="B189" s="93" t="s">
        <v>104</v>
      </c>
      <c r="C189" s="532"/>
      <c r="D189" s="332"/>
      <c r="E189" s="333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5"/>
      <c r="R189" s="269"/>
      <c r="S189" s="51"/>
      <c r="T189" s="31"/>
      <c r="U189" s="1"/>
      <c r="V189" s="1"/>
      <c r="W189" s="1"/>
      <c r="Y189" s="370"/>
    </row>
    <row r="190" spans="1:25" s="92" customFormat="1">
      <c r="A190" s="20" t="s">
        <v>1133</v>
      </c>
      <c r="B190" s="13" t="s">
        <v>109</v>
      </c>
      <c r="C190" s="530"/>
      <c r="D190" s="290"/>
      <c r="E190" s="337"/>
      <c r="F190" s="317"/>
      <c r="G190" s="454"/>
      <c r="H190" s="454"/>
      <c r="I190" s="454"/>
      <c r="J190" s="454"/>
      <c r="K190" s="454"/>
      <c r="L190" s="454"/>
      <c r="M190" s="454"/>
      <c r="N190" s="454"/>
      <c r="O190" s="315"/>
      <c r="P190" s="315"/>
      <c r="Q190" s="315"/>
      <c r="R190" s="338"/>
      <c r="S190" s="48"/>
      <c r="T190" s="31"/>
      <c r="U190" s="1"/>
      <c r="V190" s="1"/>
      <c r="W190" s="1"/>
      <c r="Y190" s="370"/>
    </row>
    <row r="191" spans="1:25" s="92" customFormat="1">
      <c r="A191" s="20" t="s">
        <v>1122</v>
      </c>
      <c r="B191" s="15" t="s">
        <v>99</v>
      </c>
      <c r="C191" s="531"/>
      <c r="D191" s="290"/>
      <c r="E191" s="339"/>
      <c r="F191" s="308"/>
      <c r="G191" s="395"/>
      <c r="H191" s="395"/>
      <c r="I191" s="395"/>
      <c r="J191" s="395"/>
      <c r="K191" s="395"/>
      <c r="L191" s="395"/>
      <c r="M191" s="395"/>
      <c r="N191" s="395"/>
      <c r="O191" s="326"/>
      <c r="P191" s="326"/>
      <c r="Q191" s="326"/>
      <c r="R191" s="338"/>
      <c r="S191" s="48"/>
      <c r="T191" s="31"/>
      <c r="U191" s="1"/>
      <c r="V191" s="1"/>
      <c r="W191" s="1"/>
      <c r="Y191" s="370"/>
    </row>
    <row r="192" spans="1:25" s="92" customFormat="1">
      <c r="A192" s="20" t="s">
        <v>1123</v>
      </c>
      <c r="B192" s="13" t="s">
        <v>118</v>
      </c>
      <c r="C192" s="530"/>
      <c r="D192" s="290"/>
      <c r="E192" s="339"/>
      <c r="F192" s="308"/>
      <c r="G192" s="395"/>
      <c r="H192" s="395"/>
      <c r="I192" s="395"/>
      <c r="J192" s="395"/>
      <c r="K192" s="395"/>
      <c r="L192" s="395"/>
      <c r="M192" s="395"/>
      <c r="N192" s="395"/>
      <c r="O192" s="326"/>
      <c r="P192" s="326"/>
      <c r="Q192" s="298"/>
      <c r="R192" s="338"/>
      <c r="S192" s="48"/>
      <c r="T192" s="31"/>
      <c r="U192" s="1"/>
      <c r="V192" s="1"/>
      <c r="W192" s="1"/>
      <c r="Y192" s="370"/>
    </row>
    <row r="193" spans="1:25" s="92" customFormat="1">
      <c r="A193" s="10" t="s">
        <v>1124</v>
      </c>
      <c r="B193" s="13" t="s">
        <v>100</v>
      </c>
      <c r="C193" s="530"/>
      <c r="D193" s="290"/>
      <c r="E193" s="339"/>
      <c r="F193" s="308"/>
      <c r="G193" s="395"/>
      <c r="H193" s="395"/>
      <c r="I193" s="395"/>
      <c r="J193" s="395"/>
      <c r="K193" s="395"/>
      <c r="L193" s="395"/>
      <c r="M193" s="395"/>
      <c r="N193" s="395"/>
      <c r="O193" s="326"/>
      <c r="P193" s="326"/>
      <c r="Q193" s="298"/>
      <c r="R193" s="338"/>
      <c r="S193" s="48"/>
      <c r="T193" s="31"/>
      <c r="U193" s="1"/>
      <c r="V193" s="1"/>
      <c r="W193" s="1"/>
      <c r="Y193" s="370"/>
    </row>
    <row r="194" spans="1:25" s="92" customFormat="1">
      <c r="A194" s="95" t="s">
        <v>1125</v>
      </c>
      <c r="B194" s="96" t="s">
        <v>82</v>
      </c>
      <c r="C194" s="529"/>
      <c r="D194" s="340"/>
      <c r="E194" s="341"/>
      <c r="F194" s="342"/>
      <c r="G194" s="455"/>
      <c r="H194" s="455"/>
      <c r="I194" s="455"/>
      <c r="J194" s="455"/>
      <c r="K194" s="455"/>
      <c r="L194" s="455"/>
      <c r="M194" s="455"/>
      <c r="N194" s="455"/>
      <c r="O194" s="343"/>
      <c r="P194" s="343"/>
      <c r="Q194" s="304"/>
      <c r="R194" s="338"/>
      <c r="S194" s="97"/>
      <c r="T194" s="31"/>
      <c r="U194" s="1"/>
      <c r="V194" s="1"/>
      <c r="W194" s="1"/>
      <c r="Y194" s="370"/>
    </row>
    <row r="195" spans="1:25" s="92" customFormat="1">
      <c r="A195" s="20" t="s">
        <v>1126</v>
      </c>
      <c r="B195" s="13" t="s">
        <v>98</v>
      </c>
      <c r="C195" s="530"/>
      <c r="D195" s="290"/>
      <c r="E195" s="344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323"/>
      <c r="Q195" s="336"/>
      <c r="R195" s="338"/>
      <c r="S195" s="48"/>
      <c r="T195" s="31"/>
      <c r="U195" s="1"/>
      <c r="V195" s="1"/>
      <c r="W195" s="1"/>
      <c r="Y195" s="370"/>
    </row>
    <row r="196" spans="1:25" s="66" customFormat="1">
      <c r="A196" s="101"/>
      <c r="B196" s="64" t="s">
        <v>83</v>
      </c>
      <c r="C196" s="518"/>
      <c r="D196" s="349">
        <v>0</v>
      </c>
      <c r="E196" s="313">
        <v>0</v>
      </c>
      <c r="F196" s="350">
        <v>0</v>
      </c>
      <c r="G196" s="442">
        <v>0</v>
      </c>
      <c r="H196" s="442">
        <v>0</v>
      </c>
      <c r="I196" s="442">
        <v>0</v>
      </c>
      <c r="J196" s="442">
        <v>0</v>
      </c>
      <c r="K196" s="442">
        <v>0</v>
      </c>
      <c r="L196" s="442">
        <v>0</v>
      </c>
      <c r="M196" s="442">
        <v>0</v>
      </c>
      <c r="N196" s="442">
        <v>0</v>
      </c>
      <c r="O196" s="350">
        <v>0</v>
      </c>
      <c r="P196" s="350">
        <f>P189+P195</f>
        <v>0</v>
      </c>
      <c r="Q196" s="351">
        <f>Q189+Q195</f>
        <v>0</v>
      </c>
      <c r="R196" s="321">
        <f>R189+R195</f>
        <v>0</v>
      </c>
      <c r="S196" s="29"/>
      <c r="T196" s="63"/>
      <c r="Y196" s="368"/>
    </row>
    <row r="197" spans="1:25">
      <c r="A197" s="12"/>
      <c r="D197" s="305"/>
      <c r="O197" s="3"/>
      <c r="P197" s="3"/>
      <c r="Q197" s="3"/>
    </row>
    <row r="198" spans="1:25" s="39" customFormat="1" ht="25.5">
      <c r="A198" s="9">
        <v>12</v>
      </c>
      <c r="B198" s="102" t="s">
        <v>97</v>
      </c>
      <c r="C198" s="533"/>
      <c r="D198" s="236" t="s">
        <v>2</v>
      </c>
      <c r="E198" s="383" t="s">
        <v>1642</v>
      </c>
      <c r="F198" s="437" t="s">
        <v>1643</v>
      </c>
      <c r="G198" s="437" t="s">
        <v>1644</v>
      </c>
      <c r="H198" s="437" t="s">
        <v>1645</v>
      </c>
      <c r="I198" s="437" t="s">
        <v>923</v>
      </c>
      <c r="J198" s="437" t="s">
        <v>1646</v>
      </c>
      <c r="K198" s="437" t="s">
        <v>1647</v>
      </c>
      <c r="L198" s="437" t="s">
        <v>1648</v>
      </c>
      <c r="M198" s="437" t="s">
        <v>1649</v>
      </c>
      <c r="N198" s="384" t="s">
        <v>1650</v>
      </c>
      <c r="O198" s="384" t="s">
        <v>1651</v>
      </c>
      <c r="P198" s="204" t="s">
        <v>1652</v>
      </c>
      <c r="Q198" s="331" t="s">
        <v>3</v>
      </c>
      <c r="R198" s="256" t="s">
        <v>138</v>
      </c>
      <c r="S198" s="37" t="s">
        <v>132</v>
      </c>
      <c r="T198" s="38"/>
      <c r="Y198" s="366"/>
    </row>
    <row r="199" spans="1:25" s="92" customFormat="1">
      <c r="A199" s="103" t="s">
        <v>1128</v>
      </c>
      <c r="B199" s="94" t="s">
        <v>116</v>
      </c>
      <c r="C199" s="532"/>
      <c r="D199" s="332"/>
      <c r="E199" s="352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5"/>
      <c r="R199" s="248"/>
      <c r="S199" s="48"/>
      <c r="T199" s="31"/>
      <c r="U199" s="1"/>
      <c r="V199" s="1"/>
      <c r="W199" s="1"/>
      <c r="Y199" s="370"/>
    </row>
    <row r="200" spans="1:25" s="92" customFormat="1">
      <c r="A200" s="20" t="s">
        <v>1129</v>
      </c>
      <c r="B200" s="14" t="s">
        <v>117</v>
      </c>
      <c r="C200" s="530"/>
      <c r="D200" s="290"/>
      <c r="E200" s="318"/>
      <c r="F200" s="327"/>
      <c r="G200" s="436"/>
      <c r="H200" s="436"/>
      <c r="I200" s="436"/>
      <c r="J200" s="436"/>
      <c r="K200" s="436"/>
      <c r="L200" s="436"/>
      <c r="M200" s="436"/>
      <c r="N200" s="436"/>
      <c r="O200" s="327"/>
      <c r="P200" s="327"/>
      <c r="Q200" s="19"/>
      <c r="R200" s="248"/>
      <c r="S200" s="48"/>
      <c r="T200" s="31"/>
      <c r="U200" s="1"/>
      <c r="V200" s="1"/>
      <c r="W200" s="1"/>
      <c r="Y200" s="370"/>
    </row>
    <row r="201" spans="1:25" s="92" customFormat="1">
      <c r="A201" s="20" t="s">
        <v>1130</v>
      </c>
      <c r="B201" s="14" t="s">
        <v>77</v>
      </c>
      <c r="C201" s="531"/>
      <c r="D201" s="290"/>
      <c r="E201" s="318"/>
      <c r="F201" s="327"/>
      <c r="G201" s="436"/>
      <c r="H201" s="436"/>
      <c r="I201" s="436"/>
      <c r="J201" s="436"/>
      <c r="K201" s="436"/>
      <c r="L201" s="436"/>
      <c r="M201" s="436"/>
      <c r="N201" s="436"/>
      <c r="O201" s="327"/>
      <c r="P201" s="327"/>
      <c r="Q201" s="19"/>
      <c r="R201" s="248"/>
      <c r="S201" s="48"/>
      <c r="T201" s="31"/>
      <c r="U201" s="1"/>
      <c r="V201" s="1"/>
      <c r="W201" s="1"/>
      <c r="Y201" s="370"/>
    </row>
    <row r="202" spans="1:25" s="92" customFormat="1">
      <c r="A202" s="20" t="s">
        <v>1131</v>
      </c>
      <c r="B202" s="14" t="s">
        <v>96</v>
      </c>
      <c r="C202" s="530"/>
      <c r="D202" s="290"/>
      <c r="E202" s="318"/>
      <c r="F202" s="327"/>
      <c r="G202" s="436"/>
      <c r="H202" s="436"/>
      <c r="I202" s="436"/>
      <c r="J202" s="436"/>
      <c r="K202" s="436"/>
      <c r="L202" s="436"/>
      <c r="M202" s="436"/>
      <c r="N202" s="436"/>
      <c r="O202" s="327"/>
      <c r="P202" s="327"/>
      <c r="Q202" s="19"/>
      <c r="R202" s="248"/>
      <c r="S202" s="48"/>
      <c r="T202" s="31"/>
      <c r="U202" s="1"/>
      <c r="V202" s="1"/>
      <c r="W202" s="1"/>
      <c r="Y202" s="370"/>
    </row>
    <row r="203" spans="1:25">
      <c r="A203" s="625"/>
      <c r="B203" s="625"/>
      <c r="C203" s="625"/>
      <c r="D203" s="625"/>
      <c r="E203" s="625"/>
      <c r="F203" s="625"/>
      <c r="G203" s="625"/>
      <c r="H203" s="625"/>
      <c r="I203" s="625"/>
      <c r="J203" s="625"/>
      <c r="K203" s="625"/>
      <c r="L203" s="625"/>
      <c r="M203" s="625"/>
      <c r="N203" s="625"/>
      <c r="O203" s="625"/>
      <c r="P203" s="625"/>
      <c r="Q203" s="625"/>
      <c r="R203" s="625"/>
      <c r="S203" s="625"/>
    </row>
    <row r="204" spans="1:25" s="31" customFormat="1">
      <c r="A204" s="624" t="s">
        <v>1767</v>
      </c>
      <c r="B204" s="624"/>
      <c r="C204" s="624"/>
      <c r="D204" s="624"/>
      <c r="E204" s="624"/>
      <c r="F204" s="624"/>
      <c r="G204" s="624"/>
      <c r="H204" s="624"/>
      <c r="I204" s="624"/>
      <c r="J204" s="624"/>
      <c r="K204" s="624"/>
      <c r="L204" s="624"/>
      <c r="M204" s="624"/>
      <c r="N204" s="624"/>
      <c r="O204" s="624"/>
      <c r="P204" s="624"/>
      <c r="Q204" s="624"/>
      <c r="R204" s="624"/>
      <c r="S204" s="624"/>
      <c r="U204" s="1"/>
      <c r="V204" s="1"/>
      <c r="W204" s="1"/>
      <c r="Y204" s="371"/>
    </row>
    <row r="205" spans="1:25" s="31" customFormat="1">
      <c r="A205" s="194"/>
      <c r="B205" s="194"/>
      <c r="C205" s="194"/>
      <c r="D205" s="551"/>
      <c r="E205" s="551"/>
      <c r="F205" s="551"/>
      <c r="G205" s="551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551"/>
      <c r="S205" s="536"/>
      <c r="U205" s="1"/>
      <c r="V205" s="1"/>
      <c r="W205" s="1"/>
      <c r="Y205" s="371"/>
    </row>
    <row r="206" spans="1:25" s="31" customFormat="1">
      <c r="A206" s="194"/>
      <c r="B206" s="194"/>
      <c r="C206" s="194"/>
      <c r="D206" s="551"/>
      <c r="E206" s="551"/>
      <c r="F206" s="552"/>
      <c r="G206" s="552"/>
      <c r="H206" s="552"/>
      <c r="I206" s="552"/>
      <c r="J206" s="552"/>
      <c r="K206" s="552"/>
      <c r="L206" s="552"/>
      <c r="M206" s="552"/>
      <c r="N206" s="552"/>
      <c r="O206" s="552"/>
      <c r="P206" s="551"/>
      <c r="Q206" s="551"/>
      <c r="R206" s="551"/>
      <c r="S206" s="536"/>
      <c r="U206" s="1"/>
      <c r="V206" s="1"/>
      <c r="W206" s="1"/>
      <c r="Y206" s="371"/>
    </row>
    <row r="207" spans="1:25" s="31" customFormat="1">
      <c r="A207" s="194"/>
      <c r="B207" s="194"/>
      <c r="C207" s="194"/>
      <c r="D207" s="551"/>
      <c r="E207" s="551"/>
      <c r="F207" s="551"/>
      <c r="G207" s="551"/>
      <c r="H207" s="551"/>
      <c r="I207" s="551"/>
      <c r="J207" s="551"/>
      <c r="K207" s="551"/>
      <c r="L207" s="551"/>
      <c r="M207" s="551"/>
      <c r="N207" s="551"/>
      <c r="O207" s="551"/>
      <c r="P207" s="551"/>
      <c r="Q207" s="551"/>
      <c r="R207" s="551"/>
      <c r="S207" s="536"/>
      <c r="U207" s="1"/>
      <c r="V207" s="1"/>
      <c r="W207" s="1"/>
      <c r="Y207" s="371"/>
    </row>
    <row r="208" spans="1:25" s="31" customFormat="1">
      <c r="A208" s="626" t="s">
        <v>1768</v>
      </c>
      <c r="B208" s="626"/>
      <c r="C208" s="626"/>
      <c r="D208" s="626"/>
      <c r="E208" s="626"/>
      <c r="F208" s="626"/>
      <c r="G208" s="626"/>
      <c r="H208" s="626"/>
      <c r="I208" s="626"/>
      <c r="J208" s="627" t="s">
        <v>1769</v>
      </c>
      <c r="K208" s="627"/>
      <c r="L208" s="627"/>
      <c r="M208" s="627"/>
      <c r="N208" s="627"/>
      <c r="O208" s="627"/>
      <c r="P208" s="627"/>
      <c r="Q208" s="627"/>
      <c r="R208" s="627"/>
      <c r="S208" s="536"/>
      <c r="U208" s="1"/>
      <c r="V208" s="1"/>
      <c r="W208" s="1"/>
      <c r="Y208" s="371"/>
    </row>
    <row r="209" spans="1:25" s="31" customFormat="1">
      <c r="A209" s="626" t="s">
        <v>130</v>
      </c>
      <c r="B209" s="626"/>
      <c r="C209" s="626"/>
      <c r="D209" s="626"/>
      <c r="E209" s="626"/>
      <c r="F209" s="626"/>
      <c r="G209" s="626"/>
      <c r="H209" s="626"/>
      <c r="I209" s="626"/>
      <c r="J209" s="627" t="s">
        <v>131</v>
      </c>
      <c r="K209" s="627"/>
      <c r="L209" s="627"/>
      <c r="M209" s="627"/>
      <c r="N209" s="627"/>
      <c r="O209" s="627"/>
      <c r="P209" s="627"/>
      <c r="Q209" s="627"/>
      <c r="R209" s="627"/>
      <c r="S209" s="536"/>
      <c r="U209" s="1"/>
      <c r="V209" s="1"/>
      <c r="W209" s="1"/>
      <c r="Y209" s="371"/>
    </row>
    <row r="210" spans="1:25" s="31" customFormat="1">
      <c r="A210" s="194"/>
      <c r="B210" s="194"/>
      <c r="C210" s="534"/>
      <c r="D210" s="353"/>
      <c r="E210" s="353"/>
      <c r="F210" s="353"/>
      <c r="G210" s="426"/>
      <c r="H210" s="426"/>
      <c r="I210" s="426"/>
      <c r="J210" s="426"/>
      <c r="K210" s="426"/>
      <c r="L210" s="426"/>
      <c r="M210" s="426"/>
      <c r="N210" s="426"/>
      <c r="O210" s="426"/>
      <c r="P210" s="353"/>
      <c r="Q210" s="353"/>
      <c r="R210" s="353"/>
      <c r="S210" s="194"/>
      <c r="U210" s="1"/>
      <c r="V210" s="1"/>
      <c r="W210" s="1"/>
      <c r="Y210" s="371"/>
    </row>
    <row r="211" spans="1:25" s="31" customFormat="1">
      <c r="A211" s="194"/>
      <c r="B211" s="194"/>
      <c r="C211" s="534"/>
      <c r="D211" s="353"/>
      <c r="E211" s="353"/>
      <c r="F211" s="353"/>
      <c r="G211" s="426"/>
      <c r="H211" s="426"/>
      <c r="I211" s="426"/>
      <c r="J211" s="426"/>
      <c r="K211" s="426"/>
      <c r="L211" s="426"/>
      <c r="M211" s="426"/>
      <c r="N211" s="426"/>
      <c r="O211" s="426"/>
      <c r="P211" s="353"/>
      <c r="Q211" s="353"/>
      <c r="R211" s="353"/>
      <c r="S211" s="194"/>
      <c r="U211" s="1"/>
      <c r="V211" s="1"/>
      <c r="W211" s="1"/>
      <c r="Y211" s="371"/>
    </row>
    <row r="212" spans="1:25" s="2" customFormat="1">
      <c r="A212" s="12"/>
      <c r="B212" s="1"/>
      <c r="C212" s="520"/>
      <c r="D212" s="195"/>
      <c r="E212" s="196"/>
      <c r="F212" s="197"/>
      <c r="G212" s="197"/>
      <c r="H212" s="197"/>
      <c r="I212" s="197"/>
      <c r="J212" s="197"/>
      <c r="K212" s="197"/>
      <c r="L212" s="197"/>
      <c r="M212" s="197"/>
      <c r="N212" s="197"/>
      <c r="O212" s="195"/>
      <c r="P212" s="195"/>
      <c r="Q212" s="195"/>
      <c r="R212" s="3"/>
      <c r="T212" s="31"/>
      <c r="U212" s="1"/>
      <c r="V212" s="1"/>
      <c r="W212" s="1"/>
      <c r="Y212" s="372"/>
    </row>
    <row r="213" spans="1:25" s="2" customFormat="1">
      <c r="A213" s="12"/>
      <c r="B213" s="1"/>
      <c r="C213" s="520"/>
      <c r="D213" s="195"/>
      <c r="E213" s="196"/>
      <c r="F213" s="197"/>
      <c r="G213" s="197"/>
      <c r="H213" s="197"/>
      <c r="I213" s="197"/>
      <c r="J213" s="197"/>
      <c r="K213" s="197"/>
      <c r="L213" s="197"/>
      <c r="M213" s="197"/>
      <c r="N213" s="197"/>
      <c r="O213" s="195"/>
      <c r="P213" s="195"/>
      <c r="Q213" s="195"/>
      <c r="R213" s="3"/>
      <c r="T213" s="31"/>
      <c r="U213" s="1"/>
      <c r="V213" s="1"/>
      <c r="W213" s="1"/>
      <c r="Y213" s="372"/>
    </row>
    <row r="214" spans="1:25" s="2" customFormat="1">
      <c r="A214" s="12"/>
      <c r="B214" s="1"/>
      <c r="C214" s="520"/>
      <c r="D214" s="195"/>
      <c r="E214" s="196"/>
      <c r="F214" s="197"/>
      <c r="G214" s="197"/>
      <c r="H214" s="197"/>
      <c r="I214" s="197"/>
      <c r="J214" s="197"/>
      <c r="K214" s="197"/>
      <c r="L214" s="197"/>
      <c r="M214" s="197"/>
      <c r="N214" s="197"/>
      <c r="O214" s="195"/>
      <c r="P214" s="195"/>
      <c r="Q214" s="195"/>
      <c r="R214" s="3"/>
      <c r="T214" s="31"/>
      <c r="U214" s="1"/>
      <c r="V214" s="1"/>
      <c r="W214" s="1"/>
      <c r="Y214" s="372"/>
    </row>
    <row r="215" spans="1:25" s="2" customFormat="1">
      <c r="A215" s="12"/>
      <c r="B215" s="1"/>
      <c r="C215" s="520"/>
      <c r="D215" s="195"/>
      <c r="E215" s="196"/>
      <c r="F215" s="197"/>
      <c r="G215" s="197"/>
      <c r="H215" s="197"/>
      <c r="I215" s="197"/>
      <c r="J215" s="197"/>
      <c r="K215" s="197"/>
      <c r="L215" s="197"/>
      <c r="M215" s="197"/>
      <c r="N215" s="197"/>
      <c r="O215" s="195"/>
      <c r="P215" s="195"/>
      <c r="Q215" s="195"/>
      <c r="R215" s="3"/>
      <c r="T215" s="31"/>
      <c r="U215" s="1"/>
      <c r="V215" s="1"/>
      <c r="W215" s="1"/>
      <c r="Y215" s="372"/>
    </row>
    <row r="216" spans="1:25" s="2" customFormat="1">
      <c r="A216" s="12"/>
      <c r="B216" s="1"/>
      <c r="C216" s="520"/>
      <c r="D216" s="195"/>
      <c r="E216" s="196"/>
      <c r="F216" s="197"/>
      <c r="G216" s="197"/>
      <c r="H216" s="197"/>
      <c r="I216" s="197"/>
      <c r="J216" s="197"/>
      <c r="K216" s="197"/>
      <c r="L216" s="197"/>
      <c r="M216" s="197"/>
      <c r="N216" s="197"/>
      <c r="O216" s="195"/>
      <c r="P216" s="195"/>
      <c r="Q216" s="195"/>
      <c r="R216" s="3"/>
      <c r="T216" s="31"/>
      <c r="U216" s="1"/>
      <c r="V216" s="1"/>
      <c r="W216" s="1"/>
      <c r="Y216" s="372"/>
    </row>
    <row r="217" spans="1:25" s="2" customFormat="1">
      <c r="A217" s="12"/>
      <c r="B217" s="1"/>
      <c r="C217" s="520"/>
      <c r="D217" s="195"/>
      <c r="E217" s="196"/>
      <c r="F217" s="197"/>
      <c r="G217" s="197"/>
      <c r="H217" s="197"/>
      <c r="I217" s="197"/>
      <c r="J217" s="197"/>
      <c r="K217" s="197"/>
      <c r="L217" s="197"/>
      <c r="M217" s="197"/>
      <c r="N217" s="197"/>
      <c r="O217" s="195"/>
      <c r="P217" s="195"/>
      <c r="Q217" s="195"/>
      <c r="R217" s="3"/>
      <c r="T217" s="31"/>
      <c r="U217" s="1"/>
      <c r="V217" s="1"/>
      <c r="W217" s="1"/>
      <c r="Y217" s="372"/>
    </row>
    <row r="218" spans="1:25" s="2" customFormat="1">
      <c r="A218" s="12"/>
      <c r="B218" s="1"/>
      <c r="C218" s="520"/>
      <c r="D218" s="195"/>
      <c r="E218" s="196"/>
      <c r="F218" s="197"/>
      <c r="G218" s="197"/>
      <c r="H218" s="197"/>
      <c r="I218" s="197"/>
      <c r="J218" s="197"/>
      <c r="K218" s="197"/>
      <c r="L218" s="197"/>
      <c r="M218" s="197"/>
      <c r="N218" s="197"/>
      <c r="O218" s="195"/>
      <c r="P218" s="195"/>
      <c r="Q218" s="195"/>
      <c r="R218" s="3"/>
      <c r="T218" s="31"/>
      <c r="U218" s="1"/>
      <c r="V218" s="1"/>
      <c r="W218" s="1"/>
      <c r="Y218" s="372"/>
    </row>
    <row r="219" spans="1:25" s="2" customFormat="1">
      <c r="A219" s="12"/>
      <c r="B219" s="1"/>
      <c r="C219" s="520"/>
      <c r="D219" s="195"/>
      <c r="E219" s="196"/>
      <c r="F219" s="197"/>
      <c r="G219" s="197"/>
      <c r="H219" s="197"/>
      <c r="I219" s="197"/>
      <c r="J219" s="197"/>
      <c r="K219" s="197"/>
      <c r="L219" s="197"/>
      <c r="M219" s="197"/>
      <c r="N219" s="197"/>
      <c r="O219" s="195"/>
      <c r="P219" s="195"/>
      <c r="Q219" s="195"/>
      <c r="R219" s="3"/>
      <c r="T219" s="31"/>
      <c r="U219" s="1"/>
      <c r="V219" s="1"/>
      <c r="W219" s="1"/>
      <c r="Y219" s="372"/>
    </row>
  </sheetData>
  <sheetProtection algorithmName="SHA-512" hashValue="dTl6RXmi9PpWIJNACpgJAGSt6pjaUN4t5pUTmDuk/1oSrEMD5sV8K0dm77pJZSK6bnYAx973LccsvLzQsSwV8g==" saltValue="10dQZN+1sCzjsRhkrvAl5g==" spinCount="100000" sheet="1" objects="1" scenarios="1" sort="0" autoFilter="0" pivotTables="0"/>
  <mergeCells count="30">
    <mergeCell ref="A204:S204"/>
    <mergeCell ref="A208:I208"/>
    <mergeCell ref="J208:R208"/>
    <mergeCell ref="A209:I209"/>
    <mergeCell ref="J209:R209"/>
    <mergeCell ref="A203:S203"/>
    <mergeCell ref="B162:C162"/>
    <mergeCell ref="B170:C170"/>
    <mergeCell ref="B178:C178"/>
    <mergeCell ref="B149:C149"/>
    <mergeCell ref="B156:C156"/>
    <mergeCell ref="B158:C158"/>
    <mergeCell ref="B38:C38"/>
    <mergeCell ref="B39:C39"/>
    <mergeCell ref="B40:C40"/>
    <mergeCell ref="E5:F5"/>
    <mergeCell ref="E7:F7"/>
    <mergeCell ref="A11:S11"/>
    <mergeCell ref="B15:C15"/>
    <mergeCell ref="B16:C16"/>
    <mergeCell ref="G7:J7"/>
    <mergeCell ref="B51:C51"/>
    <mergeCell ref="B66:C66"/>
    <mergeCell ref="B91:C91"/>
    <mergeCell ref="B143:C143"/>
    <mergeCell ref="B101:C101"/>
    <mergeCell ref="B113:C113"/>
    <mergeCell ref="B123:C123"/>
    <mergeCell ref="B130:C130"/>
    <mergeCell ref="B135:C135"/>
  </mergeCells>
  <printOptions horizontalCentered="1"/>
  <pageMargins left="0" right="0" top="0.39370078740157483" bottom="0.78740157480314965" header="0.31496062992125984" footer="0.31496062992125984"/>
  <pageSetup paperSize="9" scale="55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B220"/>
  <sheetViews>
    <sheetView showGridLines="0" topLeftCell="A43" zoomScale="85" zoomScaleNormal="85" zoomScalePageLayoutView="72" workbookViewId="0">
      <selection activeCell="F213" sqref="F213"/>
    </sheetView>
  </sheetViews>
  <sheetFormatPr defaultColWidth="9.140625" defaultRowHeight="12.75"/>
  <cols>
    <col min="1" max="1" width="9.42578125" style="5" customWidth="1"/>
    <col min="2" max="2" width="5.7109375" style="1" customWidth="1"/>
    <col min="3" max="3" width="50.140625" style="1" customWidth="1"/>
    <col min="4" max="4" width="12.28515625" style="195" customWidth="1"/>
    <col min="5" max="5" width="12.7109375" style="196" customWidth="1"/>
    <col min="6" max="15" width="12.7109375" style="197" customWidth="1"/>
    <col min="16" max="16" width="12.7109375" style="195" customWidth="1"/>
    <col min="17" max="17" width="12.5703125" style="195" hidden="1" customWidth="1"/>
    <col min="18" max="18" width="13.5703125" style="3" customWidth="1"/>
    <col min="19" max="19" width="9" style="2" customWidth="1"/>
    <col min="20" max="20" width="0.85546875" style="31" customWidth="1"/>
    <col min="21" max="21" width="11" style="1" bestFit="1" customWidth="1"/>
    <col min="22" max="16384" width="9.140625" style="1"/>
  </cols>
  <sheetData>
    <row r="2" spans="1:20">
      <c r="R2" s="23"/>
    </row>
    <row r="5" spans="1:20" s="4" customFormat="1" ht="15" customHeight="1">
      <c r="A5" s="539" t="s">
        <v>1765</v>
      </c>
      <c r="D5" s="540"/>
      <c r="E5" s="635" t="s">
        <v>114</v>
      </c>
      <c r="F5" s="635"/>
      <c r="G5" s="541" t="s">
        <v>125</v>
      </c>
      <c r="H5" s="459"/>
      <c r="I5" s="459"/>
      <c r="J5" s="459"/>
      <c r="K5" s="459"/>
      <c r="L5" s="459"/>
      <c r="M5" s="459"/>
      <c r="N5" s="459"/>
      <c r="O5" s="459"/>
      <c r="P5" s="538"/>
      <c r="Q5" s="538"/>
      <c r="R5" s="294"/>
      <c r="S5" s="542"/>
    </row>
    <row r="6" spans="1:20" s="4" customFormat="1" ht="2.1" customHeight="1">
      <c r="A6" s="539"/>
      <c r="D6" s="543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93"/>
      <c r="P6" s="538"/>
      <c r="Q6" s="538"/>
      <c r="R6" s="294"/>
      <c r="S6" s="542"/>
    </row>
    <row r="7" spans="1:20" s="4" customFormat="1" ht="15" customHeight="1">
      <c r="A7" s="18" t="s">
        <v>120</v>
      </c>
      <c r="D7" s="538"/>
      <c r="E7" s="635" t="s">
        <v>85</v>
      </c>
      <c r="F7" s="635"/>
      <c r="G7" s="646" t="s">
        <v>1771</v>
      </c>
      <c r="H7" s="646"/>
      <c r="I7" s="646"/>
      <c r="J7" s="646"/>
      <c r="K7" s="461"/>
      <c r="L7" s="461"/>
      <c r="M7" s="461"/>
      <c r="N7" s="461"/>
      <c r="O7" s="461"/>
      <c r="P7" s="538"/>
      <c r="Q7" s="538"/>
      <c r="R7" s="294"/>
      <c r="S7" s="542"/>
    </row>
    <row r="8" spans="1:20" s="4" customFormat="1" ht="2.1" customHeight="1">
      <c r="A8" s="18"/>
      <c r="D8" s="538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293"/>
      <c r="P8" s="538"/>
      <c r="Q8" s="538"/>
      <c r="R8" s="294"/>
      <c r="S8" s="542"/>
    </row>
    <row r="9" spans="1:20" s="4" customFormat="1" ht="15" customHeight="1">
      <c r="A9" s="18" t="s">
        <v>1766</v>
      </c>
      <c r="D9" s="543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293"/>
      <c r="P9" s="538"/>
      <c r="Q9" s="538"/>
      <c r="R9" s="294"/>
      <c r="S9" s="542"/>
    </row>
    <row r="11" spans="1:20" ht="19.5" customHeight="1">
      <c r="A11" s="641" t="s">
        <v>119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</row>
    <row r="12" spans="1:20">
      <c r="A12" s="32"/>
      <c r="B12" s="32"/>
      <c r="C12" s="3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33"/>
    </row>
    <row r="13" spans="1:20">
      <c r="A13" s="34" t="s">
        <v>72</v>
      </c>
      <c r="D13" s="202"/>
      <c r="E13" s="197"/>
    </row>
    <row r="14" spans="1:20">
      <c r="A14" s="34"/>
      <c r="D14" s="202"/>
      <c r="E14" s="197"/>
    </row>
    <row r="15" spans="1:20" s="39" customFormat="1" ht="25.5">
      <c r="A15" s="35"/>
      <c r="B15" s="642" t="s">
        <v>84</v>
      </c>
      <c r="C15" s="643"/>
      <c r="D15" s="203" t="s">
        <v>2</v>
      </c>
      <c r="E15" s="383" t="s">
        <v>1642</v>
      </c>
      <c r="F15" s="437" t="s">
        <v>1643</v>
      </c>
      <c r="G15" s="437" t="s">
        <v>1644</v>
      </c>
      <c r="H15" s="437" t="s">
        <v>1645</v>
      </c>
      <c r="I15" s="437" t="s">
        <v>923</v>
      </c>
      <c r="J15" s="437" t="s">
        <v>1646</v>
      </c>
      <c r="K15" s="437" t="s">
        <v>1647</v>
      </c>
      <c r="L15" s="437" t="s">
        <v>1648</v>
      </c>
      <c r="M15" s="437" t="s">
        <v>1649</v>
      </c>
      <c r="N15" s="384" t="s">
        <v>1650</v>
      </c>
      <c r="O15" s="384" t="s">
        <v>1651</v>
      </c>
      <c r="P15" s="204" t="s">
        <v>1652</v>
      </c>
      <c r="Q15" s="205" t="s">
        <v>3</v>
      </c>
      <c r="R15" s="355" t="s">
        <v>4</v>
      </c>
      <c r="S15" s="419" t="s">
        <v>132</v>
      </c>
      <c r="T15" s="38"/>
    </row>
    <row r="16" spans="1:20" s="41" customFormat="1">
      <c r="A16" s="9">
        <v>1</v>
      </c>
      <c r="B16" s="644" t="s">
        <v>924</v>
      </c>
      <c r="C16" s="645"/>
      <c r="D16" s="206"/>
      <c r="E16" s="207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208"/>
      <c r="Q16" s="209"/>
      <c r="R16" s="210"/>
      <c r="S16" s="417"/>
      <c r="T16" s="40"/>
    </row>
    <row r="17" spans="1:20" s="41" customFormat="1" ht="17.25" customHeight="1">
      <c r="A17" s="42" t="s">
        <v>10</v>
      </c>
      <c r="B17" s="43"/>
      <c r="C17" s="44" t="s">
        <v>110</v>
      </c>
      <c r="D17" s="394"/>
      <c r="E17" s="211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212"/>
      <c r="Q17" s="212"/>
      <c r="R17" s="210"/>
      <c r="S17" s="192"/>
      <c r="T17" s="40"/>
    </row>
    <row r="18" spans="1:20" s="41" customFormat="1" ht="16.5" customHeight="1">
      <c r="A18" s="42" t="s">
        <v>64</v>
      </c>
      <c r="B18" s="43"/>
      <c r="C18" s="44" t="s">
        <v>113</v>
      </c>
      <c r="D18" s="213"/>
      <c r="E18" s="356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214"/>
      <c r="Q18" s="215"/>
      <c r="R18" s="210"/>
      <c r="S18" s="418"/>
      <c r="T18" s="40"/>
    </row>
    <row r="19" spans="1:20" s="41" customFormat="1">
      <c r="A19" s="42" t="s">
        <v>121</v>
      </c>
      <c r="B19" s="46"/>
      <c r="C19" s="47" t="s">
        <v>111</v>
      </c>
      <c r="D19" s="213"/>
      <c r="E19" s="221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217"/>
      <c r="Q19" s="218"/>
      <c r="R19" s="210"/>
      <c r="S19" s="192"/>
      <c r="T19" s="40"/>
    </row>
    <row r="20" spans="1:20" s="41" customFormat="1">
      <c r="A20" s="42" t="s">
        <v>122</v>
      </c>
      <c r="B20" s="46"/>
      <c r="C20" s="47" t="s">
        <v>925</v>
      </c>
      <c r="D20" s="213"/>
      <c r="E20" s="221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217"/>
      <c r="Q20" s="218"/>
      <c r="R20" s="210"/>
      <c r="S20" s="418"/>
      <c r="T20" s="40"/>
    </row>
    <row r="21" spans="1:20" s="41" customFormat="1">
      <c r="A21" s="42" t="s">
        <v>123</v>
      </c>
      <c r="B21" s="46"/>
      <c r="C21" s="47" t="s">
        <v>112</v>
      </c>
      <c r="D21" s="213"/>
      <c r="E21" s="221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217"/>
      <c r="Q21" s="218"/>
      <c r="R21" s="210"/>
      <c r="S21" s="192"/>
      <c r="T21" s="40"/>
    </row>
    <row r="22" spans="1:20" s="41" customFormat="1">
      <c r="A22" s="42" t="s">
        <v>808</v>
      </c>
      <c r="B22" s="46"/>
      <c r="C22" s="47" t="s">
        <v>926</v>
      </c>
      <c r="D22" s="213"/>
      <c r="E22" s="221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217"/>
      <c r="Q22" s="218"/>
      <c r="R22" s="210"/>
      <c r="S22" s="418"/>
      <c r="T22" s="40"/>
    </row>
    <row r="23" spans="1:20" s="41" customFormat="1">
      <c r="A23" s="42" t="s">
        <v>819</v>
      </c>
      <c r="B23" s="46"/>
      <c r="C23" s="47" t="s">
        <v>928</v>
      </c>
      <c r="D23" s="213"/>
      <c r="E23" s="221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217"/>
      <c r="Q23" s="218"/>
      <c r="R23" s="210"/>
      <c r="S23" s="192"/>
      <c r="T23" s="40"/>
    </row>
    <row r="24" spans="1:20" s="41" customFormat="1">
      <c r="A24" s="42" t="s">
        <v>811</v>
      </c>
      <c r="B24" s="46"/>
      <c r="C24" s="47" t="s">
        <v>927</v>
      </c>
      <c r="D24" s="219"/>
      <c r="E24" s="221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217"/>
      <c r="Q24" s="218"/>
      <c r="R24" s="210"/>
      <c r="S24" s="192"/>
      <c r="T24" s="40"/>
    </row>
    <row r="25" spans="1:20" s="41" customFormat="1">
      <c r="A25" s="42" t="s">
        <v>65</v>
      </c>
      <c r="B25" s="46"/>
      <c r="C25" s="47" t="s">
        <v>929</v>
      </c>
      <c r="D25" s="219"/>
      <c r="E25" s="221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217"/>
      <c r="Q25" s="218"/>
      <c r="R25" s="210"/>
      <c r="S25" s="192"/>
      <c r="T25" s="40"/>
    </row>
    <row r="26" spans="1:20" s="41" customFormat="1">
      <c r="A26" s="42" t="s">
        <v>930</v>
      </c>
      <c r="B26" s="46"/>
      <c r="C26" s="47" t="s">
        <v>931</v>
      </c>
      <c r="D26" s="219"/>
      <c r="E26" s="221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217"/>
      <c r="Q26" s="218"/>
      <c r="R26" s="210"/>
      <c r="S26" s="192"/>
      <c r="T26" s="40"/>
    </row>
    <row r="27" spans="1:20" s="41" customFormat="1">
      <c r="A27" s="42" t="s">
        <v>932</v>
      </c>
      <c r="B27" s="46"/>
      <c r="C27" s="47" t="s">
        <v>933</v>
      </c>
      <c r="D27" s="219"/>
      <c r="E27" s="221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217"/>
      <c r="Q27" s="218"/>
      <c r="R27" s="210"/>
      <c r="S27" s="192"/>
      <c r="T27" s="40"/>
    </row>
    <row r="28" spans="1:20" s="41" customFormat="1" ht="15" customHeight="1">
      <c r="A28" s="9">
        <v>2</v>
      </c>
      <c r="B28" s="46"/>
      <c r="C28" s="122" t="s">
        <v>934</v>
      </c>
      <c r="D28" s="220"/>
      <c r="E28" s="221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217"/>
      <c r="Q28" s="218"/>
      <c r="R28" s="210"/>
      <c r="S28" s="192"/>
      <c r="T28" s="40"/>
    </row>
    <row r="29" spans="1:20" s="41" customFormat="1" ht="15" customHeight="1">
      <c r="A29" s="42" t="s">
        <v>5</v>
      </c>
      <c r="B29" s="46"/>
      <c r="C29" s="47" t="s">
        <v>935</v>
      </c>
      <c r="D29" s="219"/>
      <c r="E29" s="221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217"/>
      <c r="Q29" s="218"/>
      <c r="R29" s="210"/>
      <c r="S29" s="192"/>
      <c r="T29" s="40"/>
    </row>
    <row r="30" spans="1:20" s="41" customFormat="1" ht="15" customHeight="1">
      <c r="A30" s="9">
        <v>3</v>
      </c>
      <c r="B30" s="46"/>
      <c r="C30" s="122" t="s">
        <v>936</v>
      </c>
      <c r="D30" s="220"/>
      <c r="E30" s="222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223"/>
      <c r="Q30" s="224"/>
      <c r="R30" s="210"/>
      <c r="S30" s="418"/>
      <c r="T30" s="40"/>
    </row>
    <row r="31" spans="1:20" s="41" customFormat="1" ht="15" customHeight="1">
      <c r="A31" s="42" t="s">
        <v>32</v>
      </c>
      <c r="B31" s="49"/>
      <c r="C31" s="47" t="s">
        <v>937</v>
      </c>
      <c r="D31" s="219"/>
      <c r="E31" s="225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212"/>
      <c r="Q31" s="218"/>
      <c r="R31" s="210"/>
      <c r="S31" s="192"/>
      <c r="T31" s="40"/>
    </row>
    <row r="32" spans="1:20" s="41" customFormat="1" ht="25.5">
      <c r="A32" s="42" t="s">
        <v>938</v>
      </c>
      <c r="B32" s="49"/>
      <c r="C32" s="47" t="s">
        <v>939</v>
      </c>
      <c r="D32" s="219"/>
      <c r="E32" s="22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210"/>
      <c r="S32" s="192"/>
      <c r="T32" s="40"/>
    </row>
    <row r="33" spans="1:20" s="41" customFormat="1" ht="16.5" customHeight="1">
      <c r="A33" s="42" t="s">
        <v>941</v>
      </c>
      <c r="B33" s="49"/>
      <c r="C33" s="47" t="s">
        <v>940</v>
      </c>
      <c r="D33" s="219"/>
      <c r="E33" s="22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210"/>
      <c r="S33" s="192"/>
      <c r="T33" s="40"/>
    </row>
    <row r="34" spans="1:20" s="41" customFormat="1" ht="16.5" customHeight="1">
      <c r="A34" s="42" t="s">
        <v>942</v>
      </c>
      <c r="B34" s="49"/>
      <c r="C34" s="47" t="s">
        <v>8</v>
      </c>
      <c r="D34" s="219"/>
      <c r="E34" s="227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228"/>
      <c r="Q34" s="224"/>
      <c r="R34" s="416"/>
      <c r="S34" s="192"/>
      <c r="T34" s="40"/>
    </row>
    <row r="35" spans="1:20" s="41" customFormat="1">
      <c r="A35" s="53"/>
      <c r="B35" s="6"/>
      <c r="C35" s="54"/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6"/>
      <c r="T35" s="40"/>
    </row>
    <row r="36" spans="1:20" s="41" customFormat="1">
      <c r="A36" s="34" t="s">
        <v>106</v>
      </c>
      <c r="B36" s="6"/>
      <c r="C36" s="6"/>
      <c r="D36" s="232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7"/>
      <c r="T36" s="40"/>
    </row>
    <row r="37" spans="1:20">
      <c r="B37" s="7"/>
      <c r="C37" s="7"/>
      <c r="D37" s="235"/>
    </row>
    <row r="38" spans="1:20" s="39" customFormat="1" ht="25.5">
      <c r="A38" s="56" t="s">
        <v>943</v>
      </c>
      <c r="B38" s="639" t="s">
        <v>135</v>
      </c>
      <c r="C38" s="640"/>
      <c r="D38" s="236" t="s">
        <v>2</v>
      </c>
      <c r="E38" s="383" t="s">
        <v>1642</v>
      </c>
      <c r="F38" s="437" t="s">
        <v>1643</v>
      </c>
      <c r="G38" s="437" t="s">
        <v>1644</v>
      </c>
      <c r="H38" s="437" t="s">
        <v>1645</v>
      </c>
      <c r="I38" s="437" t="s">
        <v>923</v>
      </c>
      <c r="J38" s="437" t="s">
        <v>1646</v>
      </c>
      <c r="K38" s="437" t="s">
        <v>1647</v>
      </c>
      <c r="L38" s="437" t="s">
        <v>1648</v>
      </c>
      <c r="M38" s="437" t="s">
        <v>1649</v>
      </c>
      <c r="N38" s="384" t="s">
        <v>1650</v>
      </c>
      <c r="O38" s="384" t="s">
        <v>1651</v>
      </c>
      <c r="P38" s="204" t="s">
        <v>1652</v>
      </c>
      <c r="Q38" s="237" t="s">
        <v>3</v>
      </c>
      <c r="R38" s="55" t="s">
        <v>4</v>
      </c>
      <c r="S38" s="37" t="s">
        <v>132</v>
      </c>
      <c r="T38" s="38"/>
    </row>
    <row r="39" spans="1:20" s="41" customFormat="1" ht="16.5" customHeight="1">
      <c r="A39" s="58" t="s">
        <v>45</v>
      </c>
      <c r="B39" s="632" t="s">
        <v>133</v>
      </c>
      <c r="C39" s="633"/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R39" s="241"/>
      <c r="S39" s="29"/>
      <c r="T39" s="57"/>
    </row>
    <row r="40" spans="1:20" s="41" customFormat="1" ht="16.5" customHeight="1">
      <c r="A40" s="58" t="s">
        <v>46</v>
      </c>
      <c r="B40" s="629" t="s">
        <v>101</v>
      </c>
      <c r="C40" s="634"/>
      <c r="D40" s="242"/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2"/>
      <c r="R40" s="241"/>
      <c r="S40" s="29"/>
      <c r="T40" s="57"/>
    </row>
    <row r="41" spans="1:20" s="61" customFormat="1" ht="25.5">
      <c r="A41" s="58" t="s">
        <v>78</v>
      </c>
      <c r="B41" s="59"/>
      <c r="C41" s="60" t="s">
        <v>137</v>
      </c>
      <c r="D41" s="245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46"/>
      <c r="R41" s="247"/>
      <c r="S41" s="48"/>
      <c r="T41" s="57"/>
    </row>
    <row r="42" spans="1:20" s="61" customFormat="1" ht="18" customHeight="1">
      <c r="A42" s="58" t="s">
        <v>79</v>
      </c>
      <c r="B42" s="62"/>
      <c r="C42" s="60" t="s">
        <v>940</v>
      </c>
      <c r="D42" s="245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46"/>
      <c r="R42" s="248"/>
      <c r="S42" s="48"/>
      <c r="T42" s="63"/>
    </row>
    <row r="43" spans="1:20" s="61" customFormat="1" ht="13.5" customHeight="1">
      <c r="A43" s="58" t="s">
        <v>80</v>
      </c>
      <c r="B43" s="62"/>
      <c r="C43" s="60" t="s">
        <v>8</v>
      </c>
      <c r="D43" s="245"/>
      <c r="E43" s="212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46"/>
      <c r="R43" s="248"/>
      <c r="S43" s="51"/>
      <c r="T43" s="57"/>
    </row>
    <row r="44" spans="1:20" s="61" customFormat="1" ht="16.5" customHeight="1">
      <c r="A44" s="58" t="s">
        <v>48</v>
      </c>
      <c r="B44" s="62"/>
      <c r="C44" s="123" t="s">
        <v>105</v>
      </c>
      <c r="D44" s="242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2"/>
      <c r="R44" s="241"/>
      <c r="S44" s="29"/>
      <c r="T44" s="57"/>
    </row>
    <row r="45" spans="1:20" s="66" customFormat="1">
      <c r="A45" s="58"/>
      <c r="B45" s="64" t="s">
        <v>9</v>
      </c>
      <c r="C45" s="65"/>
      <c r="D45" s="249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2"/>
      <c r="R45" s="241"/>
      <c r="S45" s="29"/>
      <c r="T45" s="63"/>
    </row>
    <row r="46" spans="1:20" s="66" customFormat="1">
      <c r="A46" s="67"/>
      <c r="B46" s="68"/>
      <c r="C46" s="68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51"/>
      <c r="T46" s="63"/>
    </row>
    <row r="47" spans="1:20" s="66" customFormat="1">
      <c r="A47" s="69" t="s">
        <v>86</v>
      </c>
      <c r="B47" s="64" t="s">
        <v>93</v>
      </c>
      <c r="C47" s="65"/>
      <c r="D47" s="252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2"/>
      <c r="R47" s="253"/>
      <c r="S47" s="36"/>
      <c r="T47" s="63"/>
    </row>
    <row r="48" spans="1:20" s="41" customFormat="1">
      <c r="A48" s="42" t="s">
        <v>52</v>
      </c>
      <c r="B48" s="49"/>
      <c r="C48" s="47" t="s">
        <v>944</v>
      </c>
      <c r="D48" s="219"/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7"/>
      <c r="R48" s="254"/>
      <c r="S48" s="48"/>
      <c r="T48" s="40"/>
    </row>
    <row r="49" spans="1:28" s="41" customFormat="1">
      <c r="A49" s="5"/>
      <c r="B49" s="8"/>
      <c r="C49" s="8"/>
      <c r="D49" s="255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3"/>
      <c r="S49" s="26"/>
      <c r="T49" s="63"/>
    </row>
    <row r="50" spans="1:28" s="39" customFormat="1" ht="25.5">
      <c r="A50" s="35"/>
      <c r="B50" s="70" t="s">
        <v>75</v>
      </c>
      <c r="C50" s="71"/>
      <c r="D50" s="236" t="s">
        <v>2</v>
      </c>
      <c r="E50" s="383" t="s">
        <v>1642</v>
      </c>
      <c r="F50" s="437" t="s">
        <v>1643</v>
      </c>
      <c r="G50" s="437" t="s">
        <v>1644</v>
      </c>
      <c r="H50" s="437" t="s">
        <v>1645</v>
      </c>
      <c r="I50" s="437" t="s">
        <v>923</v>
      </c>
      <c r="J50" s="437" t="s">
        <v>1646</v>
      </c>
      <c r="K50" s="437" t="s">
        <v>1647</v>
      </c>
      <c r="L50" s="437" t="s">
        <v>1648</v>
      </c>
      <c r="M50" s="437" t="s">
        <v>1649</v>
      </c>
      <c r="N50" s="384" t="s">
        <v>1650</v>
      </c>
      <c r="O50" s="384" t="s">
        <v>1651</v>
      </c>
      <c r="P50" s="204" t="s">
        <v>1652</v>
      </c>
      <c r="Q50" s="237" t="s">
        <v>3</v>
      </c>
      <c r="R50" s="55" t="s">
        <v>4</v>
      </c>
      <c r="S50" s="37" t="s">
        <v>132</v>
      </c>
      <c r="T50" s="38"/>
    </row>
    <row r="51" spans="1:28" s="41" customFormat="1" ht="16.5" customHeight="1">
      <c r="A51" s="72">
        <v>6</v>
      </c>
      <c r="B51" s="632" t="s">
        <v>945</v>
      </c>
      <c r="C51" s="633"/>
      <c r="D51" s="257">
        <f t="shared" ref="D51:R51" si="0">+D52+D66+D75+D91+D100+D143</f>
        <v>-3112178</v>
      </c>
      <c r="E51" s="258">
        <f t="shared" si="0"/>
        <v>-210659.62333333332</v>
      </c>
      <c r="F51" s="259">
        <f t="shared" si="0"/>
        <v>-191377.53000000009</v>
      </c>
      <c r="G51" s="259">
        <f t="shared" si="0"/>
        <v>-227865.6866666667</v>
      </c>
      <c r="H51" s="259">
        <f t="shared" si="0"/>
        <v>-219988.71999999997</v>
      </c>
      <c r="I51" s="259">
        <f t="shared" si="0"/>
        <v>-244593.50333333327</v>
      </c>
      <c r="J51" s="259">
        <f t="shared" si="0"/>
        <v>-226777.85999999996</v>
      </c>
      <c r="K51" s="259">
        <f t="shared" si="0"/>
        <v>-230452.47</v>
      </c>
      <c r="L51" s="259">
        <f t="shared" si="0"/>
        <v>-233957.06333333335</v>
      </c>
      <c r="M51" s="259">
        <f t="shared" si="0"/>
        <v>-254280.02666666661</v>
      </c>
      <c r="N51" s="259">
        <f t="shared" si="0"/>
        <v>-205342.76</v>
      </c>
      <c r="O51" s="259">
        <f t="shared" si="0"/>
        <v>-226294.11666666667</v>
      </c>
      <c r="P51" s="259">
        <f t="shared" si="0"/>
        <v>-224878.27666666667</v>
      </c>
      <c r="Q51" s="260">
        <f t="shared" si="0"/>
        <v>0</v>
      </c>
      <c r="R51" s="253">
        <f t="shared" si="0"/>
        <v>-2696467.6366666663</v>
      </c>
      <c r="S51" s="29">
        <f>R51/D51</f>
        <v>0.86642461860043551</v>
      </c>
      <c r="T51" s="63"/>
    </row>
    <row r="52" spans="1:28" s="41" customFormat="1">
      <c r="A52" s="72" t="s">
        <v>947</v>
      </c>
      <c r="B52" s="73"/>
      <c r="C52" s="74" t="s">
        <v>946</v>
      </c>
      <c r="D52" s="257">
        <f>D53+D56</f>
        <v>-2006209</v>
      </c>
      <c r="E52" s="261">
        <f t="shared" ref="E52:Q52" si="1">E53+E56+E59+E62</f>
        <v>-139448.1933333333</v>
      </c>
      <c r="F52" s="262">
        <f t="shared" si="1"/>
        <v>-122755.79000000007</v>
      </c>
      <c r="G52" s="262">
        <f t="shared" si="1"/>
        <v>-131244.73666666669</v>
      </c>
      <c r="H52" s="262">
        <f t="shared" si="1"/>
        <v>-144775.27999999997</v>
      </c>
      <c r="I52" s="262">
        <f t="shared" si="1"/>
        <v>-150794.89333333325</v>
      </c>
      <c r="J52" s="262">
        <f t="shared" si="1"/>
        <v>-151178.88999999996</v>
      </c>
      <c r="K52" s="262">
        <f t="shared" si="1"/>
        <v>-151575.59</v>
      </c>
      <c r="L52" s="262">
        <f t="shared" si="1"/>
        <v>-148753.59333333335</v>
      </c>
      <c r="M52" s="262">
        <f t="shared" si="1"/>
        <v>-143871.69666666666</v>
      </c>
      <c r="N52" s="262">
        <f t="shared" si="1"/>
        <v>-124947.26000000001</v>
      </c>
      <c r="O52" s="262">
        <f t="shared" si="1"/>
        <v>-147291.59666666665</v>
      </c>
      <c r="P52" s="262">
        <f t="shared" si="1"/>
        <v>-131462.13666666666</v>
      </c>
      <c r="Q52" s="263">
        <f t="shared" si="1"/>
        <v>0</v>
      </c>
      <c r="R52" s="264">
        <f>R53+R56</f>
        <v>-1688099.6566666665</v>
      </c>
      <c r="S52" s="45">
        <f>R52/D52</f>
        <v>0.84143758534961532</v>
      </c>
      <c r="T52" s="63"/>
    </row>
    <row r="53" spans="1:28" s="41" customFormat="1" ht="18" customHeight="1">
      <c r="A53" s="72" t="s">
        <v>948</v>
      </c>
      <c r="B53" s="62"/>
      <c r="C53" s="60" t="s">
        <v>11</v>
      </c>
      <c r="D53" s="216"/>
      <c r="E53" s="261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3"/>
      <c r="R53" s="264"/>
      <c r="S53" s="48"/>
      <c r="T53" s="63"/>
    </row>
    <row r="54" spans="1:28" s="41" customFormat="1">
      <c r="A54" s="72" t="s">
        <v>949</v>
      </c>
      <c r="B54" s="75"/>
      <c r="C54" s="76" t="s">
        <v>12</v>
      </c>
      <c r="D54" s="213"/>
      <c r="E54" s="398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66"/>
      <c r="Q54" s="263"/>
      <c r="R54" s="264"/>
      <c r="S54" s="48"/>
      <c r="T54" s="63"/>
    </row>
    <row r="55" spans="1:28" s="41" customFormat="1">
      <c r="A55" s="72" t="s">
        <v>950</v>
      </c>
      <c r="B55" s="75"/>
      <c r="C55" s="76" t="s">
        <v>13</v>
      </c>
      <c r="D55" s="213"/>
      <c r="E55" s="398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66"/>
      <c r="Q55" s="263"/>
      <c r="R55" s="264"/>
      <c r="S55" s="48"/>
      <c r="T55" s="63"/>
    </row>
    <row r="56" spans="1:28" s="41" customFormat="1" ht="18.75" customHeight="1">
      <c r="A56" s="72" t="s">
        <v>951</v>
      </c>
      <c r="B56" s="62"/>
      <c r="C56" s="60" t="s">
        <v>14</v>
      </c>
      <c r="D56" s="216">
        <f>D57+D58</f>
        <v>-2006209</v>
      </c>
      <c r="E56" s="399">
        <f>E57+E58</f>
        <v>-139448.1933333333</v>
      </c>
      <c r="F56" s="400">
        <f t="shared" ref="F56:K56" si="2">F57+F58</f>
        <v>-122755.79000000007</v>
      </c>
      <c r="G56" s="400">
        <f>G57+G58</f>
        <v>-131244.73666666669</v>
      </c>
      <c r="H56" s="400">
        <f t="shared" si="2"/>
        <v>-144775.27999999997</v>
      </c>
      <c r="I56" s="400">
        <f>I57+I58</f>
        <v>-150794.89333333325</v>
      </c>
      <c r="J56" s="400">
        <f>J57+J58</f>
        <v>-151178.88999999996</v>
      </c>
      <c r="K56" s="400">
        <f t="shared" si="2"/>
        <v>-151575.59</v>
      </c>
      <c r="L56" s="400">
        <f t="shared" ref="L56:Q56" si="3">L57+L58</f>
        <v>-148753.59333333335</v>
      </c>
      <c r="M56" s="400">
        <f t="shared" si="3"/>
        <v>-143871.69666666666</v>
      </c>
      <c r="N56" s="400">
        <f t="shared" si="3"/>
        <v>-124947.26000000001</v>
      </c>
      <c r="O56" s="400">
        <f t="shared" si="3"/>
        <v>-147291.59666666665</v>
      </c>
      <c r="P56" s="262">
        <f t="shared" si="3"/>
        <v>-131462.13666666666</v>
      </c>
      <c r="Q56" s="263">
        <f t="shared" si="3"/>
        <v>0</v>
      </c>
      <c r="R56" s="264">
        <f>SUM(E56:Q56)</f>
        <v>-1688099.6566666665</v>
      </c>
      <c r="S56" s="45">
        <f>R56/D56</f>
        <v>0.84143758534961532</v>
      </c>
      <c r="T56" s="63"/>
    </row>
    <row r="57" spans="1:28" s="41" customFormat="1">
      <c r="A57" s="72" t="s">
        <v>952</v>
      </c>
      <c r="B57" s="75"/>
      <c r="C57" s="76" t="s">
        <v>12</v>
      </c>
      <c r="D57" s="213">
        <v>-223563</v>
      </c>
      <c r="E57" s="398">
        <v>-18114.473333333328</v>
      </c>
      <c r="F57" s="277">
        <v>-14025.67</v>
      </c>
      <c r="G57" s="277">
        <v>-17397.276666666672</v>
      </c>
      <c r="H57" s="277">
        <v>-20143.28000000001</v>
      </c>
      <c r="I57" s="277">
        <v>-15897.783333333338</v>
      </c>
      <c r="J57" s="277">
        <v>-18366.05</v>
      </c>
      <c r="K57" s="277">
        <v>-20063.32</v>
      </c>
      <c r="L57" s="277">
        <v>-17030.833333333332</v>
      </c>
      <c r="M57" s="277">
        <v>-15366.446666666665</v>
      </c>
      <c r="N57" s="277">
        <v>-15357.269999999999</v>
      </c>
      <c r="O57" s="277">
        <v>-18326.556666666667</v>
      </c>
      <c r="P57" s="266">
        <v>-18696.686666666665</v>
      </c>
      <c r="Q57" s="267"/>
      <c r="R57" s="265">
        <f>SUM(E57:Q57)</f>
        <v>-208785.6466666667</v>
      </c>
      <c r="S57" s="48">
        <f>R57/D57</f>
        <v>0.9339007200058449</v>
      </c>
      <c r="T57" s="63"/>
    </row>
    <row r="58" spans="1:28" s="41" customFormat="1">
      <c r="A58" s="72" t="s">
        <v>953</v>
      </c>
      <c r="B58" s="75"/>
      <c r="C58" s="76" t="s">
        <v>13</v>
      </c>
      <c r="D58" s="213">
        <v>-1782646</v>
      </c>
      <c r="E58" s="398">
        <v>-121333.71999999999</v>
      </c>
      <c r="F58" s="359">
        <v>-108730.12000000007</v>
      </c>
      <c r="G58" s="359">
        <v>-113847.46</v>
      </c>
      <c r="H58" s="359">
        <v>-124631.99999999996</v>
      </c>
      <c r="I58" s="359">
        <v>-134897.10999999993</v>
      </c>
      <c r="J58" s="359">
        <v>-132812.83999999997</v>
      </c>
      <c r="K58" s="359">
        <v>-131512.26999999999</v>
      </c>
      <c r="L58" s="359">
        <v>-131722.76</v>
      </c>
      <c r="M58" s="359">
        <v>-128505.25</v>
      </c>
      <c r="N58" s="359">
        <v>-109589.99</v>
      </c>
      <c r="O58" s="359">
        <v>-128965.04</v>
      </c>
      <c r="P58" s="266">
        <v>-112765.45</v>
      </c>
      <c r="Q58" s="267"/>
      <c r="R58" s="265">
        <f>SUM(E58:Q58)</f>
        <v>-1479314.0099999998</v>
      </c>
      <c r="S58" s="48">
        <f>R58/D58</f>
        <v>0.8298417128246437</v>
      </c>
      <c r="T58" s="63"/>
      <c r="U58" s="364"/>
      <c r="V58" s="364"/>
      <c r="W58" s="364"/>
      <c r="X58" s="364"/>
      <c r="Y58" s="364"/>
      <c r="Z58" s="364"/>
      <c r="AA58" s="364"/>
      <c r="AB58" s="364"/>
    </row>
    <row r="59" spans="1:28" s="41" customFormat="1" ht="18" customHeight="1">
      <c r="A59" s="72" t="s">
        <v>954</v>
      </c>
      <c r="B59" s="62"/>
      <c r="C59" s="60" t="s">
        <v>15</v>
      </c>
      <c r="D59" s="216">
        <f>SUM(D60:D61)</f>
        <v>-9000</v>
      </c>
      <c r="E59" s="399">
        <f>SUM(E60:E61)</f>
        <v>0</v>
      </c>
      <c r="F59" s="400">
        <f t="shared" ref="F59:M59" si="4">SUM(F60:F61)</f>
        <v>0</v>
      </c>
      <c r="G59" s="400">
        <f t="shared" si="4"/>
        <v>0</v>
      </c>
      <c r="H59" s="400">
        <f>SUM(H60:H61)</f>
        <v>0</v>
      </c>
      <c r="I59" s="400">
        <f>SUM(I60:I61)</f>
        <v>0</v>
      </c>
      <c r="J59" s="400">
        <f t="shared" si="4"/>
        <v>0</v>
      </c>
      <c r="K59" s="400">
        <f>SUM(K60:K61)</f>
        <v>0</v>
      </c>
      <c r="L59" s="400">
        <f>SUM(L60:L61)</f>
        <v>0</v>
      </c>
      <c r="M59" s="400">
        <f t="shared" si="4"/>
        <v>0</v>
      </c>
      <c r="N59" s="400">
        <f>SUM(N60:N61)</f>
        <v>0</v>
      </c>
      <c r="O59" s="400">
        <f>SUM(O60:O61)</f>
        <v>0</v>
      </c>
      <c r="P59" s="262">
        <f>SUM(P60:P61)</f>
        <v>0</v>
      </c>
      <c r="Q59" s="263">
        <f>SUM(Q60:Q61)</f>
        <v>0</v>
      </c>
      <c r="R59" s="264">
        <f>SUM(E59:Q59)</f>
        <v>0</v>
      </c>
      <c r="S59" s="45">
        <f>R59/D59</f>
        <v>0</v>
      </c>
      <c r="T59" s="63"/>
    </row>
    <row r="60" spans="1:28" s="41" customFormat="1">
      <c r="A60" s="72" t="s">
        <v>955</v>
      </c>
      <c r="B60" s="75"/>
      <c r="C60" s="76" t="s">
        <v>12</v>
      </c>
      <c r="D60" s="213"/>
      <c r="E60" s="398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66"/>
      <c r="Q60" s="263"/>
      <c r="R60" s="269"/>
      <c r="S60" s="48"/>
      <c r="T60" s="63"/>
    </row>
    <row r="61" spans="1:28" s="41" customFormat="1">
      <c r="A61" s="72" t="s">
        <v>956</v>
      </c>
      <c r="B61" s="75"/>
      <c r="C61" s="76" t="s">
        <v>13</v>
      </c>
      <c r="D61" s="213">
        <v>-9000</v>
      </c>
      <c r="E61" s="398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266"/>
      <c r="Q61" s="267">
        <v>0</v>
      </c>
      <c r="R61" s="269">
        <f>SUM(E61:Q61)</f>
        <v>0</v>
      </c>
      <c r="S61" s="48">
        <f>R61/D61</f>
        <v>0</v>
      </c>
      <c r="T61" s="63"/>
    </row>
    <row r="62" spans="1:28" s="41" customFormat="1" ht="15.75" customHeight="1">
      <c r="A62" s="72" t="s">
        <v>957</v>
      </c>
      <c r="B62" s="62"/>
      <c r="C62" s="60" t="s">
        <v>16</v>
      </c>
      <c r="D62" s="216">
        <f>+D63</f>
        <v>-3000</v>
      </c>
      <c r="E62" s="399">
        <v>0</v>
      </c>
      <c r="F62" s="400">
        <v>0</v>
      </c>
      <c r="G62" s="400">
        <v>0</v>
      </c>
      <c r="H62" s="400">
        <v>0</v>
      </c>
      <c r="I62" s="400">
        <v>0</v>
      </c>
      <c r="J62" s="400">
        <v>0</v>
      </c>
      <c r="K62" s="400">
        <v>0</v>
      </c>
      <c r="L62" s="400">
        <v>0</v>
      </c>
      <c r="M62" s="400">
        <v>0</v>
      </c>
      <c r="N62" s="400">
        <v>0</v>
      </c>
      <c r="O62" s="400">
        <v>0</v>
      </c>
      <c r="P62" s="262">
        <v>0</v>
      </c>
      <c r="Q62" s="263">
        <v>0</v>
      </c>
      <c r="R62" s="380">
        <f>SUM(E62:Q62)</f>
        <v>0</v>
      </c>
      <c r="S62" s="45">
        <v>0</v>
      </c>
      <c r="T62" s="63"/>
    </row>
    <row r="63" spans="1:28" s="41" customFormat="1">
      <c r="A63" s="72" t="s">
        <v>958</v>
      </c>
      <c r="B63" s="75"/>
      <c r="C63" s="76" t="s">
        <v>12</v>
      </c>
      <c r="D63" s="213">
        <v>-3000</v>
      </c>
      <c r="E63" s="265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7"/>
      <c r="R63" s="268">
        <f>SUM(E63:Q63)</f>
        <v>0</v>
      </c>
      <c r="S63" s="48">
        <f>R63/D63</f>
        <v>0</v>
      </c>
      <c r="T63" s="63"/>
    </row>
    <row r="64" spans="1:28" s="41" customFormat="1">
      <c r="A64" s="72" t="s">
        <v>959</v>
      </c>
      <c r="B64" s="75"/>
      <c r="C64" s="76" t="s">
        <v>13</v>
      </c>
      <c r="D64" s="213"/>
      <c r="E64" s="265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7"/>
      <c r="R64" s="268"/>
      <c r="S64" s="48"/>
      <c r="T64" s="63"/>
    </row>
    <row r="65" spans="1:26" s="39" customFormat="1" ht="25.5">
      <c r="A65" s="35"/>
      <c r="B65" s="70" t="s">
        <v>75</v>
      </c>
      <c r="C65" s="71"/>
      <c r="D65" s="236" t="s">
        <v>2</v>
      </c>
      <c r="E65" s="383" t="s">
        <v>1642</v>
      </c>
      <c r="F65" s="437" t="s">
        <v>1643</v>
      </c>
      <c r="G65" s="437" t="s">
        <v>1644</v>
      </c>
      <c r="H65" s="437" t="s">
        <v>1645</v>
      </c>
      <c r="I65" s="437" t="s">
        <v>923</v>
      </c>
      <c r="J65" s="437" t="s">
        <v>1646</v>
      </c>
      <c r="K65" s="437" t="s">
        <v>1647</v>
      </c>
      <c r="L65" s="437" t="s">
        <v>1648</v>
      </c>
      <c r="M65" s="437" t="s">
        <v>1649</v>
      </c>
      <c r="N65" s="384" t="s">
        <v>1650</v>
      </c>
      <c r="O65" s="384" t="s">
        <v>1651</v>
      </c>
      <c r="P65" s="204" t="s">
        <v>1652</v>
      </c>
      <c r="Q65" s="237" t="s">
        <v>3</v>
      </c>
      <c r="R65" s="55" t="s">
        <v>4</v>
      </c>
      <c r="S65" s="37" t="s">
        <v>132</v>
      </c>
      <c r="T65" s="38"/>
    </row>
    <row r="66" spans="1:26" s="41" customFormat="1" ht="27.75" customHeight="1">
      <c r="A66" s="9" t="s">
        <v>960</v>
      </c>
      <c r="B66" s="629" t="s">
        <v>17</v>
      </c>
      <c r="C66" s="634"/>
      <c r="D66" s="270">
        <f>SUM(D67:D74)</f>
        <v>-579456</v>
      </c>
      <c r="E66" s="271">
        <f>SUM(E67:E74)</f>
        <v>-42381.520000000004</v>
      </c>
      <c r="F66" s="272">
        <f t="shared" ref="F66:M66" si="5">SUM(F67:F74)</f>
        <v>-43103.22</v>
      </c>
      <c r="G66" s="272">
        <f t="shared" si="5"/>
        <v>-45567.780000000006</v>
      </c>
      <c r="H66" s="272">
        <f>SUM(H67:H74)</f>
        <v>-46735.97</v>
      </c>
      <c r="I66" s="272">
        <f>SUM(I67:I74)</f>
        <v>-44919.6</v>
      </c>
      <c r="J66" s="272">
        <f t="shared" si="5"/>
        <v>-43663.720000000008</v>
      </c>
      <c r="K66" s="272">
        <f>SUM(K67:K74)</f>
        <v>-43562.38</v>
      </c>
      <c r="L66" s="272">
        <f>SUM(L67:L74)</f>
        <v>-46019.01</v>
      </c>
      <c r="M66" s="272">
        <f t="shared" si="5"/>
        <v>-45029.490000000005</v>
      </c>
      <c r="N66" s="272">
        <f>SUM(N67:N74)</f>
        <v>-44261.040000000008</v>
      </c>
      <c r="O66" s="272">
        <f>SUM(O67:O74)</f>
        <v>-44322.140000000007</v>
      </c>
      <c r="P66" s="272">
        <f>SUM(P67:P74)</f>
        <v>-44069.51</v>
      </c>
      <c r="Q66" s="273">
        <f>SUM(Q67:Q74)</f>
        <v>0</v>
      </c>
      <c r="R66" s="243">
        <f t="shared" ref="R66:R74" si="6">SUM(E66:Q66)</f>
        <v>-533635.38000000012</v>
      </c>
      <c r="S66" s="29">
        <f t="shared" ref="S66:S72" si="7">R66/D66</f>
        <v>0.92092476391650124</v>
      </c>
      <c r="T66" s="63"/>
      <c r="U66" s="105"/>
    </row>
    <row r="67" spans="1:26" s="41" customFormat="1">
      <c r="A67" s="72" t="s">
        <v>961</v>
      </c>
      <c r="B67" s="75"/>
      <c r="C67" s="76" t="s">
        <v>18</v>
      </c>
      <c r="D67" s="245">
        <v>-95647</v>
      </c>
      <c r="E67" s="265">
        <v>-11461.890000000001</v>
      </c>
      <c r="F67" s="266">
        <v>-11461.890000000001</v>
      </c>
      <c r="G67" s="266">
        <v>-12169.970000000001</v>
      </c>
      <c r="H67" s="266">
        <v>-12449.91</v>
      </c>
      <c r="I67" s="266">
        <v>-11955.9</v>
      </c>
      <c r="J67" s="266">
        <v>-12120</v>
      </c>
      <c r="K67" s="266">
        <v>-12120</v>
      </c>
      <c r="L67" s="266">
        <v>-12656.63</v>
      </c>
      <c r="M67" s="266">
        <v>-12656.63</v>
      </c>
      <c r="N67" s="266">
        <v>-12120</v>
      </c>
      <c r="O67" s="266">
        <v>-12656.63</v>
      </c>
      <c r="P67" s="266">
        <v>-12656.63</v>
      </c>
      <c r="Q67" s="267"/>
      <c r="R67" s="265">
        <f t="shared" si="6"/>
        <v>-146486.08000000002</v>
      </c>
      <c r="S67" s="48">
        <f t="shared" si="7"/>
        <v>1.5315282235720933</v>
      </c>
      <c r="T67" s="63"/>
      <c r="U67" s="364"/>
      <c r="V67" s="364"/>
      <c r="W67" s="364"/>
      <c r="X67" s="364"/>
      <c r="Y67" s="364"/>
      <c r="Z67" s="364"/>
    </row>
    <row r="68" spans="1:26" s="41" customFormat="1">
      <c r="A68" s="72" t="s">
        <v>962</v>
      </c>
      <c r="B68" s="75"/>
      <c r="C68" s="76" t="s">
        <v>19</v>
      </c>
      <c r="D68" s="245">
        <v>-431868</v>
      </c>
      <c r="E68" s="265">
        <v>-30681.33</v>
      </c>
      <c r="F68" s="266">
        <v>-30681.33</v>
      </c>
      <c r="G68" s="266">
        <v>-32199.510000000002</v>
      </c>
      <c r="H68" s="266">
        <v>-33326.06</v>
      </c>
      <c r="I68" s="266">
        <v>-32003.7</v>
      </c>
      <c r="J68" s="266">
        <v>-30345.420000000006</v>
      </c>
      <c r="K68" s="266">
        <v>-31174.560000000001</v>
      </c>
      <c r="L68" s="266">
        <v>-31174.560000000001</v>
      </c>
      <c r="M68" s="266">
        <v>-31174.560000000001</v>
      </c>
      <c r="N68" s="266">
        <v>-31782.74</v>
      </c>
      <c r="O68" s="266">
        <v>-31174.560000000001</v>
      </c>
      <c r="P68" s="266">
        <v>-31174.560000000001</v>
      </c>
      <c r="Q68" s="267"/>
      <c r="R68" s="265">
        <f t="shared" si="6"/>
        <v>-376892.89</v>
      </c>
      <c r="S68" s="48">
        <f t="shared" si="7"/>
        <v>0.87270390489686667</v>
      </c>
      <c r="T68" s="63"/>
      <c r="U68" s="364"/>
      <c r="V68" s="364"/>
      <c r="W68" s="364"/>
      <c r="X68" s="364"/>
      <c r="Y68" s="364"/>
      <c r="Z68" s="364"/>
    </row>
    <row r="69" spans="1:26" s="41" customFormat="1">
      <c r="A69" s="72" t="s">
        <v>963</v>
      </c>
      <c r="B69" s="75"/>
      <c r="C69" s="76" t="s">
        <v>20</v>
      </c>
      <c r="D69" s="245">
        <v>-4067</v>
      </c>
      <c r="E69" s="265">
        <v>0</v>
      </c>
      <c r="F69" s="266">
        <v>0</v>
      </c>
      <c r="G69" s="266">
        <v>0</v>
      </c>
      <c r="H69" s="266">
        <v>0</v>
      </c>
      <c r="I69" s="266">
        <v>0</v>
      </c>
      <c r="J69" s="266">
        <v>0</v>
      </c>
      <c r="K69" s="266">
        <v>0</v>
      </c>
      <c r="L69" s="266">
        <v>0</v>
      </c>
      <c r="M69" s="266">
        <v>0</v>
      </c>
      <c r="N69" s="266">
        <v>0</v>
      </c>
      <c r="O69" s="266">
        <v>0</v>
      </c>
      <c r="P69" s="266">
        <v>0</v>
      </c>
      <c r="Q69" s="267"/>
      <c r="R69" s="265">
        <f t="shared" si="6"/>
        <v>0</v>
      </c>
      <c r="S69" s="48">
        <f t="shared" si="7"/>
        <v>0</v>
      </c>
      <c r="T69" s="63"/>
      <c r="U69" s="364"/>
      <c r="V69" s="364"/>
      <c r="W69" s="364"/>
      <c r="X69" s="364"/>
      <c r="Y69" s="364"/>
      <c r="Z69" s="364"/>
    </row>
    <row r="70" spans="1:26" s="41" customFormat="1">
      <c r="A70" s="72" t="s">
        <v>964</v>
      </c>
      <c r="B70" s="75"/>
      <c r="C70" s="76" t="s">
        <v>22</v>
      </c>
      <c r="D70" s="245">
        <v>-21452</v>
      </c>
      <c r="E70" s="265">
        <v>-238.3</v>
      </c>
      <c r="F70" s="266">
        <v>-960</v>
      </c>
      <c r="G70" s="266">
        <v>-1198.3</v>
      </c>
      <c r="H70" s="266">
        <v>-960</v>
      </c>
      <c r="I70" s="266">
        <v>-960</v>
      </c>
      <c r="J70" s="266">
        <v>-1198.3</v>
      </c>
      <c r="K70" s="266">
        <v>-238.3</v>
      </c>
      <c r="L70" s="266">
        <v>-2158.3000000000002</v>
      </c>
      <c r="M70" s="266">
        <v>-1198.3</v>
      </c>
      <c r="N70" s="266">
        <v>-358.3</v>
      </c>
      <c r="O70" s="266">
        <v>-358.3</v>
      </c>
      <c r="P70" s="266">
        <v>-238.32</v>
      </c>
      <c r="Q70" s="267"/>
      <c r="R70" s="265">
        <f t="shared" si="6"/>
        <v>-10064.719999999999</v>
      </c>
      <c r="S70" s="48">
        <f t="shared" si="7"/>
        <v>0.46917396979302628</v>
      </c>
      <c r="T70" s="63"/>
      <c r="U70" s="364"/>
      <c r="V70" s="364"/>
      <c r="W70" s="364"/>
      <c r="X70" s="364"/>
      <c r="Y70" s="364"/>
      <c r="Z70" s="364"/>
    </row>
    <row r="71" spans="1:26" s="41" customFormat="1">
      <c r="A71" s="72" t="s">
        <v>965</v>
      </c>
      <c r="B71" s="75"/>
      <c r="C71" s="76" t="s">
        <v>24</v>
      </c>
      <c r="D71" s="245">
        <v>-9771</v>
      </c>
      <c r="E71" s="265">
        <v>0</v>
      </c>
      <c r="F71" s="266">
        <v>0</v>
      </c>
      <c r="G71" s="266">
        <v>0</v>
      </c>
      <c r="H71" s="266">
        <v>0</v>
      </c>
      <c r="I71" s="266">
        <v>0</v>
      </c>
      <c r="J71" s="266">
        <v>0</v>
      </c>
      <c r="K71" s="266">
        <v>-29.52</v>
      </c>
      <c r="L71" s="266">
        <v>-29.52</v>
      </c>
      <c r="M71" s="266">
        <v>0</v>
      </c>
      <c r="N71" s="266">
        <v>0</v>
      </c>
      <c r="O71" s="266">
        <v>-132.65</v>
      </c>
      <c r="P71" s="266">
        <v>0</v>
      </c>
      <c r="Q71" s="267"/>
      <c r="R71" s="265">
        <f t="shared" si="6"/>
        <v>-191.69</v>
      </c>
      <c r="S71" s="48">
        <f t="shared" si="7"/>
        <v>1.9618258110735851E-2</v>
      </c>
      <c r="T71" s="63"/>
      <c r="U71" s="364"/>
      <c r="V71" s="364"/>
      <c r="W71" s="364"/>
      <c r="X71" s="364"/>
      <c r="Y71" s="364"/>
      <c r="Z71" s="364"/>
    </row>
    <row r="72" spans="1:26" s="41" customFormat="1">
      <c r="A72" s="72" t="s">
        <v>966</v>
      </c>
      <c r="B72" s="75"/>
      <c r="C72" s="76" t="s">
        <v>26</v>
      </c>
      <c r="D72" s="245">
        <v>-8551</v>
      </c>
      <c r="E72" s="265">
        <v>0</v>
      </c>
      <c r="F72" s="266">
        <v>0</v>
      </c>
      <c r="G72" s="266">
        <v>0</v>
      </c>
      <c r="H72" s="266">
        <v>0</v>
      </c>
      <c r="I72" s="266">
        <v>0</v>
      </c>
      <c r="J72" s="266">
        <v>0</v>
      </c>
      <c r="K72" s="266">
        <v>0</v>
      </c>
      <c r="L72" s="266">
        <v>0</v>
      </c>
      <c r="M72" s="266">
        <v>0</v>
      </c>
      <c r="N72" s="266">
        <v>0</v>
      </c>
      <c r="O72" s="266">
        <v>0</v>
      </c>
      <c r="P72" s="266">
        <v>0</v>
      </c>
      <c r="Q72" s="267"/>
      <c r="R72" s="265">
        <f t="shared" si="6"/>
        <v>0</v>
      </c>
      <c r="S72" s="48">
        <f t="shared" si="7"/>
        <v>0</v>
      </c>
      <c r="T72" s="63"/>
      <c r="U72" s="364"/>
      <c r="V72" s="364"/>
      <c r="W72" s="364"/>
      <c r="X72" s="364"/>
      <c r="Y72" s="364"/>
      <c r="Z72" s="364"/>
    </row>
    <row r="73" spans="1:26" s="41" customFormat="1">
      <c r="A73" s="72" t="s">
        <v>967</v>
      </c>
      <c r="B73" s="75"/>
      <c r="C73" s="76" t="s">
        <v>28</v>
      </c>
      <c r="D73" s="245">
        <v>-3100</v>
      </c>
      <c r="E73" s="265">
        <v>0</v>
      </c>
      <c r="F73" s="266">
        <v>0</v>
      </c>
      <c r="G73" s="266">
        <v>0</v>
      </c>
      <c r="H73" s="266">
        <v>0</v>
      </c>
      <c r="I73" s="266">
        <v>0</v>
      </c>
      <c r="J73" s="266">
        <v>0</v>
      </c>
      <c r="K73" s="266">
        <v>0</v>
      </c>
      <c r="L73" s="266">
        <v>0</v>
      </c>
      <c r="M73" s="266">
        <v>0</v>
      </c>
      <c r="N73" s="266">
        <v>0</v>
      </c>
      <c r="O73" s="266">
        <v>0</v>
      </c>
      <c r="P73" s="266">
        <v>0</v>
      </c>
      <c r="Q73" s="267"/>
      <c r="R73" s="265">
        <f t="shared" si="6"/>
        <v>0</v>
      </c>
      <c r="S73" s="48">
        <v>0</v>
      </c>
      <c r="T73" s="63"/>
      <c r="U73" s="364"/>
      <c r="V73" s="364"/>
      <c r="W73" s="364"/>
      <c r="X73" s="364"/>
      <c r="Y73" s="364"/>
      <c r="Z73" s="364"/>
    </row>
    <row r="74" spans="1:26" s="41" customFormat="1">
      <c r="A74" s="72" t="s">
        <v>968</v>
      </c>
      <c r="B74" s="75"/>
      <c r="C74" s="76" t="s">
        <v>30</v>
      </c>
      <c r="D74" s="245">
        <v>-5000</v>
      </c>
      <c r="E74" s="265">
        <v>0</v>
      </c>
      <c r="F74" s="266">
        <v>0</v>
      </c>
      <c r="G74" s="266">
        <v>0</v>
      </c>
      <c r="H74" s="266">
        <v>0</v>
      </c>
      <c r="I74" s="266">
        <v>0</v>
      </c>
      <c r="J74" s="266">
        <v>0</v>
      </c>
      <c r="K74" s="266">
        <v>0</v>
      </c>
      <c r="L74" s="266">
        <v>0</v>
      </c>
      <c r="M74" s="266">
        <v>0</v>
      </c>
      <c r="N74" s="266">
        <v>0</v>
      </c>
      <c r="O74" s="266">
        <v>0</v>
      </c>
      <c r="P74" s="266">
        <v>0</v>
      </c>
      <c r="Q74" s="267"/>
      <c r="R74" s="265">
        <f t="shared" si="6"/>
        <v>0</v>
      </c>
      <c r="S74" s="48">
        <f t="shared" ref="S74:S80" si="8">R74/D74</f>
        <v>0</v>
      </c>
      <c r="T74" s="63"/>
      <c r="U74" s="364"/>
      <c r="V74" s="364"/>
      <c r="W74" s="364"/>
      <c r="X74" s="364"/>
      <c r="Y74" s="364"/>
      <c r="Z74" s="364"/>
    </row>
    <row r="75" spans="1:26" s="41" customFormat="1">
      <c r="A75" s="9" t="s">
        <v>969</v>
      </c>
      <c r="B75" s="77" t="s">
        <v>31</v>
      </c>
      <c r="C75" s="78"/>
      <c r="D75" s="270">
        <f>SUM(D76:D90)-D77</f>
        <v>-262179</v>
      </c>
      <c r="E75" s="271">
        <f>SUM(E76:E90)-E77</f>
        <v>-3009.0600000000004</v>
      </c>
      <c r="F75" s="272">
        <f t="shared" ref="F75:M75" si="9">SUM(F76:F90)-F77</f>
        <v>-20346.73</v>
      </c>
      <c r="G75" s="272">
        <f t="shared" si="9"/>
        <v>-21123.5</v>
      </c>
      <c r="H75" s="272">
        <f>SUM(H76:H90)-H77</f>
        <v>-19356.7</v>
      </c>
      <c r="I75" s="272">
        <f>SUM(I76:I90)-I77</f>
        <v>-22876.170000000002</v>
      </c>
      <c r="J75" s="272">
        <f t="shared" si="9"/>
        <v>-19643.22</v>
      </c>
      <c r="K75" s="272">
        <f>SUM(K76:K90)-K77</f>
        <v>-18637</v>
      </c>
      <c r="L75" s="272">
        <f>SUM(L76:L90)-L77</f>
        <v>-19167.460000000003</v>
      </c>
      <c r="M75" s="272">
        <f t="shared" si="9"/>
        <v>-24638.49</v>
      </c>
      <c r="N75" s="272">
        <f>SUM(N76:N90)-N77</f>
        <v>-20827.72</v>
      </c>
      <c r="O75" s="272">
        <f>SUM(O76:O90)-O77</f>
        <v>-22676.380000000005</v>
      </c>
      <c r="P75" s="272">
        <f>SUM(P76:P90)-P77</f>
        <v>-22282.33</v>
      </c>
      <c r="Q75" s="273">
        <f>SUM(Q76:Q90)-Q77</f>
        <v>0</v>
      </c>
      <c r="R75" s="243">
        <f>SUM(R76:R90)-R77</f>
        <v>-234584.75999999998</v>
      </c>
      <c r="S75" s="29">
        <f t="shared" si="8"/>
        <v>0.89475038046525457</v>
      </c>
      <c r="T75" s="63"/>
    </row>
    <row r="76" spans="1:26" s="41" customFormat="1">
      <c r="A76" s="72" t="s">
        <v>970</v>
      </c>
      <c r="B76" s="75"/>
      <c r="C76" s="76" t="s">
        <v>1523</v>
      </c>
      <c r="D76" s="213">
        <v>-188403</v>
      </c>
      <c r="E76" s="274">
        <v>0</v>
      </c>
      <c r="F76" s="266">
        <v>-15700.28</v>
      </c>
      <c r="G76" s="266">
        <v>-15796.28</v>
      </c>
      <c r="H76" s="266">
        <v>-15700.28</v>
      </c>
      <c r="I76" s="266">
        <v>-15700.28</v>
      </c>
      <c r="J76" s="266">
        <v>-15700.28</v>
      </c>
      <c r="K76" s="266">
        <v>-14300</v>
      </c>
      <c r="L76" s="266">
        <v>-15700.28</v>
      </c>
      <c r="M76" s="266">
        <v>-15700.28</v>
      </c>
      <c r="N76" s="266">
        <v>-15700.28</v>
      </c>
      <c r="O76" s="266">
        <v>-15700.28</v>
      </c>
      <c r="P76" s="266">
        <v>-16140.35</v>
      </c>
      <c r="Q76" s="267"/>
      <c r="R76" s="265">
        <f>SUM(E76:Q76)</f>
        <v>-171838.87000000002</v>
      </c>
      <c r="S76" s="48">
        <f t="shared" si="8"/>
        <v>0.91208138936216532</v>
      </c>
      <c r="T76" s="63"/>
      <c r="U76" s="364"/>
      <c r="V76" s="364"/>
      <c r="W76" s="364"/>
      <c r="X76" s="364"/>
      <c r="Y76" s="364"/>
      <c r="Z76" s="364"/>
    </row>
    <row r="77" spans="1:26" s="41" customFormat="1">
      <c r="A77" s="72" t="s">
        <v>975</v>
      </c>
      <c r="B77" s="75"/>
      <c r="C77" s="76" t="s">
        <v>983</v>
      </c>
      <c r="D77" s="213">
        <f>SUM(D78:D82)</f>
        <v>-37253</v>
      </c>
      <c r="E77" s="274">
        <f>SUM(E78:E82)</f>
        <v>-2462.0600000000004</v>
      </c>
      <c r="F77" s="266">
        <f t="shared" ref="F77:M77" si="10">SUM(F78:F82)</f>
        <v>-3526.44</v>
      </c>
      <c r="G77" s="266">
        <f t="shared" si="10"/>
        <v>-1484.21</v>
      </c>
      <c r="H77" s="266">
        <f>SUM(H78:H82)</f>
        <v>-2494.4100000000003</v>
      </c>
      <c r="I77" s="266">
        <f>SUM(I78:I82)</f>
        <v>-3962.89</v>
      </c>
      <c r="J77" s="266">
        <f t="shared" si="10"/>
        <v>-1556.21</v>
      </c>
      <c r="K77" s="266">
        <f>SUM(K78:K82)</f>
        <v>-3645.91</v>
      </c>
      <c r="L77" s="266">
        <f>SUM(L78:L82)</f>
        <v>-2129.6</v>
      </c>
      <c r="M77" s="266">
        <f t="shared" si="10"/>
        <v>-3000.82</v>
      </c>
      <c r="N77" s="266">
        <f>SUM(N78:N82)</f>
        <v>-2649.35</v>
      </c>
      <c r="O77" s="266">
        <f>SUM(O78:O82)</f>
        <v>-5529.33</v>
      </c>
      <c r="P77" s="266">
        <f>SUM(P78:P82)</f>
        <v>-5371.8099999999995</v>
      </c>
      <c r="Q77" s="267">
        <f>SUM(Q78:Q82)</f>
        <v>0</v>
      </c>
      <c r="R77" s="265">
        <f>SUM(R78:R82)</f>
        <v>-37813.040000000001</v>
      </c>
      <c r="S77" s="48">
        <f t="shared" si="8"/>
        <v>1.0150334201272382</v>
      </c>
      <c r="T77" s="63"/>
      <c r="U77" s="364"/>
    </row>
    <row r="78" spans="1:26" s="41" customFormat="1">
      <c r="A78" s="72" t="s">
        <v>984</v>
      </c>
      <c r="B78" s="191"/>
      <c r="C78" s="357" t="s">
        <v>1543</v>
      </c>
      <c r="D78" s="276">
        <v>-19643</v>
      </c>
      <c r="E78" s="358">
        <v>-1224.1200000000001</v>
      </c>
      <c r="F78" s="266">
        <v>-967.26</v>
      </c>
      <c r="G78" s="266">
        <v>-1202.19</v>
      </c>
      <c r="H78" s="266">
        <v>-1201.49</v>
      </c>
      <c r="I78" s="266">
        <v>-1060.5700000000002</v>
      </c>
      <c r="J78" s="266">
        <v>-966.7700000000001</v>
      </c>
      <c r="K78" s="266">
        <v>-1046.9100000000001</v>
      </c>
      <c r="L78" s="266">
        <v>-1154.8</v>
      </c>
      <c r="M78" s="266">
        <v>-1031.99</v>
      </c>
      <c r="N78" s="266">
        <v>-1228.28</v>
      </c>
      <c r="O78" s="266">
        <v>-1294</v>
      </c>
      <c r="P78" s="277">
        <v>-2093.3200000000002</v>
      </c>
      <c r="Q78" s="278"/>
      <c r="R78" s="275">
        <f t="shared" ref="R78:R84" si="11">SUM(E78:Q78)</f>
        <v>-14471.7</v>
      </c>
      <c r="S78" s="192">
        <f t="shared" si="8"/>
        <v>0.736735732831034</v>
      </c>
      <c r="T78" s="63"/>
      <c r="U78" s="364"/>
      <c r="V78" s="364"/>
      <c r="W78" s="364"/>
      <c r="X78" s="364"/>
      <c r="Y78" s="364"/>
      <c r="Z78" s="364"/>
    </row>
    <row r="79" spans="1:26" s="41" customFormat="1">
      <c r="A79" s="72" t="s">
        <v>1135</v>
      </c>
      <c r="B79" s="191"/>
      <c r="C79" s="76" t="s">
        <v>971</v>
      </c>
      <c r="D79" s="276">
        <v>-8697</v>
      </c>
      <c r="E79" s="358">
        <v>-694.85</v>
      </c>
      <c r="F79" s="266">
        <v>-1676.7</v>
      </c>
      <c r="G79" s="266">
        <v>0</v>
      </c>
      <c r="H79" s="266">
        <v>-709.1</v>
      </c>
      <c r="I79" s="266">
        <v>-1410.54</v>
      </c>
      <c r="J79" s="266">
        <v>10</v>
      </c>
      <c r="K79" s="266">
        <v>-1445.96</v>
      </c>
      <c r="L79" s="266">
        <v>0</v>
      </c>
      <c r="M79" s="266">
        <v>-906.71</v>
      </c>
      <c r="N79" s="266">
        <v>-953.67</v>
      </c>
      <c r="O79" s="266">
        <v>-1428.77</v>
      </c>
      <c r="P79" s="277">
        <v>-1645.3</v>
      </c>
      <c r="Q79" s="278"/>
      <c r="R79" s="275">
        <f t="shared" si="11"/>
        <v>-10861.6</v>
      </c>
      <c r="S79" s="192">
        <f t="shared" si="8"/>
        <v>1.2488904219845924</v>
      </c>
      <c r="T79" s="63"/>
      <c r="U79" s="364"/>
      <c r="V79" s="364"/>
      <c r="W79" s="364"/>
      <c r="X79" s="364"/>
      <c r="Y79" s="364"/>
      <c r="Z79" s="364"/>
    </row>
    <row r="80" spans="1:26" s="41" customFormat="1">
      <c r="A80" s="72" t="s">
        <v>1136</v>
      </c>
      <c r="B80" s="191"/>
      <c r="C80" s="76" t="s">
        <v>1544</v>
      </c>
      <c r="D80" s="276">
        <v>-3142</v>
      </c>
      <c r="E80" s="358">
        <v>-261.07</v>
      </c>
      <c r="F80" s="266">
        <v>-524.46</v>
      </c>
      <c r="G80" s="266">
        <v>0</v>
      </c>
      <c r="H80" s="266">
        <v>-301.8</v>
      </c>
      <c r="I80" s="266">
        <v>-1209.76</v>
      </c>
      <c r="J80" s="266">
        <v>-317.41999999999996</v>
      </c>
      <c r="K80" s="266">
        <v>-871.02</v>
      </c>
      <c r="L80" s="266">
        <v>-692.78</v>
      </c>
      <c r="M80" s="266">
        <v>-780.1</v>
      </c>
      <c r="N80" s="266">
        <v>-185.38</v>
      </c>
      <c r="O80" s="266">
        <v>-1697.15</v>
      </c>
      <c r="P80" s="277">
        <v>-432.11</v>
      </c>
      <c r="Q80" s="278"/>
      <c r="R80" s="275">
        <f t="shared" si="11"/>
        <v>-7273.05</v>
      </c>
      <c r="S80" s="192">
        <f t="shared" si="8"/>
        <v>2.3147835773392744</v>
      </c>
      <c r="T80" s="63"/>
      <c r="U80" s="364"/>
      <c r="V80" s="364"/>
      <c r="W80" s="364"/>
      <c r="X80" s="364"/>
      <c r="Y80" s="364"/>
      <c r="Z80" s="364"/>
    </row>
    <row r="81" spans="1:26" s="41" customFormat="1">
      <c r="A81" s="72" t="s">
        <v>1137</v>
      </c>
      <c r="B81" s="191"/>
      <c r="C81" s="76" t="s">
        <v>972</v>
      </c>
      <c r="D81" s="276"/>
      <c r="E81" s="358">
        <v>0</v>
      </c>
      <c r="F81" s="266">
        <v>0</v>
      </c>
      <c r="G81" s="266">
        <v>0</v>
      </c>
      <c r="H81" s="266">
        <v>0</v>
      </c>
      <c r="I81" s="266">
        <v>0</v>
      </c>
      <c r="J81" s="266">
        <v>0</v>
      </c>
      <c r="K81" s="266">
        <v>0</v>
      </c>
      <c r="L81" s="266">
        <v>0</v>
      </c>
      <c r="M81" s="266">
        <v>0</v>
      </c>
      <c r="N81" s="266">
        <v>0</v>
      </c>
      <c r="O81" s="266">
        <v>0</v>
      </c>
      <c r="P81" s="277">
        <v>0</v>
      </c>
      <c r="Q81" s="278"/>
      <c r="R81" s="275">
        <f t="shared" si="11"/>
        <v>0</v>
      </c>
      <c r="S81" s="192">
        <v>0</v>
      </c>
      <c r="T81" s="63"/>
      <c r="U81" s="364"/>
      <c r="V81" s="364"/>
      <c r="W81" s="364"/>
      <c r="X81" s="364"/>
      <c r="Y81" s="364"/>
      <c r="Z81" s="364"/>
    </row>
    <row r="82" spans="1:26" s="41" customFormat="1">
      <c r="A82" s="72" t="s">
        <v>1138</v>
      </c>
      <c r="B82" s="191"/>
      <c r="C82" s="76" t="s">
        <v>1012</v>
      </c>
      <c r="D82" s="276">
        <v>-5771</v>
      </c>
      <c r="E82" s="358">
        <v>-282.02000000000004</v>
      </c>
      <c r="F82" s="266">
        <v>-358.02000000000004</v>
      </c>
      <c r="G82" s="266">
        <v>-282.02000000000004</v>
      </c>
      <c r="H82" s="266">
        <v>-282.02000000000004</v>
      </c>
      <c r="I82" s="266">
        <v>-282.02000000000004</v>
      </c>
      <c r="J82" s="266">
        <v>-282.02000000000004</v>
      </c>
      <c r="K82" s="266">
        <v>-282.02</v>
      </c>
      <c r="L82" s="266">
        <v>-282.02</v>
      </c>
      <c r="M82" s="266">
        <v>-282.02</v>
      </c>
      <c r="N82" s="266">
        <v>-282.02</v>
      </c>
      <c r="O82" s="266">
        <v>-1109.4100000000001</v>
      </c>
      <c r="P82" s="277">
        <v>-1201.08</v>
      </c>
      <c r="Q82" s="278"/>
      <c r="R82" s="275">
        <f t="shared" si="11"/>
        <v>-5206.6900000000005</v>
      </c>
      <c r="S82" s="192">
        <f>R82/D82</f>
        <v>0.90221625368220426</v>
      </c>
      <c r="T82" s="63"/>
      <c r="U82" s="364"/>
      <c r="V82" s="364"/>
      <c r="W82" s="364"/>
      <c r="X82" s="364"/>
      <c r="Y82" s="364"/>
      <c r="Z82" s="364"/>
    </row>
    <row r="83" spans="1:26" s="41" customFormat="1">
      <c r="A83" s="72" t="s">
        <v>1139</v>
      </c>
      <c r="B83" s="191"/>
      <c r="C83" s="357" t="s">
        <v>1134</v>
      </c>
      <c r="D83" s="276"/>
      <c r="E83" s="35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0</v>
      </c>
      <c r="P83" s="277">
        <v>0</v>
      </c>
      <c r="Q83" s="278"/>
      <c r="R83" s="275">
        <f t="shared" si="11"/>
        <v>0</v>
      </c>
      <c r="S83" s="192">
        <v>0</v>
      </c>
      <c r="T83" s="63"/>
      <c r="U83" s="364"/>
      <c r="V83" s="364"/>
      <c r="W83" s="364"/>
      <c r="X83" s="364"/>
      <c r="Y83" s="364"/>
      <c r="Z83" s="364"/>
    </row>
    <row r="84" spans="1:26" s="41" customFormat="1">
      <c r="A84" s="72" t="s">
        <v>976</v>
      </c>
      <c r="B84" s="75"/>
      <c r="C84" s="76" t="s">
        <v>35</v>
      </c>
      <c r="D84" s="213"/>
      <c r="E84" s="274">
        <v>0</v>
      </c>
      <c r="F84" s="266">
        <v>0</v>
      </c>
      <c r="G84" s="266">
        <v>0</v>
      </c>
      <c r="H84" s="266">
        <v>0</v>
      </c>
      <c r="I84" s="266">
        <v>0</v>
      </c>
      <c r="J84" s="266">
        <v>0</v>
      </c>
      <c r="K84" s="266">
        <v>0</v>
      </c>
      <c r="L84" s="266">
        <v>0</v>
      </c>
      <c r="M84" s="266">
        <v>0</v>
      </c>
      <c r="N84" s="266">
        <v>0</v>
      </c>
      <c r="O84" s="266">
        <v>0</v>
      </c>
      <c r="P84" s="266">
        <v>0</v>
      </c>
      <c r="Q84" s="267"/>
      <c r="R84" s="275">
        <f t="shared" si="11"/>
        <v>0</v>
      </c>
      <c r="S84" s="192">
        <v>0</v>
      </c>
      <c r="T84" s="63"/>
      <c r="U84" s="364"/>
      <c r="V84" s="364"/>
      <c r="W84" s="364"/>
      <c r="X84" s="364"/>
      <c r="Y84" s="364"/>
      <c r="Z84" s="364"/>
    </row>
    <row r="85" spans="1:26" s="41" customFormat="1">
      <c r="A85" s="72" t="s">
        <v>977</v>
      </c>
      <c r="B85" s="75"/>
      <c r="C85" s="76" t="s">
        <v>36</v>
      </c>
      <c r="D85" s="213">
        <v>-2000</v>
      </c>
      <c r="E85" s="274">
        <v>0</v>
      </c>
      <c r="F85" s="266">
        <v>0</v>
      </c>
      <c r="G85" s="266">
        <v>0</v>
      </c>
      <c r="H85" s="266">
        <v>0</v>
      </c>
      <c r="I85" s="266">
        <v>0</v>
      </c>
      <c r="J85" s="266">
        <v>0</v>
      </c>
      <c r="K85" s="266">
        <v>0</v>
      </c>
      <c r="L85" s="266">
        <v>0</v>
      </c>
      <c r="M85" s="266">
        <v>0</v>
      </c>
      <c r="N85" s="266">
        <v>0</v>
      </c>
      <c r="O85" s="266">
        <v>0</v>
      </c>
      <c r="P85" s="266">
        <v>0</v>
      </c>
      <c r="Q85" s="267"/>
      <c r="R85" s="275">
        <f t="shared" ref="R85:R94" si="12">SUM(E85:Q85)</f>
        <v>0</v>
      </c>
      <c r="S85" s="192">
        <f>R85/D85</f>
        <v>0</v>
      </c>
      <c r="T85" s="63"/>
      <c r="U85" s="364"/>
      <c r="V85" s="364"/>
      <c r="W85" s="364"/>
      <c r="X85" s="364"/>
      <c r="Y85" s="364"/>
      <c r="Z85" s="364"/>
    </row>
    <row r="86" spans="1:26" s="41" customFormat="1">
      <c r="A86" s="72" t="s">
        <v>978</v>
      </c>
      <c r="B86" s="75"/>
      <c r="C86" s="76" t="s">
        <v>38</v>
      </c>
      <c r="D86" s="213">
        <v>-16000</v>
      </c>
      <c r="E86" s="274">
        <v>-261</v>
      </c>
      <c r="F86" s="266">
        <v>-825</v>
      </c>
      <c r="G86" s="266">
        <v>0</v>
      </c>
      <c r="H86" s="266">
        <v>-572</v>
      </c>
      <c r="I86" s="266">
        <v>-2916.86</v>
      </c>
      <c r="J86" s="266">
        <v>-2091.73</v>
      </c>
      <c r="K86" s="266">
        <v>-96</v>
      </c>
      <c r="L86" s="266">
        <v>-1042.49</v>
      </c>
      <c r="M86" s="266">
        <v>-5607</v>
      </c>
      <c r="N86" s="266">
        <v>-809.5</v>
      </c>
      <c r="O86" s="266">
        <v>-920.38</v>
      </c>
      <c r="P86" s="266">
        <v>-180</v>
      </c>
      <c r="Q86" s="267"/>
      <c r="R86" s="275">
        <f t="shared" si="12"/>
        <v>-15321.96</v>
      </c>
      <c r="S86" s="192">
        <f>R86/D86</f>
        <v>0.95762249999999993</v>
      </c>
      <c r="T86" s="63"/>
      <c r="U86" s="364"/>
      <c r="V86" s="364"/>
      <c r="W86" s="364"/>
      <c r="X86" s="364"/>
      <c r="Y86" s="364"/>
      <c r="Z86" s="364"/>
    </row>
    <row r="87" spans="1:26" s="41" customFormat="1">
      <c r="A87" s="72" t="s">
        <v>979</v>
      </c>
      <c r="B87" s="75"/>
      <c r="C87" s="76" t="s">
        <v>40</v>
      </c>
      <c r="D87" s="213">
        <v>-2000</v>
      </c>
      <c r="E87" s="274">
        <v>0</v>
      </c>
      <c r="F87" s="266">
        <v>-0.01</v>
      </c>
      <c r="G87" s="266">
        <v>-0.01</v>
      </c>
      <c r="H87" s="266">
        <v>-0.01</v>
      </c>
      <c r="I87" s="266">
        <v>-1.1399999999999999</v>
      </c>
      <c r="J87" s="266">
        <v>0</v>
      </c>
      <c r="K87" s="266">
        <v>0</v>
      </c>
      <c r="L87" s="266">
        <v>0</v>
      </c>
      <c r="M87" s="266">
        <v>0</v>
      </c>
      <c r="N87" s="266">
        <v>0</v>
      </c>
      <c r="O87" s="266">
        <v>0</v>
      </c>
      <c r="P87" s="266">
        <v>0</v>
      </c>
      <c r="Q87" s="267"/>
      <c r="R87" s="275">
        <f t="shared" si="12"/>
        <v>-1.17</v>
      </c>
      <c r="S87" s="192">
        <f>R87/D87</f>
        <v>5.8500000000000002E-4</v>
      </c>
      <c r="T87" s="63"/>
      <c r="U87" s="364"/>
      <c r="V87" s="364"/>
      <c r="W87" s="364"/>
      <c r="X87" s="364"/>
      <c r="Y87" s="364"/>
      <c r="Z87" s="364"/>
    </row>
    <row r="88" spans="1:26" s="41" customFormat="1">
      <c r="A88" s="72" t="s">
        <v>980</v>
      </c>
      <c r="B88" s="75"/>
      <c r="C88" s="76" t="s">
        <v>42</v>
      </c>
      <c r="D88" s="213">
        <v>-4998</v>
      </c>
      <c r="E88" s="274">
        <v>-286</v>
      </c>
      <c r="F88" s="266">
        <v>-295</v>
      </c>
      <c r="G88" s="266">
        <v>0</v>
      </c>
      <c r="H88" s="266">
        <v>-590</v>
      </c>
      <c r="I88" s="266">
        <v>-295</v>
      </c>
      <c r="J88" s="266">
        <v>-295</v>
      </c>
      <c r="K88" s="266">
        <v>-595.09</v>
      </c>
      <c r="L88" s="266">
        <v>-295.08999999999997</v>
      </c>
      <c r="M88" s="266">
        <v>-330.39</v>
      </c>
      <c r="N88" s="266">
        <v>-1668.59</v>
      </c>
      <c r="O88" s="266">
        <v>-526.39</v>
      </c>
      <c r="P88" s="266">
        <v>-590.16999999999996</v>
      </c>
      <c r="Q88" s="267"/>
      <c r="R88" s="275">
        <f t="shared" si="12"/>
        <v>-5766.72</v>
      </c>
      <c r="S88" s="192">
        <f>R88/D88</f>
        <v>1.1538055222088837</v>
      </c>
      <c r="T88" s="63"/>
      <c r="U88" s="364"/>
      <c r="V88" s="364"/>
      <c r="W88" s="364"/>
      <c r="X88" s="364"/>
      <c r="Y88" s="364"/>
      <c r="Z88" s="364"/>
    </row>
    <row r="89" spans="1:26" s="41" customFormat="1">
      <c r="A89" s="72" t="s">
        <v>981</v>
      </c>
      <c r="B89" s="75"/>
      <c r="C89" s="76" t="s">
        <v>43</v>
      </c>
      <c r="D89" s="213">
        <v>-333</v>
      </c>
      <c r="E89" s="274">
        <v>0</v>
      </c>
      <c r="F89" s="266">
        <v>0</v>
      </c>
      <c r="G89" s="266">
        <v>0</v>
      </c>
      <c r="H89" s="266">
        <v>0</v>
      </c>
      <c r="I89" s="266">
        <v>0</v>
      </c>
      <c r="J89" s="266">
        <v>0</v>
      </c>
      <c r="K89" s="266">
        <v>0</v>
      </c>
      <c r="L89" s="266">
        <v>0</v>
      </c>
      <c r="M89" s="266">
        <v>0</v>
      </c>
      <c r="N89" s="266">
        <v>0</v>
      </c>
      <c r="O89" s="266">
        <v>0</v>
      </c>
      <c r="P89" s="266">
        <v>0</v>
      </c>
      <c r="Q89" s="267"/>
      <c r="R89" s="275">
        <f t="shared" si="12"/>
        <v>0</v>
      </c>
      <c r="S89" s="192">
        <f>R89/D89</f>
        <v>0</v>
      </c>
      <c r="T89" s="63"/>
      <c r="U89" s="364"/>
      <c r="V89" s="364"/>
      <c r="W89" s="364"/>
      <c r="X89" s="364"/>
      <c r="Y89" s="364"/>
      <c r="Z89" s="364"/>
    </row>
    <row r="90" spans="1:26" s="41" customFormat="1">
      <c r="A90" s="72" t="s">
        <v>982</v>
      </c>
      <c r="B90" s="75"/>
      <c r="C90" s="76" t="s">
        <v>1549</v>
      </c>
      <c r="D90" s="213">
        <v>-11192</v>
      </c>
      <c r="E90" s="265">
        <v>0</v>
      </c>
      <c r="F90" s="266">
        <v>0</v>
      </c>
      <c r="G90" s="266">
        <v>-3843</v>
      </c>
      <c r="H90" s="266">
        <v>0</v>
      </c>
      <c r="I90" s="266">
        <v>0</v>
      </c>
      <c r="J90" s="266">
        <v>0</v>
      </c>
      <c r="K90" s="266">
        <v>0</v>
      </c>
      <c r="L90" s="266">
        <v>0</v>
      </c>
      <c r="M90" s="266">
        <v>0</v>
      </c>
      <c r="N90" s="266">
        <v>0</v>
      </c>
      <c r="O90" s="266">
        <v>0</v>
      </c>
      <c r="P90" s="266">
        <v>0</v>
      </c>
      <c r="Q90" s="267"/>
      <c r="R90" s="275">
        <f t="shared" si="12"/>
        <v>-3843</v>
      </c>
      <c r="S90" s="192">
        <v>0</v>
      </c>
      <c r="T90" s="63"/>
      <c r="U90" s="364"/>
      <c r="V90" s="364"/>
      <c r="W90" s="364"/>
      <c r="X90" s="364"/>
      <c r="Y90" s="364"/>
      <c r="Z90" s="364"/>
    </row>
    <row r="91" spans="1:26" s="41" customFormat="1" ht="18.75" customHeight="1">
      <c r="A91" s="9" t="s">
        <v>986</v>
      </c>
      <c r="B91" s="622" t="s">
        <v>44</v>
      </c>
      <c r="C91" s="623"/>
      <c r="D91" s="270">
        <f>SUM(D92:D99)</f>
        <v>-105637</v>
      </c>
      <c r="E91" s="271">
        <f t="shared" ref="E91:R91" si="13">SUM(E92:E99)</f>
        <v>-4112.45</v>
      </c>
      <c r="F91" s="272">
        <f t="shared" si="13"/>
        <v>-1652.79</v>
      </c>
      <c r="G91" s="272">
        <f t="shared" si="13"/>
        <v>-3157.67</v>
      </c>
      <c r="H91" s="272">
        <f t="shared" si="13"/>
        <v>-2122.77</v>
      </c>
      <c r="I91" s="272">
        <f t="shared" si="13"/>
        <v>-3045.05</v>
      </c>
      <c r="J91" s="272">
        <f t="shared" si="13"/>
        <v>-2728.2299999999996</v>
      </c>
      <c r="K91" s="272">
        <f t="shared" si="13"/>
        <v>-5898.3</v>
      </c>
      <c r="L91" s="272">
        <f t="shared" si="13"/>
        <v>-3661.77</v>
      </c>
      <c r="M91" s="272">
        <f t="shared" si="13"/>
        <v>-3479.99</v>
      </c>
      <c r="N91" s="272">
        <f t="shared" si="13"/>
        <v>-5688.8</v>
      </c>
      <c r="O91" s="272">
        <f t="shared" si="13"/>
        <v>-3478</v>
      </c>
      <c r="P91" s="272">
        <f t="shared" si="13"/>
        <v>-5664.44</v>
      </c>
      <c r="Q91" s="273">
        <f t="shared" si="13"/>
        <v>0</v>
      </c>
      <c r="R91" s="243">
        <f t="shared" si="13"/>
        <v>-44690.26</v>
      </c>
      <c r="S91" s="29">
        <f t="shared" ref="S91" si="14">R91/D91</f>
        <v>0.42305499020229659</v>
      </c>
      <c r="T91" s="63"/>
    </row>
    <row r="92" spans="1:26" s="41" customFormat="1" ht="27" customHeight="1">
      <c r="A92" s="79" t="s">
        <v>987</v>
      </c>
      <c r="B92" s="75"/>
      <c r="C92" s="76" t="s">
        <v>108</v>
      </c>
      <c r="D92" s="213">
        <v>-44232</v>
      </c>
      <c r="E92" s="265">
        <v>-3261.83</v>
      </c>
      <c r="F92" s="266">
        <v>-802.16999999999985</v>
      </c>
      <c r="G92" s="266">
        <v>-2199.67</v>
      </c>
      <c r="H92" s="266">
        <v>-1198.83</v>
      </c>
      <c r="I92" s="266">
        <v>-2157.77</v>
      </c>
      <c r="J92" s="266">
        <v>-1529.83</v>
      </c>
      <c r="K92" s="266">
        <v>-4255.46</v>
      </c>
      <c r="L92" s="266">
        <v>-2018.93</v>
      </c>
      <c r="M92" s="266">
        <v>-1837.15</v>
      </c>
      <c r="N92" s="266">
        <v>-4045.96</v>
      </c>
      <c r="O92" s="266">
        <v>-1835.16</v>
      </c>
      <c r="P92" s="266">
        <v>-784.36</v>
      </c>
      <c r="Q92" s="267"/>
      <c r="R92" s="275">
        <f t="shared" si="12"/>
        <v>-25927.120000000003</v>
      </c>
      <c r="S92" s="48">
        <f>R92/D92</f>
        <v>0.58616205462108883</v>
      </c>
      <c r="T92" s="63"/>
      <c r="U92" s="364"/>
      <c r="V92" s="364"/>
      <c r="W92" s="364"/>
      <c r="X92" s="364"/>
      <c r="Y92" s="364"/>
      <c r="Z92" s="364"/>
    </row>
    <row r="93" spans="1:26" s="41" customFormat="1">
      <c r="A93" s="79" t="s">
        <v>988</v>
      </c>
      <c r="B93" s="75"/>
      <c r="C93" s="76" t="s">
        <v>1536</v>
      </c>
      <c r="D93" s="213">
        <v>-10647</v>
      </c>
      <c r="E93" s="265">
        <v>-850.62</v>
      </c>
      <c r="F93" s="266">
        <v>-850.62</v>
      </c>
      <c r="G93" s="266">
        <v>-850.62</v>
      </c>
      <c r="H93" s="266">
        <v>-923.93999999999994</v>
      </c>
      <c r="I93" s="266">
        <v>-887.28</v>
      </c>
      <c r="J93" s="266">
        <v>-1198.3999999999999</v>
      </c>
      <c r="K93" s="266">
        <v>-1642.84</v>
      </c>
      <c r="L93" s="266">
        <v>-1642.84</v>
      </c>
      <c r="M93" s="266">
        <v>-1642.84</v>
      </c>
      <c r="N93" s="266">
        <v>-1642.84</v>
      </c>
      <c r="O93" s="266">
        <v>-1642.84</v>
      </c>
      <c r="P93" s="266">
        <v>-1642.84</v>
      </c>
      <c r="Q93" s="267"/>
      <c r="R93" s="275">
        <f t="shared" si="12"/>
        <v>-15418.52</v>
      </c>
      <c r="S93" s="48">
        <f>R93/D93</f>
        <v>1.4481562881562882</v>
      </c>
      <c r="T93" s="63"/>
      <c r="U93" s="364"/>
      <c r="V93" s="364"/>
      <c r="W93" s="364"/>
      <c r="X93" s="364"/>
      <c r="Y93" s="364"/>
      <c r="Z93" s="364"/>
    </row>
    <row r="94" spans="1:26" s="41" customFormat="1">
      <c r="A94" s="79" t="s">
        <v>989</v>
      </c>
      <c r="B94" s="75"/>
      <c r="C94" s="76" t="s">
        <v>1537</v>
      </c>
      <c r="D94" s="213">
        <v>0</v>
      </c>
      <c r="E94" s="265">
        <v>0</v>
      </c>
      <c r="F94" s="266">
        <v>0</v>
      </c>
      <c r="G94" s="266">
        <v>0</v>
      </c>
      <c r="H94" s="266">
        <v>0</v>
      </c>
      <c r="I94" s="266">
        <v>0</v>
      </c>
      <c r="J94" s="266">
        <v>0</v>
      </c>
      <c r="K94" s="266">
        <v>0</v>
      </c>
      <c r="L94" s="266">
        <v>0</v>
      </c>
      <c r="M94" s="266">
        <v>0</v>
      </c>
      <c r="N94" s="266">
        <v>0</v>
      </c>
      <c r="O94" s="266">
        <v>0</v>
      </c>
      <c r="P94" s="266">
        <v>0</v>
      </c>
      <c r="Q94" s="267"/>
      <c r="R94" s="275">
        <f t="shared" si="12"/>
        <v>0</v>
      </c>
      <c r="S94" s="48">
        <v>0</v>
      </c>
      <c r="T94" s="63"/>
      <c r="U94" s="364"/>
      <c r="V94" s="364"/>
      <c r="W94" s="364"/>
      <c r="X94" s="364"/>
      <c r="Y94" s="364"/>
      <c r="Z94" s="364"/>
    </row>
    <row r="95" spans="1:26" s="41" customFormat="1">
      <c r="A95" s="79" t="s">
        <v>990</v>
      </c>
      <c r="B95" s="191"/>
      <c r="C95" s="76" t="s">
        <v>49</v>
      </c>
      <c r="D95" s="276">
        <v>0</v>
      </c>
      <c r="E95" s="275">
        <v>0</v>
      </c>
      <c r="F95" s="266">
        <v>0</v>
      </c>
      <c r="G95" s="266">
        <v>0</v>
      </c>
      <c r="H95" s="266">
        <v>0</v>
      </c>
      <c r="I95" s="266">
        <v>0</v>
      </c>
      <c r="J95" s="266">
        <v>0</v>
      </c>
      <c r="K95" s="266">
        <v>0</v>
      </c>
      <c r="L95" s="266">
        <v>0</v>
      </c>
      <c r="M95" s="266">
        <v>0</v>
      </c>
      <c r="N95" s="266">
        <v>0</v>
      </c>
      <c r="O95" s="266">
        <v>0</v>
      </c>
      <c r="P95" s="277">
        <v>0</v>
      </c>
      <c r="Q95" s="278"/>
      <c r="R95" s="275">
        <v>0</v>
      </c>
      <c r="S95" s="48">
        <v>0</v>
      </c>
      <c r="T95" s="63"/>
      <c r="U95" s="364"/>
      <c r="V95" s="364"/>
      <c r="W95" s="364"/>
      <c r="X95" s="364"/>
      <c r="Y95" s="364"/>
      <c r="Z95" s="364"/>
    </row>
    <row r="96" spans="1:26" s="41" customFormat="1">
      <c r="A96" s="79" t="s">
        <v>991</v>
      </c>
      <c r="B96" s="75"/>
      <c r="C96" s="76" t="s">
        <v>50</v>
      </c>
      <c r="D96" s="213">
        <v>-20758</v>
      </c>
      <c r="E96" s="265">
        <v>0</v>
      </c>
      <c r="F96" s="266">
        <v>0</v>
      </c>
      <c r="G96" s="266">
        <v>-107.38</v>
      </c>
      <c r="H96" s="266">
        <v>0</v>
      </c>
      <c r="I96" s="266">
        <v>0</v>
      </c>
      <c r="J96" s="266">
        <v>0</v>
      </c>
      <c r="K96" s="266">
        <v>0</v>
      </c>
      <c r="L96" s="266">
        <v>0</v>
      </c>
      <c r="M96" s="266">
        <v>0</v>
      </c>
      <c r="N96" s="266">
        <v>0</v>
      </c>
      <c r="O96" s="266">
        <v>0</v>
      </c>
      <c r="P96" s="266">
        <v>-3237.24</v>
      </c>
      <c r="Q96" s="267"/>
      <c r="R96" s="275">
        <f>SUM(E96:Q96)</f>
        <v>-3344.62</v>
      </c>
      <c r="S96" s="48">
        <f>R96/D96</f>
        <v>0.16112438577897678</v>
      </c>
      <c r="T96" s="63"/>
      <c r="U96" s="364"/>
      <c r="V96" s="364"/>
      <c r="W96" s="364"/>
      <c r="X96" s="364"/>
      <c r="Y96" s="364"/>
      <c r="Z96" s="364"/>
    </row>
    <row r="97" spans="1:26" s="41" customFormat="1">
      <c r="A97" s="79" t="s">
        <v>1542</v>
      </c>
      <c r="B97" s="75"/>
      <c r="C97" s="420" t="s">
        <v>1550</v>
      </c>
      <c r="D97" s="213">
        <v>-30000</v>
      </c>
      <c r="E97" s="265">
        <v>0</v>
      </c>
      <c r="F97" s="266">
        <v>0</v>
      </c>
      <c r="G97" s="266">
        <v>0</v>
      </c>
      <c r="H97" s="266">
        <v>0</v>
      </c>
      <c r="I97" s="266">
        <v>0</v>
      </c>
      <c r="J97" s="266">
        <v>0</v>
      </c>
      <c r="K97" s="266">
        <v>0</v>
      </c>
      <c r="L97" s="266">
        <v>0</v>
      </c>
      <c r="M97" s="266">
        <v>0</v>
      </c>
      <c r="N97" s="266">
        <v>0</v>
      </c>
      <c r="O97" s="266">
        <v>0</v>
      </c>
      <c r="P97" s="266">
        <v>0</v>
      </c>
      <c r="Q97" s="267"/>
      <c r="R97" s="275">
        <f>SUM(E97:Q97)</f>
        <v>0</v>
      </c>
      <c r="S97" s="48">
        <f>R97/D97</f>
        <v>0</v>
      </c>
      <c r="T97" s="63"/>
      <c r="U97" s="364"/>
      <c r="V97" s="364"/>
      <c r="W97" s="364"/>
      <c r="X97" s="364"/>
      <c r="Y97" s="364"/>
      <c r="Z97" s="364"/>
    </row>
    <row r="98" spans="1:26" s="41" customFormat="1">
      <c r="A98" s="503" t="s">
        <v>1736</v>
      </c>
      <c r="B98" s="191"/>
      <c r="C98" s="504" t="s">
        <v>1738</v>
      </c>
      <c r="D98" s="276">
        <v>0</v>
      </c>
      <c r="E98" s="3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>
        <v>0</v>
      </c>
      <c r="Q98" s="506"/>
      <c r="R98" s="275"/>
      <c r="S98" s="192"/>
      <c r="T98" s="63"/>
      <c r="U98" s="364"/>
      <c r="V98" s="364"/>
      <c r="W98" s="364"/>
      <c r="X98" s="364"/>
      <c r="Y98" s="364"/>
      <c r="Z98" s="364"/>
    </row>
    <row r="99" spans="1:26" s="41" customFormat="1">
      <c r="A99" s="503" t="s">
        <v>1737</v>
      </c>
      <c r="B99" s="191"/>
      <c r="C99" s="504" t="s">
        <v>1739</v>
      </c>
      <c r="D99" s="276">
        <v>0</v>
      </c>
      <c r="E99" s="3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506"/>
      <c r="R99" s="275"/>
      <c r="S99" s="192"/>
      <c r="T99" s="63"/>
      <c r="U99" s="364"/>
      <c r="V99" s="364"/>
      <c r="W99" s="364"/>
      <c r="X99" s="364"/>
      <c r="Y99" s="364"/>
      <c r="Z99" s="364"/>
    </row>
    <row r="100" spans="1:26" s="41" customFormat="1">
      <c r="A100" s="9" t="s">
        <v>992</v>
      </c>
      <c r="B100" s="413"/>
      <c r="C100" s="414" t="s">
        <v>51</v>
      </c>
      <c r="D100" s="270">
        <f t="shared" ref="D100" si="15">D101+D123+D113+D130+D135</f>
        <v>-152030</v>
      </c>
      <c r="E100" s="279">
        <f>E101+E123+E113+E130+E135</f>
        <v>-21708.400000000001</v>
      </c>
      <c r="F100" s="280">
        <f t="shared" ref="F100:R100" si="16">F101+F123+F113+F130+F135</f>
        <v>-3519</v>
      </c>
      <c r="G100" s="280">
        <f t="shared" si="16"/>
        <v>-26772</v>
      </c>
      <c r="H100" s="280">
        <f t="shared" si="16"/>
        <v>-6998</v>
      </c>
      <c r="I100" s="280">
        <f t="shared" si="16"/>
        <v>-22957.79</v>
      </c>
      <c r="J100" s="280">
        <f t="shared" si="16"/>
        <v>-9563.7999999999993</v>
      </c>
      <c r="K100" s="280">
        <f t="shared" si="16"/>
        <v>-10779.2</v>
      </c>
      <c r="L100" s="280">
        <f t="shared" si="16"/>
        <v>-16355.23</v>
      </c>
      <c r="M100" s="280">
        <f t="shared" si="16"/>
        <v>-37260.36</v>
      </c>
      <c r="N100" s="280">
        <f t="shared" si="16"/>
        <v>-9617.94</v>
      </c>
      <c r="O100" s="280">
        <f t="shared" si="16"/>
        <v>-8526</v>
      </c>
      <c r="P100" s="280">
        <f>P101+P123+P113+P130+P135</f>
        <v>-19319.86</v>
      </c>
      <c r="Q100" s="281">
        <f t="shared" si="16"/>
        <v>0</v>
      </c>
      <c r="R100" s="282">
        <f t="shared" si="16"/>
        <v>-193377.58000000002</v>
      </c>
      <c r="S100" s="29">
        <f>R100/D100</f>
        <v>1.2719698743669015</v>
      </c>
      <c r="T100" s="63"/>
    </row>
    <row r="101" spans="1:26" s="41" customFormat="1">
      <c r="A101" s="9" t="s">
        <v>993</v>
      </c>
      <c r="B101" s="622" t="s">
        <v>1564</v>
      </c>
      <c r="C101" s="623"/>
      <c r="D101" s="270">
        <f t="shared" ref="D101:Q101" si="17">SUM(D102:D112)</f>
        <v>-13200</v>
      </c>
      <c r="E101" s="279">
        <f t="shared" si="17"/>
        <v>0</v>
      </c>
      <c r="F101" s="280">
        <f t="shared" si="17"/>
        <v>0</v>
      </c>
      <c r="G101" s="280">
        <f t="shared" si="17"/>
        <v>0</v>
      </c>
      <c r="H101" s="280">
        <f t="shared" si="17"/>
        <v>0</v>
      </c>
      <c r="I101" s="280">
        <f t="shared" si="17"/>
        <v>0</v>
      </c>
      <c r="J101" s="280">
        <f t="shared" si="17"/>
        <v>0</v>
      </c>
      <c r="K101" s="280">
        <f t="shared" si="17"/>
        <v>0</v>
      </c>
      <c r="L101" s="280">
        <f t="shared" si="17"/>
        <v>0</v>
      </c>
      <c r="M101" s="280">
        <f t="shared" si="17"/>
        <v>0</v>
      </c>
      <c r="N101" s="280">
        <f t="shared" si="17"/>
        <v>0</v>
      </c>
      <c r="O101" s="280">
        <f t="shared" si="17"/>
        <v>0</v>
      </c>
      <c r="P101" s="280">
        <f t="shared" si="17"/>
        <v>0</v>
      </c>
      <c r="Q101" s="281">
        <f t="shared" si="17"/>
        <v>0</v>
      </c>
      <c r="R101" s="283">
        <f>SUM(R102)</f>
        <v>0</v>
      </c>
      <c r="S101" s="29">
        <f>R101/D101</f>
        <v>0</v>
      </c>
      <c r="T101" s="63"/>
    </row>
    <row r="102" spans="1:26" s="41" customFormat="1">
      <c r="A102" s="72" t="s">
        <v>994</v>
      </c>
      <c r="B102" s="75"/>
      <c r="C102" s="76" t="s">
        <v>1551</v>
      </c>
      <c r="D102" s="213">
        <v>-1700</v>
      </c>
      <c r="E102" s="27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75">
        <f t="shared" ref="R102:R112" si="18">SUM(E102:Q102)</f>
        <v>0</v>
      </c>
      <c r="S102" s="48">
        <f>R102/D102</f>
        <v>0</v>
      </c>
      <c r="T102" s="63"/>
    </row>
    <row r="103" spans="1:26" s="41" customFormat="1">
      <c r="A103" s="72" t="s">
        <v>1538</v>
      </c>
      <c r="B103" s="191"/>
      <c r="C103" s="357" t="s">
        <v>1574</v>
      </c>
      <c r="D103" s="276">
        <v>0</v>
      </c>
      <c r="E103" s="358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77"/>
      <c r="R103" s="275">
        <f t="shared" si="18"/>
        <v>0</v>
      </c>
      <c r="S103" s="192">
        <v>0</v>
      </c>
      <c r="T103" s="404" t="e">
        <f>S103/E103</f>
        <v>#DIV/0!</v>
      </c>
    </row>
    <row r="104" spans="1:26" s="41" customFormat="1">
      <c r="A104" s="72" t="s">
        <v>1565</v>
      </c>
      <c r="B104" s="191"/>
      <c r="C104" s="357" t="s">
        <v>1575</v>
      </c>
      <c r="D104" s="276">
        <v>0</v>
      </c>
      <c r="E104" s="358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77"/>
      <c r="R104" s="275">
        <f t="shared" si="18"/>
        <v>0</v>
      </c>
      <c r="S104" s="192">
        <v>0</v>
      </c>
      <c r="T104" s="63"/>
      <c r="Y104" s="363"/>
    </row>
    <row r="105" spans="1:26" s="41" customFormat="1">
      <c r="A105" s="72" t="s">
        <v>1566</v>
      </c>
      <c r="B105" s="191"/>
      <c r="C105" s="357" t="s">
        <v>1552</v>
      </c>
      <c r="D105" s="276">
        <v>-5000</v>
      </c>
      <c r="E105" s="358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77"/>
      <c r="R105" s="275">
        <f t="shared" si="18"/>
        <v>0</v>
      </c>
      <c r="S105" s="192">
        <f>R105/D105</f>
        <v>0</v>
      </c>
      <c r="T105" s="63"/>
      <c r="Y105" s="363"/>
    </row>
    <row r="106" spans="1:26" s="41" customFormat="1">
      <c r="A106" s="72" t="s">
        <v>1567</v>
      </c>
      <c r="B106" s="191"/>
      <c r="C106" s="357" t="s">
        <v>1553</v>
      </c>
      <c r="D106" s="276">
        <v>-3000</v>
      </c>
      <c r="E106" s="358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77"/>
      <c r="R106" s="275">
        <f t="shared" si="18"/>
        <v>0</v>
      </c>
      <c r="S106" s="192">
        <f>R106/D106</f>
        <v>0</v>
      </c>
      <c r="T106" s="63"/>
      <c r="Y106" s="363"/>
    </row>
    <row r="107" spans="1:26" s="41" customFormat="1">
      <c r="A107" s="72" t="s">
        <v>1568</v>
      </c>
      <c r="B107" s="191"/>
      <c r="C107" s="357" t="s">
        <v>1576</v>
      </c>
      <c r="D107" s="276">
        <v>0</v>
      </c>
      <c r="E107" s="358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77"/>
      <c r="R107" s="275">
        <f t="shared" si="18"/>
        <v>0</v>
      </c>
      <c r="S107" s="192">
        <v>0</v>
      </c>
      <c r="T107" s="63"/>
      <c r="Y107" s="363"/>
    </row>
    <row r="108" spans="1:26" s="41" customFormat="1">
      <c r="A108" s="72" t="s">
        <v>1569</v>
      </c>
      <c r="B108" s="191"/>
      <c r="C108" s="357" t="s">
        <v>1577</v>
      </c>
      <c r="D108" s="276">
        <v>0</v>
      </c>
      <c r="E108" s="358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77"/>
      <c r="R108" s="275">
        <f t="shared" si="18"/>
        <v>0</v>
      </c>
      <c r="S108" s="192">
        <v>0</v>
      </c>
      <c r="T108" s="63"/>
      <c r="Y108" s="363"/>
    </row>
    <row r="109" spans="1:26" s="41" customFormat="1">
      <c r="A109" s="72" t="s">
        <v>1570</v>
      </c>
      <c r="B109" s="191"/>
      <c r="C109" s="357" t="s">
        <v>1581</v>
      </c>
      <c r="D109" s="276">
        <v>-3500</v>
      </c>
      <c r="E109" s="358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77"/>
      <c r="R109" s="275">
        <f t="shared" si="18"/>
        <v>0</v>
      </c>
      <c r="S109" s="192">
        <f>R109/D109</f>
        <v>0</v>
      </c>
      <c r="T109" s="63"/>
      <c r="Y109" s="363"/>
    </row>
    <row r="110" spans="1:26" s="41" customFormat="1">
      <c r="A110" s="72" t="s">
        <v>1571</v>
      </c>
      <c r="B110" s="191"/>
      <c r="C110" s="357" t="s">
        <v>1578</v>
      </c>
      <c r="D110" s="276">
        <v>0</v>
      </c>
      <c r="E110" s="358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77"/>
      <c r="R110" s="275">
        <f t="shared" si="18"/>
        <v>0</v>
      </c>
      <c r="S110" s="192">
        <v>0</v>
      </c>
      <c r="T110" s="63"/>
      <c r="Y110" s="363"/>
    </row>
    <row r="111" spans="1:26" s="41" customFormat="1">
      <c r="A111" s="72" t="s">
        <v>1572</v>
      </c>
      <c r="B111" s="191"/>
      <c r="C111" s="357" t="s">
        <v>1579</v>
      </c>
      <c r="D111" s="276">
        <v>0</v>
      </c>
      <c r="E111" s="358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77"/>
      <c r="R111" s="275">
        <f t="shared" si="18"/>
        <v>0</v>
      </c>
      <c r="S111" s="192">
        <v>0</v>
      </c>
      <c r="T111" s="63"/>
      <c r="Y111" s="363"/>
    </row>
    <row r="112" spans="1:26" s="41" customFormat="1">
      <c r="A112" s="72" t="s">
        <v>1573</v>
      </c>
      <c r="B112" s="191"/>
      <c r="C112" s="357" t="s">
        <v>1580</v>
      </c>
      <c r="D112" s="276">
        <v>0</v>
      </c>
      <c r="E112" s="358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77"/>
      <c r="R112" s="275">
        <f t="shared" si="18"/>
        <v>0</v>
      </c>
      <c r="S112" s="192">
        <v>0</v>
      </c>
      <c r="T112" s="63"/>
      <c r="Y112" s="363"/>
    </row>
    <row r="113" spans="1:26" s="41" customFormat="1">
      <c r="A113" s="72" t="s">
        <v>1539</v>
      </c>
      <c r="B113" s="620" t="s">
        <v>1582</v>
      </c>
      <c r="C113" s="621"/>
      <c r="D113" s="270">
        <f>SUM(D114:D121)</f>
        <v>-133230</v>
      </c>
      <c r="E113" s="279">
        <f>SUM(E114:E121)</f>
        <v>-21708.400000000001</v>
      </c>
      <c r="F113" s="280">
        <f t="shared" ref="F113:K113" si="19">SUM(F114:F121)</f>
        <v>-3519</v>
      </c>
      <c r="G113" s="280">
        <f>SUM(G114:G121)</f>
        <v>-26772</v>
      </c>
      <c r="H113" s="280">
        <f t="shared" si="19"/>
        <v>-6998</v>
      </c>
      <c r="I113" s="280">
        <f>SUM(I114:I121)</f>
        <v>-22957.79</v>
      </c>
      <c r="J113" s="280">
        <f>SUM(J114:J121)</f>
        <v>-9563.7999999999993</v>
      </c>
      <c r="K113" s="280">
        <f t="shared" si="19"/>
        <v>-10779.2</v>
      </c>
      <c r="L113" s="280">
        <f t="shared" ref="L113:R113" si="20">SUM(L114:L121)</f>
        <v>-16355.23</v>
      </c>
      <c r="M113" s="280">
        <f t="shared" si="20"/>
        <v>-37260.36</v>
      </c>
      <c r="N113" s="280">
        <f t="shared" si="20"/>
        <v>-9617.94</v>
      </c>
      <c r="O113" s="280">
        <f t="shared" si="20"/>
        <v>-8526</v>
      </c>
      <c r="P113" s="280">
        <f t="shared" si="20"/>
        <v>-19319.86</v>
      </c>
      <c r="Q113" s="281">
        <f t="shared" si="20"/>
        <v>0</v>
      </c>
      <c r="R113" s="283">
        <f t="shared" si="20"/>
        <v>-193377.58000000002</v>
      </c>
      <c r="S113" s="29">
        <f>R113/D113</f>
        <v>1.451456728964948</v>
      </c>
      <c r="T113" s="63"/>
      <c r="Y113" s="363"/>
    </row>
    <row r="114" spans="1:26" s="41" customFormat="1">
      <c r="A114" s="72" t="s">
        <v>995</v>
      </c>
      <c r="B114" s="75"/>
      <c r="C114" s="76" t="s">
        <v>1554</v>
      </c>
      <c r="D114" s="213">
        <v>-3000</v>
      </c>
      <c r="E114" s="27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75">
        <f t="shared" ref="R114:R121" si="21">SUM(E114:Q114)</f>
        <v>0</v>
      </c>
      <c r="S114" s="48">
        <f>R114/D114</f>
        <v>0</v>
      </c>
      <c r="T114" s="63"/>
      <c r="Y114" s="363"/>
    </row>
    <row r="115" spans="1:26" s="41" customFormat="1">
      <c r="A115" s="72" t="s">
        <v>996</v>
      </c>
      <c r="B115" s="75"/>
      <c r="C115" s="76" t="s">
        <v>1589</v>
      </c>
      <c r="D115" s="213">
        <v>0</v>
      </c>
      <c r="E115" s="27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75">
        <f t="shared" si="21"/>
        <v>0</v>
      </c>
      <c r="S115" s="48">
        <v>0</v>
      </c>
      <c r="T115" s="63"/>
      <c r="Y115" s="363"/>
    </row>
    <row r="116" spans="1:26" s="41" customFormat="1">
      <c r="A116" s="406" t="s">
        <v>1583</v>
      </c>
      <c r="B116" s="191"/>
      <c r="C116" s="357" t="s">
        <v>1590</v>
      </c>
      <c r="D116" s="276">
        <v>-3000</v>
      </c>
      <c r="E116" s="358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275">
        <f t="shared" si="21"/>
        <v>0</v>
      </c>
      <c r="S116" s="192">
        <f>R116/D116</f>
        <v>0</v>
      </c>
      <c r="T116" s="63"/>
      <c r="Y116" s="363"/>
    </row>
    <row r="117" spans="1:26" s="41" customFormat="1">
      <c r="A117" s="406" t="s">
        <v>1584</v>
      </c>
      <c r="B117" s="191"/>
      <c r="C117" s="357" t="s">
        <v>1591</v>
      </c>
      <c r="D117" s="276">
        <v>0</v>
      </c>
      <c r="E117" s="358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275">
        <f t="shared" si="21"/>
        <v>0</v>
      </c>
      <c r="S117" s="192">
        <v>0</v>
      </c>
      <c r="T117" s="63"/>
      <c r="Y117" s="363"/>
    </row>
    <row r="118" spans="1:26" s="41" customFormat="1">
      <c r="A118" s="406" t="s">
        <v>1585</v>
      </c>
      <c r="B118" s="191"/>
      <c r="C118" s="357" t="s">
        <v>1592</v>
      </c>
      <c r="D118" s="276">
        <v>0</v>
      </c>
      <c r="E118" s="358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275">
        <f t="shared" si="21"/>
        <v>0</v>
      </c>
      <c r="S118" s="192">
        <v>0</v>
      </c>
      <c r="T118" s="63"/>
      <c r="Y118" s="363"/>
    </row>
    <row r="119" spans="1:26" s="41" customFormat="1">
      <c r="A119" s="406" t="s">
        <v>1586</v>
      </c>
      <c r="B119" s="191"/>
      <c r="C119" s="357" t="s">
        <v>839</v>
      </c>
      <c r="D119" s="276">
        <v>-127230</v>
      </c>
      <c r="E119" s="358">
        <v>-21708.400000000001</v>
      </c>
      <c r="F119" s="359">
        <v>-3519</v>
      </c>
      <c r="G119" s="359">
        <f>-19228-7544</f>
        <v>-26772</v>
      </c>
      <c r="H119" s="359">
        <v>-6998</v>
      </c>
      <c r="I119" s="359">
        <v>-22957.79</v>
      </c>
      <c r="J119" s="359">
        <v>-9563.7999999999993</v>
      </c>
      <c r="K119" s="359">
        <v>-10779.2</v>
      </c>
      <c r="L119" s="359">
        <v>-16355.23</v>
      </c>
      <c r="M119" s="359">
        <v>-37260.36</v>
      </c>
      <c r="N119" s="359">
        <v>-9617.94</v>
      </c>
      <c r="O119" s="359">
        <v>-8526</v>
      </c>
      <c r="P119" s="359">
        <v>-19319.86</v>
      </c>
      <c r="Q119" s="359"/>
      <c r="R119" s="275">
        <f t="shared" si="21"/>
        <v>-193377.58000000002</v>
      </c>
      <c r="S119" s="192">
        <f>R119/D119</f>
        <v>1.5199055254263933</v>
      </c>
      <c r="T119" s="63"/>
      <c r="U119" s="364"/>
      <c r="V119" s="364"/>
      <c r="W119" s="364"/>
      <c r="X119" s="364"/>
      <c r="Y119" s="364"/>
      <c r="Z119" s="364"/>
    </row>
    <row r="120" spans="1:26" s="41" customFormat="1" ht="38.25">
      <c r="A120" s="406" t="s">
        <v>1587</v>
      </c>
      <c r="B120" s="191"/>
      <c r="C120" s="357" t="s">
        <v>1629</v>
      </c>
      <c r="D120" s="276">
        <v>0</v>
      </c>
      <c r="E120" s="358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275">
        <f t="shared" si="21"/>
        <v>0</v>
      </c>
      <c r="S120" s="192">
        <v>0</v>
      </c>
      <c r="T120" s="63"/>
      <c r="Y120" s="363"/>
    </row>
    <row r="121" spans="1:26" s="41" customFormat="1">
      <c r="A121" s="72" t="s">
        <v>1588</v>
      </c>
      <c r="B121" s="75"/>
      <c r="C121" s="357" t="s">
        <v>1593</v>
      </c>
      <c r="D121" s="213">
        <v>0</v>
      </c>
      <c r="E121" s="27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75">
        <f t="shared" si="21"/>
        <v>0</v>
      </c>
      <c r="S121" s="48">
        <v>0</v>
      </c>
      <c r="T121" s="63"/>
      <c r="Y121" s="363"/>
    </row>
    <row r="122" spans="1:26" s="39" customFormat="1" ht="25.5">
      <c r="A122" s="35"/>
      <c r="B122" s="70" t="s">
        <v>75</v>
      </c>
      <c r="C122" s="71"/>
      <c r="D122" s="236" t="s">
        <v>2</v>
      </c>
      <c r="E122" s="383" t="s">
        <v>1642</v>
      </c>
      <c r="F122" s="437" t="s">
        <v>1643</v>
      </c>
      <c r="G122" s="437" t="s">
        <v>1644</v>
      </c>
      <c r="H122" s="437" t="s">
        <v>1645</v>
      </c>
      <c r="I122" s="437" t="s">
        <v>923</v>
      </c>
      <c r="J122" s="437" t="s">
        <v>1646</v>
      </c>
      <c r="K122" s="437" t="s">
        <v>1647</v>
      </c>
      <c r="L122" s="437" t="s">
        <v>1648</v>
      </c>
      <c r="M122" s="437" t="s">
        <v>1649</v>
      </c>
      <c r="N122" s="384" t="s">
        <v>1650</v>
      </c>
      <c r="O122" s="384" t="s">
        <v>1651</v>
      </c>
      <c r="P122" s="204" t="s">
        <v>1652</v>
      </c>
      <c r="Q122" s="237" t="s">
        <v>3</v>
      </c>
      <c r="R122" s="55" t="s">
        <v>4</v>
      </c>
      <c r="S122" s="37" t="s">
        <v>132</v>
      </c>
      <c r="T122" s="38"/>
    </row>
    <row r="123" spans="1:26" s="41" customFormat="1">
      <c r="A123" s="9" t="s">
        <v>997</v>
      </c>
      <c r="B123" s="622" t="s">
        <v>1594</v>
      </c>
      <c r="C123" s="623"/>
      <c r="D123" s="270">
        <f>SUM(D124:D129)</f>
        <v>-3600</v>
      </c>
      <c r="E123" s="279">
        <f>SUM(E124:E129)</f>
        <v>0</v>
      </c>
      <c r="F123" s="280">
        <f t="shared" ref="F123:K123" si="22">SUM(F124:F129)</f>
        <v>0</v>
      </c>
      <c r="G123" s="280">
        <f>SUM(G124:G129)</f>
        <v>0</v>
      </c>
      <c r="H123" s="280">
        <f t="shared" si="22"/>
        <v>0</v>
      </c>
      <c r="I123" s="280">
        <f>SUM(I124:I129)</f>
        <v>0</v>
      </c>
      <c r="J123" s="280">
        <f>SUM(J124:J129)</f>
        <v>0</v>
      </c>
      <c r="K123" s="280">
        <f t="shared" si="22"/>
        <v>0</v>
      </c>
      <c r="L123" s="280">
        <f t="shared" ref="L123:R123" si="23">SUM(L124:L129)</f>
        <v>0</v>
      </c>
      <c r="M123" s="280">
        <f t="shared" si="23"/>
        <v>0</v>
      </c>
      <c r="N123" s="280">
        <f t="shared" si="23"/>
        <v>0</v>
      </c>
      <c r="O123" s="280">
        <f t="shared" si="23"/>
        <v>0</v>
      </c>
      <c r="P123" s="280">
        <f t="shared" si="23"/>
        <v>0</v>
      </c>
      <c r="Q123" s="281">
        <f t="shared" si="23"/>
        <v>0</v>
      </c>
      <c r="R123" s="282">
        <f t="shared" si="23"/>
        <v>0</v>
      </c>
      <c r="S123" s="29">
        <f>R123/D123</f>
        <v>0</v>
      </c>
      <c r="T123" s="63"/>
      <c r="Y123" s="363"/>
    </row>
    <row r="124" spans="1:26" s="41" customFormat="1">
      <c r="A124" s="72" t="s">
        <v>1595</v>
      </c>
      <c r="B124" s="191"/>
      <c r="C124" s="76" t="s">
        <v>1601</v>
      </c>
      <c r="D124" s="213">
        <v>0</v>
      </c>
      <c r="E124" s="27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75">
        <f t="shared" ref="R124:R129" si="24">SUM(E124:Q124)</f>
        <v>0</v>
      </c>
      <c r="S124" s="192">
        <v>0</v>
      </c>
      <c r="T124" s="63"/>
      <c r="Y124" s="363"/>
    </row>
    <row r="125" spans="1:26" s="41" customFormat="1">
      <c r="A125" s="406" t="s">
        <v>1596</v>
      </c>
      <c r="B125" s="191"/>
      <c r="C125" s="357" t="s">
        <v>1555</v>
      </c>
      <c r="D125" s="276">
        <v>-400</v>
      </c>
      <c r="E125" s="358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275">
        <f t="shared" si="24"/>
        <v>0</v>
      </c>
      <c r="S125" s="192">
        <f>R125/D125</f>
        <v>0</v>
      </c>
      <c r="T125" s="63"/>
      <c r="Y125" s="363"/>
    </row>
    <row r="126" spans="1:26" s="41" customFormat="1">
      <c r="A126" s="406" t="s">
        <v>1597</v>
      </c>
      <c r="B126" s="191"/>
      <c r="C126" s="357" t="s">
        <v>1602</v>
      </c>
      <c r="D126" s="276">
        <v>0</v>
      </c>
      <c r="E126" s="358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275">
        <f t="shared" si="24"/>
        <v>0</v>
      </c>
      <c r="S126" s="192">
        <v>0</v>
      </c>
      <c r="T126" s="63"/>
      <c r="Y126" s="363"/>
    </row>
    <row r="127" spans="1:26" s="41" customFormat="1">
      <c r="A127" s="406" t="s">
        <v>1598</v>
      </c>
      <c r="B127" s="191"/>
      <c r="C127" s="357" t="s">
        <v>1556</v>
      </c>
      <c r="D127" s="276">
        <v>-1000</v>
      </c>
      <c r="E127" s="358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275">
        <f t="shared" si="24"/>
        <v>0</v>
      </c>
      <c r="S127" s="192">
        <f t="shared" ref="S127:S132" si="25">R127/D127</f>
        <v>0</v>
      </c>
      <c r="T127" s="63"/>
      <c r="Y127" s="363"/>
    </row>
    <row r="128" spans="1:26" s="41" customFormat="1">
      <c r="A128" s="406" t="s">
        <v>1599</v>
      </c>
      <c r="B128" s="191"/>
      <c r="C128" s="357" t="s">
        <v>1557</v>
      </c>
      <c r="D128" s="276">
        <v>-700</v>
      </c>
      <c r="E128" s="358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275">
        <f t="shared" si="24"/>
        <v>0</v>
      </c>
      <c r="S128" s="192">
        <f t="shared" si="25"/>
        <v>0</v>
      </c>
      <c r="T128" s="63"/>
      <c r="Y128" s="363"/>
    </row>
    <row r="129" spans="1:25" s="41" customFormat="1">
      <c r="A129" s="406" t="s">
        <v>1600</v>
      </c>
      <c r="B129" s="191"/>
      <c r="C129" s="357" t="s">
        <v>1558</v>
      </c>
      <c r="D129" s="276">
        <v>-1500</v>
      </c>
      <c r="E129" s="358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275">
        <f t="shared" si="24"/>
        <v>0</v>
      </c>
      <c r="S129" s="192">
        <f t="shared" si="25"/>
        <v>0</v>
      </c>
      <c r="T129" s="63"/>
      <c r="Y129" s="363"/>
    </row>
    <row r="130" spans="1:25" s="41" customFormat="1">
      <c r="A130" s="9" t="s">
        <v>1540</v>
      </c>
      <c r="B130" s="620" t="s">
        <v>1603</v>
      </c>
      <c r="C130" s="621"/>
      <c r="D130" s="270">
        <f>+SUM(D131:D134)</f>
        <v>-1000</v>
      </c>
      <c r="E130" s="279">
        <f t="shared" ref="E130:Q130" si="26">SUM(E131:E148)</f>
        <v>0</v>
      </c>
      <c r="F130" s="280">
        <f t="shared" si="26"/>
        <v>0</v>
      </c>
      <c r="G130" s="280">
        <f t="shared" si="26"/>
        <v>0</v>
      </c>
      <c r="H130" s="280">
        <f t="shared" si="26"/>
        <v>0</v>
      </c>
      <c r="I130" s="280">
        <f t="shared" si="26"/>
        <v>0</v>
      </c>
      <c r="J130" s="280">
        <f t="shared" si="26"/>
        <v>0</v>
      </c>
      <c r="K130" s="280">
        <f t="shared" si="26"/>
        <v>0</v>
      </c>
      <c r="L130" s="280">
        <f t="shared" si="26"/>
        <v>0</v>
      </c>
      <c r="M130" s="280">
        <f t="shared" si="26"/>
        <v>0</v>
      </c>
      <c r="N130" s="280">
        <f t="shared" si="26"/>
        <v>0</v>
      </c>
      <c r="O130" s="280">
        <f t="shared" si="26"/>
        <v>0</v>
      </c>
      <c r="P130" s="280">
        <v>0</v>
      </c>
      <c r="Q130" s="281">
        <f t="shared" si="26"/>
        <v>0</v>
      </c>
      <c r="R130" s="282">
        <v>0</v>
      </c>
      <c r="S130" s="29">
        <f t="shared" si="25"/>
        <v>0</v>
      </c>
      <c r="T130" s="63"/>
      <c r="Y130" s="363"/>
    </row>
    <row r="131" spans="1:25" s="41" customFormat="1">
      <c r="A131" s="406" t="s">
        <v>1604</v>
      </c>
      <c r="B131" s="191"/>
      <c r="C131" s="357" t="s">
        <v>1559</v>
      </c>
      <c r="D131" s="276">
        <v>-500</v>
      </c>
      <c r="E131" s="358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77"/>
      <c r="R131" s="275">
        <f>SUM(E131:Q131)</f>
        <v>0</v>
      </c>
      <c r="S131" s="192">
        <f t="shared" si="25"/>
        <v>0</v>
      </c>
      <c r="T131" s="63"/>
      <c r="Y131" s="363"/>
    </row>
    <row r="132" spans="1:25" s="41" customFormat="1" ht="25.5">
      <c r="A132" s="406" t="s">
        <v>1605</v>
      </c>
      <c r="B132" s="191"/>
      <c r="C132" s="357" t="s">
        <v>1630</v>
      </c>
      <c r="D132" s="276">
        <v>-500</v>
      </c>
      <c r="E132" s="358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77"/>
      <c r="R132" s="275">
        <f>SUM(E132:Q132)</f>
        <v>0</v>
      </c>
      <c r="S132" s="192">
        <f t="shared" si="25"/>
        <v>0</v>
      </c>
      <c r="T132" s="63"/>
      <c r="Y132" s="363"/>
    </row>
    <row r="133" spans="1:25" s="41" customFormat="1">
      <c r="A133" s="406" t="s">
        <v>1606</v>
      </c>
      <c r="B133" s="191"/>
      <c r="C133" s="357" t="s">
        <v>1608</v>
      </c>
      <c r="D133" s="276">
        <v>0</v>
      </c>
      <c r="E133" s="358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77"/>
      <c r="R133" s="275">
        <f>SUM(E133:Q133)</f>
        <v>0</v>
      </c>
      <c r="S133" s="192">
        <v>0</v>
      </c>
      <c r="T133" s="63"/>
      <c r="Y133" s="363"/>
    </row>
    <row r="134" spans="1:25" s="41" customFormat="1" ht="25.5">
      <c r="A134" s="406" t="s">
        <v>1607</v>
      </c>
      <c r="B134" s="191"/>
      <c r="C134" s="357" t="s">
        <v>1609</v>
      </c>
      <c r="D134" s="276">
        <v>0</v>
      </c>
      <c r="E134" s="358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77"/>
      <c r="R134" s="275">
        <f>SUM(E134:Q134)</f>
        <v>0</v>
      </c>
      <c r="S134" s="192">
        <v>0</v>
      </c>
      <c r="T134" s="63"/>
      <c r="Y134" s="363"/>
    </row>
    <row r="135" spans="1:25" s="41" customFormat="1">
      <c r="A135" s="9" t="s">
        <v>1611</v>
      </c>
      <c r="B135" s="620" t="s">
        <v>1610</v>
      </c>
      <c r="C135" s="621"/>
      <c r="D135" s="270">
        <f>SUM(D136:D142)</f>
        <v>-1000</v>
      </c>
      <c r="E135" s="279">
        <f>SUM(E136:E142)</f>
        <v>0</v>
      </c>
      <c r="F135" s="280">
        <f t="shared" ref="F135:K135" si="27">SUM(F136:F142)</f>
        <v>0</v>
      </c>
      <c r="G135" s="280">
        <f>SUM(G136:G142)</f>
        <v>0</v>
      </c>
      <c r="H135" s="280">
        <f t="shared" si="27"/>
        <v>0</v>
      </c>
      <c r="I135" s="280">
        <f>SUM(I136:I142)</f>
        <v>0</v>
      </c>
      <c r="J135" s="280">
        <f>SUM(J136:J142)</f>
        <v>0</v>
      </c>
      <c r="K135" s="280">
        <f t="shared" si="27"/>
        <v>0</v>
      </c>
      <c r="L135" s="280">
        <f t="shared" ref="L135:R135" si="28">SUM(L136:L142)</f>
        <v>0</v>
      </c>
      <c r="M135" s="280">
        <f t="shared" si="28"/>
        <v>0</v>
      </c>
      <c r="N135" s="280">
        <f t="shared" si="28"/>
        <v>0</v>
      </c>
      <c r="O135" s="280">
        <f t="shared" si="28"/>
        <v>0</v>
      </c>
      <c r="P135" s="280">
        <f t="shared" si="28"/>
        <v>0</v>
      </c>
      <c r="Q135" s="281">
        <f t="shared" si="28"/>
        <v>0</v>
      </c>
      <c r="R135" s="282">
        <f t="shared" si="28"/>
        <v>0</v>
      </c>
      <c r="S135" s="29">
        <f>R135/D135</f>
        <v>0</v>
      </c>
      <c r="T135" s="63"/>
      <c r="Y135" s="363"/>
    </row>
    <row r="136" spans="1:25" s="41" customFormat="1">
      <c r="A136" s="406" t="s">
        <v>1612</v>
      </c>
      <c r="B136" s="191"/>
      <c r="C136" s="357" t="s">
        <v>973</v>
      </c>
      <c r="D136" s="276">
        <v>0</v>
      </c>
      <c r="E136" s="358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77"/>
      <c r="R136" s="275">
        <f t="shared" ref="R136:R142" si="29">SUM(E136:Q136)</f>
        <v>0</v>
      </c>
      <c r="S136" s="192">
        <v>0</v>
      </c>
      <c r="T136" s="63"/>
      <c r="Y136" s="363"/>
    </row>
    <row r="137" spans="1:25" s="41" customFormat="1">
      <c r="A137" s="406" t="s">
        <v>1613</v>
      </c>
      <c r="B137" s="191"/>
      <c r="C137" s="357" t="s">
        <v>974</v>
      </c>
      <c r="D137" s="276">
        <v>0</v>
      </c>
      <c r="E137" s="358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77"/>
      <c r="R137" s="275">
        <f t="shared" si="29"/>
        <v>0</v>
      </c>
      <c r="S137" s="192">
        <v>0</v>
      </c>
      <c r="T137" s="63"/>
      <c r="Y137" s="363"/>
    </row>
    <row r="138" spans="1:25" s="41" customFormat="1">
      <c r="A138" s="406" t="s">
        <v>1614</v>
      </c>
      <c r="B138" s="191"/>
      <c r="C138" s="357" t="s">
        <v>1619</v>
      </c>
      <c r="D138" s="276">
        <v>0</v>
      </c>
      <c r="E138" s="358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77"/>
      <c r="R138" s="275">
        <f t="shared" si="29"/>
        <v>0</v>
      </c>
      <c r="S138" s="192">
        <v>0</v>
      </c>
      <c r="T138" s="63"/>
      <c r="Y138" s="363"/>
    </row>
    <row r="139" spans="1:25" s="41" customFormat="1">
      <c r="A139" s="406" t="s">
        <v>1615</v>
      </c>
      <c r="B139" s="191"/>
      <c r="C139" s="357" t="s">
        <v>1561</v>
      </c>
      <c r="D139" s="276">
        <v>-1000</v>
      </c>
      <c r="E139" s="358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77"/>
      <c r="R139" s="275">
        <f t="shared" si="29"/>
        <v>0</v>
      </c>
      <c r="S139" s="192">
        <f>R139/D139</f>
        <v>0</v>
      </c>
      <c r="T139" s="63"/>
      <c r="Y139" s="363"/>
    </row>
    <row r="140" spans="1:25" s="41" customFormat="1">
      <c r="A140" s="406" t="s">
        <v>1616</v>
      </c>
      <c r="B140" s="191"/>
      <c r="C140" s="357" t="s">
        <v>1620</v>
      </c>
      <c r="D140" s="276">
        <v>0</v>
      </c>
      <c r="E140" s="358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77"/>
      <c r="R140" s="275">
        <f t="shared" si="29"/>
        <v>0</v>
      </c>
      <c r="S140" s="192">
        <v>0</v>
      </c>
      <c r="T140" s="63"/>
      <c r="Y140" s="363"/>
    </row>
    <row r="141" spans="1:25" s="41" customFormat="1">
      <c r="A141" s="406" t="s">
        <v>1617</v>
      </c>
      <c r="B141" s="191"/>
      <c r="C141" s="357" t="s">
        <v>1621</v>
      </c>
      <c r="D141" s="276">
        <v>0</v>
      </c>
      <c r="E141" s="358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77"/>
      <c r="R141" s="275">
        <f t="shared" si="29"/>
        <v>0</v>
      </c>
      <c r="S141" s="192">
        <v>0</v>
      </c>
      <c r="T141" s="63"/>
      <c r="Y141" s="363"/>
    </row>
    <row r="142" spans="1:25" s="41" customFormat="1">
      <c r="A142" s="406" t="s">
        <v>1618</v>
      </c>
      <c r="B142" s="191"/>
      <c r="C142" s="357" t="s">
        <v>1622</v>
      </c>
      <c r="D142" s="276">
        <v>0</v>
      </c>
      <c r="E142" s="358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77"/>
      <c r="R142" s="275">
        <f t="shared" si="29"/>
        <v>0</v>
      </c>
      <c r="S142" s="192">
        <v>0</v>
      </c>
      <c r="T142" s="63"/>
      <c r="Y142" s="363"/>
    </row>
    <row r="143" spans="1:25" s="41" customFormat="1">
      <c r="A143" s="9" t="s">
        <v>998</v>
      </c>
      <c r="B143" s="620" t="s">
        <v>1610</v>
      </c>
      <c r="C143" s="621"/>
      <c r="D143" s="270">
        <f>SUM(D144:D148)</f>
        <v>-6667</v>
      </c>
      <c r="E143" s="279">
        <f>SUM(E144:E148)</f>
        <v>0</v>
      </c>
      <c r="F143" s="280">
        <f t="shared" ref="F143:K143" si="30">SUM(F144:F148)</f>
        <v>0</v>
      </c>
      <c r="G143" s="280">
        <f>SUM(G144:G148)</f>
        <v>0</v>
      </c>
      <c r="H143" s="280">
        <f t="shared" si="30"/>
        <v>0</v>
      </c>
      <c r="I143" s="280">
        <f>SUM(I144:I148)</f>
        <v>0</v>
      </c>
      <c r="J143" s="280">
        <f>SUM(J144:J148)</f>
        <v>0</v>
      </c>
      <c r="K143" s="280">
        <f t="shared" si="30"/>
        <v>0</v>
      </c>
      <c r="L143" s="280">
        <f t="shared" ref="L143:R143" si="31">SUM(L144:L148)</f>
        <v>0</v>
      </c>
      <c r="M143" s="280">
        <f t="shared" si="31"/>
        <v>0</v>
      </c>
      <c r="N143" s="280">
        <f t="shared" si="31"/>
        <v>0</v>
      </c>
      <c r="O143" s="280">
        <f t="shared" si="31"/>
        <v>0</v>
      </c>
      <c r="P143" s="280">
        <f t="shared" si="31"/>
        <v>-2080</v>
      </c>
      <c r="Q143" s="281">
        <f t="shared" si="31"/>
        <v>0</v>
      </c>
      <c r="R143" s="282">
        <f t="shared" si="31"/>
        <v>-2080</v>
      </c>
      <c r="S143" s="29">
        <f>R143/D143</f>
        <v>0.31198440077996098</v>
      </c>
      <c r="T143" s="63"/>
      <c r="Y143" s="363"/>
    </row>
    <row r="144" spans="1:25" s="41" customFormat="1">
      <c r="A144" s="406" t="s">
        <v>999</v>
      </c>
      <c r="B144" s="191"/>
      <c r="C144" s="357" t="s">
        <v>1562</v>
      </c>
      <c r="D144" s="276">
        <v>-1667</v>
      </c>
      <c r="E144" s="358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77"/>
      <c r="R144" s="275">
        <f>SUM(E144:Q144)</f>
        <v>0</v>
      </c>
      <c r="S144" s="192">
        <f>R144/D144</f>
        <v>0</v>
      </c>
      <c r="T144" s="63"/>
      <c r="Y144" s="363"/>
    </row>
    <row r="145" spans="1:25" s="41" customFormat="1">
      <c r="A145" s="406" t="s">
        <v>1000</v>
      </c>
      <c r="B145" s="191"/>
      <c r="C145" s="357" t="s">
        <v>1626</v>
      </c>
      <c r="D145" s="276">
        <v>0</v>
      </c>
      <c r="E145" s="358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77"/>
      <c r="R145" s="275">
        <f>SUM(E145:Q145)</f>
        <v>0</v>
      </c>
      <c r="S145" s="192">
        <v>0</v>
      </c>
      <c r="T145" s="63"/>
      <c r="Y145" s="363"/>
    </row>
    <row r="146" spans="1:25" s="41" customFormat="1">
      <c r="A146" s="406" t="s">
        <v>1623</v>
      </c>
      <c r="B146" s="191"/>
      <c r="C146" s="357" t="s">
        <v>1563</v>
      </c>
      <c r="D146" s="276">
        <v>-5000</v>
      </c>
      <c r="E146" s="358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>
        <v>-2080</v>
      </c>
      <c r="Q146" s="377"/>
      <c r="R146" s="275">
        <f>SUM(E146:Q146)</f>
        <v>-2080</v>
      </c>
      <c r="S146" s="192">
        <f>R146/D146</f>
        <v>0.41599999999999998</v>
      </c>
      <c r="T146" s="63"/>
      <c r="Y146" s="363"/>
    </row>
    <row r="147" spans="1:25" s="41" customFormat="1">
      <c r="A147" s="406" t="s">
        <v>1624</v>
      </c>
      <c r="B147" s="191"/>
      <c r="C147" s="357" t="s">
        <v>1627</v>
      </c>
      <c r="D147" s="276">
        <v>0</v>
      </c>
      <c r="E147" s="358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77"/>
      <c r="R147" s="275">
        <f>SUM(E147:Q147)</f>
        <v>0</v>
      </c>
      <c r="S147" s="192">
        <v>0</v>
      </c>
      <c r="T147" s="63"/>
      <c r="Y147" s="363"/>
    </row>
    <row r="148" spans="1:25" s="41" customFormat="1">
      <c r="A148" s="406" t="s">
        <v>1625</v>
      </c>
      <c r="B148" s="191"/>
      <c r="C148" s="357" t="s">
        <v>1628</v>
      </c>
      <c r="D148" s="276">
        <v>0</v>
      </c>
      <c r="E148" s="358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77"/>
      <c r="R148" s="275">
        <f>SUM(E148:Q148)</f>
        <v>0</v>
      </c>
      <c r="S148" s="192">
        <v>0</v>
      </c>
      <c r="T148" s="63"/>
      <c r="Y148" s="363"/>
    </row>
    <row r="149" spans="1:25" s="41" customFormat="1">
      <c r="A149" s="406"/>
      <c r="B149" s="191"/>
      <c r="C149" s="357"/>
      <c r="D149" s="276"/>
      <c r="E149" s="358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77"/>
      <c r="R149" s="275"/>
      <c r="S149" s="192"/>
      <c r="T149" s="63"/>
      <c r="Y149" s="363"/>
    </row>
    <row r="150" spans="1:25" s="41" customFormat="1">
      <c r="A150" s="9"/>
      <c r="B150" s="622" t="s">
        <v>107</v>
      </c>
      <c r="C150" s="623"/>
      <c r="D150" s="270">
        <f t="shared" ref="D150:R150" si="32">+D52+D66+D75+D91+D100+D143</f>
        <v>-3112178</v>
      </c>
      <c r="E150" s="279">
        <f t="shared" si="32"/>
        <v>-210659.62333333332</v>
      </c>
      <c r="F150" s="280">
        <f t="shared" si="32"/>
        <v>-191377.53000000009</v>
      </c>
      <c r="G150" s="280">
        <f t="shared" si="32"/>
        <v>-227865.6866666667</v>
      </c>
      <c r="H150" s="280">
        <f t="shared" si="32"/>
        <v>-219988.71999999997</v>
      </c>
      <c r="I150" s="280">
        <f t="shared" si="32"/>
        <v>-244593.50333333327</v>
      </c>
      <c r="J150" s="280">
        <f t="shared" si="32"/>
        <v>-226777.85999999996</v>
      </c>
      <c r="K150" s="280">
        <f t="shared" si="32"/>
        <v>-230452.47</v>
      </c>
      <c r="L150" s="280">
        <f t="shared" si="32"/>
        <v>-233957.06333333335</v>
      </c>
      <c r="M150" s="280">
        <f t="shared" si="32"/>
        <v>-254280.02666666661</v>
      </c>
      <c r="N150" s="280">
        <f t="shared" si="32"/>
        <v>-205342.76</v>
      </c>
      <c r="O150" s="280">
        <f t="shared" si="32"/>
        <v>-226294.11666666667</v>
      </c>
      <c r="P150" s="280">
        <f t="shared" si="32"/>
        <v>-224878.27666666667</v>
      </c>
      <c r="Q150" s="280">
        <f t="shared" si="32"/>
        <v>0</v>
      </c>
      <c r="R150" s="243">
        <f t="shared" si="32"/>
        <v>-2696467.6366666663</v>
      </c>
      <c r="S150" s="29">
        <f>R150/D150</f>
        <v>0.86642461860043551</v>
      </c>
      <c r="T150" s="63"/>
      <c r="U150" s="105"/>
    </row>
    <row r="151" spans="1:25">
      <c r="A151" s="80"/>
      <c r="B151" s="4"/>
      <c r="C151" s="4"/>
      <c r="D151" s="286"/>
      <c r="E151" s="286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81"/>
      <c r="T151" s="82"/>
    </row>
    <row r="152" spans="1:25" s="41" customFormat="1" ht="19.5" customHeight="1">
      <c r="A152" s="52" t="s">
        <v>847</v>
      </c>
      <c r="B152" s="83"/>
      <c r="C152" s="84" t="s">
        <v>81</v>
      </c>
      <c r="D152" s="288">
        <v>0</v>
      </c>
      <c r="E152" s="289">
        <v>0</v>
      </c>
      <c r="F152" s="214">
        <v>0</v>
      </c>
      <c r="G152" s="214">
        <v>0</v>
      </c>
      <c r="H152" s="214">
        <v>0</v>
      </c>
      <c r="I152" s="214">
        <v>0</v>
      </c>
      <c r="J152" s="214">
        <v>0</v>
      </c>
      <c r="K152" s="214">
        <v>0</v>
      </c>
      <c r="L152" s="214">
        <v>0</v>
      </c>
      <c r="M152" s="214">
        <v>0</v>
      </c>
      <c r="N152" s="214">
        <v>0</v>
      </c>
      <c r="O152" s="214">
        <v>0</v>
      </c>
      <c r="P152" s="214">
        <f>SUM(P153:P155)</f>
        <v>0</v>
      </c>
      <c r="Q152" s="287">
        <f>SUM(Q153:Q155)</f>
        <v>0</v>
      </c>
      <c r="R152" s="261">
        <f>SUM(E152:Q152)</f>
        <v>0</v>
      </c>
      <c r="S152" s="48">
        <v>0</v>
      </c>
      <c r="T152" s="63"/>
    </row>
    <row r="153" spans="1:25">
      <c r="A153" s="85" t="s">
        <v>1106</v>
      </c>
      <c r="B153" s="86"/>
      <c r="C153" s="47" t="s">
        <v>1102</v>
      </c>
      <c r="D153" s="290"/>
      <c r="E153" s="291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92"/>
      <c r="R153" s="265">
        <f>SUM(E153:Q153)</f>
        <v>0</v>
      </c>
      <c r="S153" s="48">
        <v>0</v>
      </c>
      <c r="Y153" s="365"/>
    </row>
    <row r="154" spans="1:25">
      <c r="A154" s="373" t="s">
        <v>1107</v>
      </c>
      <c r="B154" s="374"/>
      <c r="C154" s="47" t="s">
        <v>1103</v>
      </c>
      <c r="D154" s="375"/>
      <c r="E154" s="376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292"/>
      <c r="R154" s="265">
        <f>SUM(E154:Q154)</f>
        <v>0</v>
      </c>
      <c r="S154" s="48">
        <v>0</v>
      </c>
      <c r="Y154" s="365"/>
    </row>
    <row r="155" spans="1:25">
      <c r="A155" s="85" t="s">
        <v>1108</v>
      </c>
      <c r="B155" s="86"/>
      <c r="C155" s="47" t="s">
        <v>1104</v>
      </c>
      <c r="D155" s="290"/>
      <c r="E155" s="291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92"/>
      <c r="R155" s="265">
        <f>SUM(E155:Q155)</f>
        <v>0</v>
      </c>
      <c r="S155" s="48">
        <v>0</v>
      </c>
      <c r="Y155" s="365"/>
    </row>
    <row r="156" spans="1:25">
      <c r="A156" s="80"/>
      <c r="B156" s="4"/>
      <c r="C156" s="4"/>
      <c r="D156" s="286"/>
      <c r="E156" s="286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4"/>
      <c r="Q156" s="294"/>
      <c r="R156" s="295"/>
      <c r="S156" s="87"/>
    </row>
    <row r="157" spans="1:25" s="41" customFormat="1">
      <c r="A157" s="9"/>
      <c r="B157" s="622" t="s">
        <v>73</v>
      </c>
      <c r="C157" s="628" t="s">
        <v>61</v>
      </c>
      <c r="D157" s="296">
        <f>SUM(D150+D152)</f>
        <v>-3112178</v>
      </c>
      <c r="E157" s="297">
        <f>SUM(E150+E152)</f>
        <v>-210659.62333333332</v>
      </c>
      <c r="F157" s="280">
        <f t="shared" ref="F157:M157" si="33">SUM(F150+F152)</f>
        <v>-191377.53000000009</v>
      </c>
      <c r="G157" s="280">
        <f t="shared" si="33"/>
        <v>-227865.6866666667</v>
      </c>
      <c r="H157" s="280">
        <f>SUM(H150+H152)</f>
        <v>-219988.71999999997</v>
      </c>
      <c r="I157" s="280">
        <f>SUM(I150+I152)</f>
        <v>-244593.50333333327</v>
      </c>
      <c r="J157" s="280">
        <f t="shared" si="33"/>
        <v>-226777.85999999996</v>
      </c>
      <c r="K157" s="280">
        <f>SUM(K150+K152)</f>
        <v>-230452.47</v>
      </c>
      <c r="L157" s="280">
        <f>SUM(L150+L152)</f>
        <v>-233957.06333333335</v>
      </c>
      <c r="M157" s="280">
        <f t="shared" si="33"/>
        <v>-254280.02666666661</v>
      </c>
      <c r="N157" s="280">
        <f>SUM(N150+N152)</f>
        <v>-205342.76</v>
      </c>
      <c r="O157" s="280">
        <f>SUM(O150+O152)</f>
        <v>-226294.11666666667</v>
      </c>
      <c r="P157" s="280">
        <f>SUM(P150+P152)</f>
        <v>-224878.27666666667</v>
      </c>
      <c r="Q157" s="270">
        <f>SUM(Q150+Q152)</f>
        <v>0</v>
      </c>
      <c r="R157" s="243">
        <f>SUM(R150+R152)</f>
        <v>-2696467.6366666663</v>
      </c>
      <c r="S157" s="29">
        <f>R157/D157</f>
        <v>0.86642461860043551</v>
      </c>
      <c r="T157" s="63"/>
    </row>
    <row r="158" spans="1:25" s="4" customFormat="1">
      <c r="A158" s="88"/>
      <c r="B158" s="74"/>
      <c r="C158" s="74"/>
      <c r="D158" s="298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19"/>
      <c r="Q158" s="19"/>
      <c r="R158" s="19"/>
      <c r="S158" s="81"/>
      <c r="T158" s="82"/>
    </row>
    <row r="159" spans="1:25" s="41" customFormat="1">
      <c r="A159" s="89">
        <v>7</v>
      </c>
      <c r="B159" s="629" t="s">
        <v>62</v>
      </c>
      <c r="C159" s="630"/>
      <c r="D159" s="296">
        <f t="shared" ref="D159:Q159" si="34">D157+D45</f>
        <v>-3112178</v>
      </c>
      <c r="E159" s="300">
        <f t="shared" si="34"/>
        <v>-210659.62333333332</v>
      </c>
      <c r="F159" s="300">
        <f t="shared" si="34"/>
        <v>-191377.53000000009</v>
      </c>
      <c r="G159" s="300">
        <f t="shared" si="34"/>
        <v>-227865.6866666667</v>
      </c>
      <c r="H159" s="300">
        <f t="shared" si="34"/>
        <v>-219988.71999999997</v>
      </c>
      <c r="I159" s="300">
        <f t="shared" si="34"/>
        <v>-244593.50333333327</v>
      </c>
      <c r="J159" s="300">
        <f t="shared" si="34"/>
        <v>-226777.85999999996</v>
      </c>
      <c r="K159" s="300">
        <f t="shared" si="34"/>
        <v>-230452.47</v>
      </c>
      <c r="L159" s="300">
        <f t="shared" si="34"/>
        <v>-233957.06333333335</v>
      </c>
      <c r="M159" s="300">
        <f t="shared" si="34"/>
        <v>-254280.02666666661</v>
      </c>
      <c r="N159" s="300">
        <f t="shared" si="34"/>
        <v>-205342.76</v>
      </c>
      <c r="O159" s="300">
        <f t="shared" si="34"/>
        <v>-226294.11666666667</v>
      </c>
      <c r="P159" s="280">
        <f t="shared" si="34"/>
        <v>-224878.27666666667</v>
      </c>
      <c r="Q159" s="281">
        <f t="shared" si="34"/>
        <v>0</v>
      </c>
      <c r="R159" s="253">
        <f>SUM(E159:Q159)</f>
        <v>-2696467.6366666667</v>
      </c>
      <c r="S159" s="29">
        <f>R159/D159</f>
        <v>0.86642461860043563</v>
      </c>
      <c r="T159" s="63"/>
    </row>
    <row r="160" spans="1:25" s="4" customFormat="1">
      <c r="A160" s="80"/>
      <c r="B160" s="90"/>
      <c r="C160" s="90"/>
      <c r="D160" s="301"/>
      <c r="E160" s="302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4"/>
      <c r="Q160" s="304"/>
      <c r="R160" s="304"/>
      <c r="S160" s="91"/>
      <c r="T160" s="82"/>
    </row>
    <row r="161" spans="1:23" s="41" customFormat="1">
      <c r="A161" s="11" t="s">
        <v>74</v>
      </c>
      <c r="B161" s="6"/>
      <c r="C161" s="6"/>
      <c r="D161" s="232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105"/>
      <c r="T161" s="40"/>
    </row>
    <row r="162" spans="1:23">
      <c r="A162" s="12"/>
      <c r="B162" s="7"/>
      <c r="C162" s="7"/>
      <c r="D162" s="305"/>
      <c r="P162" s="3"/>
      <c r="Q162" s="3"/>
    </row>
    <row r="163" spans="1:23" ht="28.5" customHeight="1">
      <c r="A163" s="9">
        <v>8</v>
      </c>
      <c r="B163" s="622" t="s">
        <v>94</v>
      </c>
      <c r="C163" s="628"/>
      <c r="D163" s="309">
        <f>SUM(D164:D169)</f>
        <v>-8000</v>
      </c>
      <c r="E163" s="310">
        <f>SUM(E164:E169)</f>
        <v>0</v>
      </c>
      <c r="F163" s="311">
        <f t="shared" ref="F163:K163" si="35">SUM(F164:F169)</f>
        <v>0</v>
      </c>
      <c r="G163" s="311">
        <f>SUM(G164:G169)</f>
        <v>0</v>
      </c>
      <c r="H163" s="311">
        <f t="shared" si="35"/>
        <v>-3679</v>
      </c>
      <c r="I163" s="311">
        <f>SUM(I164:I169)</f>
        <v>0</v>
      </c>
      <c r="J163" s="311">
        <f>SUM(J164:J169)</f>
        <v>0</v>
      </c>
      <c r="K163" s="311">
        <f t="shared" si="35"/>
        <v>0</v>
      </c>
      <c r="L163" s="311">
        <f t="shared" ref="L163:Q163" si="36">SUM(L164:L169)</f>
        <v>0</v>
      </c>
      <c r="M163" s="311">
        <f t="shared" si="36"/>
        <v>0</v>
      </c>
      <c r="N163" s="311">
        <f t="shared" si="36"/>
        <v>-3468</v>
      </c>
      <c r="O163" s="311">
        <f t="shared" si="36"/>
        <v>0</v>
      </c>
      <c r="P163" s="311">
        <f t="shared" si="36"/>
        <v>0</v>
      </c>
      <c r="Q163" s="312">
        <f t="shared" si="36"/>
        <v>0</v>
      </c>
      <c r="R163" s="313">
        <f t="shared" ref="R163:R169" si="37">SUM(E163:Q163)</f>
        <v>-7147</v>
      </c>
      <c r="S163" s="29">
        <f>R163/D163</f>
        <v>0.89337500000000003</v>
      </c>
    </row>
    <row r="164" spans="1:23">
      <c r="A164" s="10" t="s">
        <v>87</v>
      </c>
      <c r="B164" s="13"/>
      <c r="C164" s="14" t="s">
        <v>63</v>
      </c>
      <c r="D164" s="290">
        <v>-2000</v>
      </c>
      <c r="E164" s="314"/>
      <c r="F164" s="315"/>
      <c r="G164" s="315"/>
      <c r="H164" s="315">
        <v>-3679</v>
      </c>
      <c r="I164" s="315"/>
      <c r="J164" s="315"/>
      <c r="K164" s="315"/>
      <c r="L164" s="315"/>
      <c r="M164" s="315"/>
      <c r="N164" s="315"/>
      <c r="O164" s="315"/>
      <c r="P164" s="315"/>
      <c r="Q164" s="316"/>
      <c r="R164" s="265">
        <f t="shared" si="37"/>
        <v>-3679</v>
      </c>
      <c r="S164" s="48">
        <f>R164/D164</f>
        <v>1.8394999999999999</v>
      </c>
    </row>
    <row r="165" spans="1:23">
      <c r="A165" s="10" t="s">
        <v>88</v>
      </c>
      <c r="B165" s="13"/>
      <c r="C165" s="14" t="s">
        <v>102</v>
      </c>
      <c r="D165" s="290">
        <v>-5000</v>
      </c>
      <c r="E165" s="314"/>
      <c r="F165" s="315"/>
      <c r="G165" s="315"/>
      <c r="H165" s="315"/>
      <c r="I165" s="315"/>
      <c r="J165" s="315"/>
      <c r="K165" s="315"/>
      <c r="L165" s="315"/>
      <c r="M165" s="315"/>
      <c r="N165" s="315">
        <v>-3468</v>
      </c>
      <c r="O165" s="315"/>
      <c r="P165" s="315"/>
      <c r="Q165" s="316"/>
      <c r="R165" s="265">
        <f t="shared" si="37"/>
        <v>-3468</v>
      </c>
      <c r="S165" s="48">
        <f>R165/D165</f>
        <v>0.69359999999999999</v>
      </c>
    </row>
    <row r="166" spans="1:23">
      <c r="A166" s="10" t="s">
        <v>89</v>
      </c>
      <c r="B166" s="15"/>
      <c r="C166" s="16" t="s">
        <v>103</v>
      </c>
      <c r="D166" s="290">
        <v>-1000</v>
      </c>
      <c r="E166" s="314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7"/>
      <c r="R166" s="265">
        <f t="shared" si="37"/>
        <v>0</v>
      </c>
      <c r="S166" s="48">
        <f>R166/D166</f>
        <v>0</v>
      </c>
    </row>
    <row r="167" spans="1:23">
      <c r="A167" s="10" t="s">
        <v>1109</v>
      </c>
      <c r="B167" s="13"/>
      <c r="C167" s="14" t="s">
        <v>68</v>
      </c>
      <c r="D167" s="290">
        <v>0</v>
      </c>
      <c r="E167" s="314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7"/>
      <c r="R167" s="265">
        <f t="shared" si="37"/>
        <v>0</v>
      </c>
      <c r="S167" s="48">
        <v>0</v>
      </c>
    </row>
    <row r="168" spans="1:23">
      <c r="A168" s="10" t="s">
        <v>90</v>
      </c>
      <c r="B168" s="13"/>
      <c r="C168" s="14" t="s">
        <v>69</v>
      </c>
      <c r="D168" s="290">
        <v>0</v>
      </c>
      <c r="E168" s="314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7"/>
      <c r="R168" s="265">
        <f t="shared" si="37"/>
        <v>0</v>
      </c>
      <c r="S168" s="48">
        <v>0</v>
      </c>
    </row>
    <row r="169" spans="1:23">
      <c r="A169" s="20" t="s">
        <v>1110</v>
      </c>
      <c r="B169" s="13"/>
      <c r="C169" s="14" t="s">
        <v>70</v>
      </c>
      <c r="D169" s="290">
        <v>0</v>
      </c>
      <c r="E169" s="314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7"/>
      <c r="R169" s="265">
        <f t="shared" si="37"/>
        <v>0</v>
      </c>
      <c r="S169" s="48">
        <v>0</v>
      </c>
    </row>
    <row r="170" spans="1:23">
      <c r="A170" s="12"/>
      <c r="B170" s="7"/>
      <c r="C170" s="7"/>
      <c r="D170" s="305"/>
      <c r="P170" s="3"/>
      <c r="Q170" s="3"/>
    </row>
    <row r="171" spans="1:23" ht="26.25" customHeight="1">
      <c r="A171" s="9">
        <v>9</v>
      </c>
      <c r="B171" s="622" t="s">
        <v>134</v>
      </c>
      <c r="C171" s="628"/>
      <c r="D171" s="319">
        <v>0</v>
      </c>
      <c r="E171" s="320">
        <v>0</v>
      </c>
      <c r="F171" s="311">
        <v>0</v>
      </c>
      <c r="G171" s="311">
        <v>0</v>
      </c>
      <c r="H171" s="311">
        <v>0</v>
      </c>
      <c r="I171" s="311">
        <v>0</v>
      </c>
      <c r="J171" s="311">
        <v>0</v>
      </c>
      <c r="K171" s="311">
        <v>0</v>
      </c>
      <c r="L171" s="311">
        <v>0</v>
      </c>
      <c r="M171" s="311">
        <v>0</v>
      </c>
      <c r="N171" s="311">
        <v>0</v>
      </c>
      <c r="O171" s="311">
        <v>0</v>
      </c>
      <c r="P171" s="311">
        <v>0</v>
      </c>
      <c r="Q171" s="311">
        <v>0</v>
      </c>
      <c r="R171" s="321">
        <f>SUM(E171:Q171)</f>
        <v>0</v>
      </c>
      <c r="S171" s="29">
        <v>0</v>
      </c>
    </row>
    <row r="172" spans="1:23" s="92" customFormat="1">
      <c r="A172" s="10" t="s">
        <v>91</v>
      </c>
      <c r="B172" s="13"/>
      <c r="C172" s="14" t="s">
        <v>63</v>
      </c>
      <c r="D172" s="308">
        <v>0</v>
      </c>
      <c r="E172" s="322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18">
        <v>0</v>
      </c>
      <c r="S172" s="28">
        <v>0</v>
      </c>
      <c r="T172" s="31"/>
      <c r="U172" s="1"/>
      <c r="V172" s="1"/>
      <c r="W172" s="1"/>
    </row>
    <row r="173" spans="1:23" s="92" customFormat="1">
      <c r="A173" s="10" t="s">
        <v>92</v>
      </c>
      <c r="B173" s="13"/>
      <c r="C173" s="14" t="s">
        <v>102</v>
      </c>
      <c r="D173" s="308">
        <v>0</v>
      </c>
      <c r="E173" s="325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18">
        <v>0</v>
      </c>
      <c r="S173" s="28">
        <v>0</v>
      </c>
      <c r="T173" s="31"/>
      <c r="U173" s="1"/>
      <c r="V173" s="1"/>
      <c r="W173" s="1"/>
    </row>
    <row r="174" spans="1:23" s="92" customFormat="1">
      <c r="A174" s="10" t="s">
        <v>1111</v>
      </c>
      <c r="B174" s="15"/>
      <c r="C174" s="16" t="s">
        <v>103</v>
      </c>
      <c r="D174" s="308">
        <v>0</v>
      </c>
      <c r="E174" s="325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18">
        <v>0</v>
      </c>
      <c r="S174" s="28">
        <v>0</v>
      </c>
      <c r="T174" s="31"/>
      <c r="U174" s="1"/>
      <c r="V174" s="1"/>
      <c r="W174" s="1"/>
    </row>
    <row r="175" spans="1:23" s="92" customFormat="1">
      <c r="A175" s="10" t="s">
        <v>1112</v>
      </c>
      <c r="B175" s="13"/>
      <c r="C175" s="14" t="s">
        <v>68</v>
      </c>
      <c r="D175" s="308">
        <v>0</v>
      </c>
      <c r="E175" s="325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18">
        <v>0</v>
      </c>
      <c r="S175" s="28">
        <v>0</v>
      </c>
      <c r="T175" s="31"/>
      <c r="U175" s="1"/>
      <c r="V175" s="1"/>
      <c r="W175" s="1"/>
    </row>
    <row r="176" spans="1:23" s="92" customFormat="1">
      <c r="A176" s="10" t="s">
        <v>1113</v>
      </c>
      <c r="B176" s="13"/>
      <c r="C176" s="14" t="s">
        <v>69</v>
      </c>
      <c r="D176" s="308">
        <v>0</v>
      </c>
      <c r="E176" s="325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18">
        <v>0</v>
      </c>
      <c r="S176" s="28">
        <v>0</v>
      </c>
      <c r="T176" s="31"/>
      <c r="U176" s="1"/>
      <c r="V176" s="1"/>
      <c r="W176" s="1"/>
    </row>
    <row r="177" spans="1:23" s="92" customFormat="1">
      <c r="A177" s="20" t="s">
        <v>1114</v>
      </c>
      <c r="B177" s="13"/>
      <c r="C177" s="14" t="s">
        <v>70</v>
      </c>
      <c r="D177" s="308">
        <v>0</v>
      </c>
      <c r="E177" s="325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18">
        <v>0</v>
      </c>
      <c r="S177" s="28">
        <v>0</v>
      </c>
      <c r="T177" s="31"/>
      <c r="U177" s="1"/>
      <c r="V177" s="1"/>
      <c r="W177" s="1"/>
    </row>
    <row r="178" spans="1:23" s="41" customFormat="1">
      <c r="A178" s="12"/>
      <c r="B178" s="8"/>
      <c r="C178" s="8"/>
      <c r="D178" s="255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3"/>
      <c r="S178" s="26"/>
      <c r="T178" s="63"/>
    </row>
    <row r="179" spans="1:23" ht="18" customHeight="1">
      <c r="A179" s="9">
        <v>10</v>
      </c>
      <c r="B179" s="631" t="s">
        <v>95</v>
      </c>
      <c r="C179" s="622" t="s">
        <v>71</v>
      </c>
      <c r="D179" s="309">
        <v>0</v>
      </c>
      <c r="E179" s="310">
        <v>0</v>
      </c>
      <c r="F179" s="310">
        <v>0</v>
      </c>
      <c r="G179" s="310">
        <v>0</v>
      </c>
      <c r="H179" s="310">
        <v>0</v>
      </c>
      <c r="I179" s="310">
        <v>0</v>
      </c>
      <c r="J179" s="310">
        <v>0</v>
      </c>
      <c r="K179" s="310">
        <v>0</v>
      </c>
      <c r="L179" s="310">
        <v>0</v>
      </c>
      <c r="M179" s="310">
        <v>0</v>
      </c>
      <c r="N179" s="310">
        <v>0</v>
      </c>
      <c r="O179" s="310">
        <v>0</v>
      </c>
      <c r="P179" s="311">
        <v>0</v>
      </c>
      <c r="Q179" s="312">
        <v>0</v>
      </c>
      <c r="R179" s="321">
        <f>SUM(E179:Q179)</f>
        <v>0</v>
      </c>
      <c r="S179" s="29">
        <v>0</v>
      </c>
    </row>
    <row r="180" spans="1:23" s="92" customFormat="1">
      <c r="A180" s="20" t="s">
        <v>1115</v>
      </c>
      <c r="B180" s="13"/>
      <c r="C180" s="14" t="s">
        <v>63</v>
      </c>
      <c r="D180" s="290">
        <v>0</v>
      </c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15"/>
      <c r="Q180" s="317"/>
      <c r="R180" s="318">
        <v>0</v>
      </c>
      <c r="S180" s="28">
        <v>0</v>
      </c>
      <c r="T180" s="31"/>
      <c r="U180" s="1"/>
      <c r="V180" s="1"/>
      <c r="W180" s="1"/>
    </row>
    <row r="181" spans="1:23" s="92" customFormat="1">
      <c r="A181" s="20" t="s">
        <v>1116</v>
      </c>
      <c r="B181" s="13"/>
      <c r="C181" s="14" t="s">
        <v>102</v>
      </c>
      <c r="D181" s="290">
        <v>0</v>
      </c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15"/>
      <c r="Q181" s="317"/>
      <c r="R181" s="318">
        <v>0</v>
      </c>
      <c r="S181" s="28">
        <v>0</v>
      </c>
      <c r="T181" s="31"/>
      <c r="U181" s="1"/>
      <c r="V181" s="1"/>
      <c r="W181" s="1"/>
    </row>
    <row r="182" spans="1:23" s="92" customFormat="1">
      <c r="A182" s="20" t="s">
        <v>1117</v>
      </c>
      <c r="B182" s="15"/>
      <c r="C182" s="16" t="s">
        <v>103</v>
      </c>
      <c r="D182" s="290">
        <v>0</v>
      </c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15"/>
      <c r="Q182" s="317"/>
      <c r="R182" s="318">
        <v>0</v>
      </c>
      <c r="S182" s="28">
        <v>0</v>
      </c>
      <c r="T182" s="31"/>
      <c r="U182" s="1"/>
      <c r="V182" s="1"/>
      <c r="W182" s="1"/>
    </row>
    <row r="183" spans="1:23" s="92" customFormat="1">
      <c r="A183" s="20" t="s">
        <v>1118</v>
      </c>
      <c r="B183" s="13"/>
      <c r="C183" s="14" t="s">
        <v>68</v>
      </c>
      <c r="D183" s="290">
        <v>0</v>
      </c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15"/>
      <c r="Q183" s="317"/>
      <c r="R183" s="318">
        <v>0</v>
      </c>
      <c r="S183" s="28">
        <v>0</v>
      </c>
      <c r="T183" s="31"/>
      <c r="U183" s="1"/>
      <c r="V183" s="1"/>
      <c r="W183" s="1"/>
    </row>
    <row r="184" spans="1:23" s="92" customFormat="1">
      <c r="A184" s="10" t="s">
        <v>1119</v>
      </c>
      <c r="B184" s="13"/>
      <c r="C184" s="14" t="s">
        <v>69</v>
      </c>
      <c r="D184" s="290">
        <v>0</v>
      </c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15"/>
      <c r="Q184" s="317"/>
      <c r="R184" s="318">
        <v>0</v>
      </c>
      <c r="S184" s="28">
        <v>0</v>
      </c>
      <c r="T184" s="31"/>
      <c r="U184" s="1"/>
      <c r="V184" s="1"/>
      <c r="W184" s="1"/>
    </row>
    <row r="185" spans="1:23" s="92" customFormat="1">
      <c r="A185" s="20" t="s">
        <v>1120</v>
      </c>
      <c r="B185" s="13"/>
      <c r="C185" s="14" t="s">
        <v>70</v>
      </c>
      <c r="D185" s="290">
        <v>0</v>
      </c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15"/>
      <c r="Q185" s="317"/>
      <c r="R185" s="318">
        <v>0</v>
      </c>
      <c r="S185" s="28">
        <v>0</v>
      </c>
      <c r="T185" s="31"/>
      <c r="U185" s="1"/>
      <c r="V185" s="1"/>
      <c r="W185" s="1"/>
    </row>
    <row r="186" spans="1:23">
      <c r="A186" s="12"/>
      <c r="B186" s="4"/>
      <c r="C186" s="4"/>
      <c r="D186" s="328"/>
      <c r="F186" s="329"/>
      <c r="G186" s="329"/>
      <c r="H186" s="329"/>
      <c r="I186" s="329"/>
      <c r="J186" s="329"/>
      <c r="K186" s="329"/>
      <c r="L186" s="329"/>
      <c r="M186" s="329"/>
      <c r="N186" s="329"/>
      <c r="O186" s="329"/>
      <c r="P186" s="3"/>
      <c r="Q186" s="3"/>
    </row>
    <row r="187" spans="1:23" s="41" customFormat="1">
      <c r="A187" s="11" t="s">
        <v>115</v>
      </c>
      <c r="B187" s="6"/>
      <c r="C187" s="6"/>
      <c r="D187" s="232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7"/>
      <c r="T187" s="40"/>
    </row>
    <row r="188" spans="1:23">
      <c r="A188" s="12"/>
      <c r="B188" s="7"/>
      <c r="C188" s="7"/>
      <c r="D188" s="305"/>
      <c r="P188" s="3"/>
      <c r="Q188" s="3"/>
    </row>
    <row r="189" spans="1:23" s="39" customFormat="1" ht="25.5">
      <c r="A189" s="544">
        <v>11</v>
      </c>
      <c r="B189" s="70" t="s">
        <v>76</v>
      </c>
      <c r="C189" s="71"/>
      <c r="D189" s="236" t="s">
        <v>136</v>
      </c>
      <c r="E189" s="383" t="s">
        <v>1642</v>
      </c>
      <c r="F189" s="437" t="s">
        <v>1643</v>
      </c>
      <c r="G189" s="437" t="s">
        <v>1644</v>
      </c>
      <c r="H189" s="437" t="s">
        <v>1645</v>
      </c>
      <c r="I189" s="437" t="s">
        <v>923</v>
      </c>
      <c r="J189" s="437" t="s">
        <v>1646</v>
      </c>
      <c r="K189" s="437" t="s">
        <v>1647</v>
      </c>
      <c r="L189" s="437" t="s">
        <v>1648</v>
      </c>
      <c r="M189" s="437" t="s">
        <v>1649</v>
      </c>
      <c r="N189" s="384" t="s">
        <v>1650</v>
      </c>
      <c r="O189" s="384" t="s">
        <v>1651</v>
      </c>
      <c r="P189" s="204" t="s">
        <v>1652</v>
      </c>
      <c r="Q189" s="331" t="s">
        <v>3</v>
      </c>
      <c r="R189" s="256" t="s">
        <v>4</v>
      </c>
      <c r="S189" s="37" t="s">
        <v>132</v>
      </c>
      <c r="T189" s="38"/>
    </row>
    <row r="190" spans="1:23" s="92" customFormat="1">
      <c r="A190" s="20" t="s">
        <v>1132</v>
      </c>
      <c r="B190" s="93" t="s">
        <v>104</v>
      </c>
      <c r="C190" s="94"/>
      <c r="D190" s="332"/>
      <c r="E190" s="333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5"/>
      <c r="R190" s="264"/>
      <c r="S190" s="51"/>
      <c r="T190" s="31"/>
      <c r="U190" s="1"/>
      <c r="V190" s="1"/>
      <c r="W190" s="1"/>
    </row>
    <row r="191" spans="1:23" s="92" customFormat="1">
      <c r="A191" s="20" t="s">
        <v>1133</v>
      </c>
      <c r="B191" s="13" t="s">
        <v>109</v>
      </c>
      <c r="C191" s="14"/>
      <c r="D191" s="290"/>
      <c r="E191" s="337"/>
      <c r="F191" s="317"/>
      <c r="G191" s="317"/>
      <c r="H191" s="317"/>
      <c r="I191" s="317"/>
      <c r="J191" s="317"/>
      <c r="K191" s="317"/>
      <c r="L191" s="317"/>
      <c r="M191" s="317"/>
      <c r="N191" s="317"/>
      <c r="O191" s="317"/>
      <c r="P191" s="315"/>
      <c r="Q191" s="315"/>
      <c r="R191" s="338"/>
      <c r="S191" s="48"/>
      <c r="T191" s="31"/>
      <c r="U191" s="1"/>
      <c r="V191" s="1"/>
      <c r="W191" s="1"/>
    </row>
    <row r="192" spans="1:23" s="92" customFormat="1">
      <c r="A192" s="20" t="s">
        <v>1122</v>
      </c>
      <c r="B192" s="15" t="s">
        <v>99</v>
      </c>
      <c r="C192" s="16"/>
      <c r="D192" s="290"/>
      <c r="E192" s="339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26"/>
      <c r="Q192" s="298"/>
      <c r="R192" s="338"/>
      <c r="S192" s="48"/>
      <c r="T192" s="31"/>
      <c r="U192" s="1"/>
      <c r="V192" s="1"/>
      <c r="W192" s="1"/>
    </row>
    <row r="193" spans="1:23" s="92" customFormat="1">
      <c r="A193" s="20" t="s">
        <v>1123</v>
      </c>
      <c r="B193" s="13" t="s">
        <v>118</v>
      </c>
      <c r="C193" s="14"/>
      <c r="D193" s="290"/>
      <c r="E193" s="339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26"/>
      <c r="Q193" s="298"/>
      <c r="R193" s="338"/>
      <c r="S193" s="48"/>
      <c r="T193" s="31"/>
      <c r="U193" s="1"/>
      <c r="V193" s="1"/>
      <c r="W193" s="1"/>
    </row>
    <row r="194" spans="1:23" s="92" customFormat="1">
      <c r="A194" s="10" t="s">
        <v>1124</v>
      </c>
      <c r="B194" s="13" t="s">
        <v>100</v>
      </c>
      <c r="C194" s="14"/>
      <c r="D194" s="290"/>
      <c r="E194" s="395"/>
      <c r="F194" s="392"/>
      <c r="G194" s="392"/>
      <c r="H194" s="392"/>
      <c r="I194" s="392"/>
      <c r="J194" s="392"/>
      <c r="K194" s="392"/>
      <c r="L194" s="392"/>
      <c r="M194" s="392"/>
      <c r="N194" s="392"/>
      <c r="O194" s="392"/>
      <c r="P194" s="326"/>
      <c r="Q194" s="298"/>
      <c r="R194" s="338"/>
      <c r="S194" s="48"/>
      <c r="T194" s="31"/>
      <c r="U194" s="1"/>
      <c r="V194" s="1"/>
      <c r="W194" s="1"/>
    </row>
    <row r="195" spans="1:23" s="92" customFormat="1">
      <c r="A195" s="95" t="s">
        <v>1125</v>
      </c>
      <c r="B195" s="96" t="s">
        <v>82</v>
      </c>
      <c r="C195" s="90"/>
      <c r="D195" s="340"/>
      <c r="E195" s="341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3"/>
      <c r="Q195" s="304"/>
      <c r="R195" s="338"/>
      <c r="S195" s="97"/>
      <c r="T195" s="31"/>
      <c r="U195" s="1"/>
      <c r="V195" s="1"/>
      <c r="W195" s="1"/>
    </row>
    <row r="196" spans="1:23" s="92" customFormat="1" ht="13.5" customHeight="1">
      <c r="A196" s="20" t="s">
        <v>1126</v>
      </c>
      <c r="B196" s="13" t="s">
        <v>98</v>
      </c>
      <c r="C196" s="14"/>
      <c r="D196" s="290"/>
      <c r="E196" s="344"/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23"/>
      <c r="Q196" s="336"/>
      <c r="R196" s="338"/>
      <c r="S196" s="48"/>
      <c r="T196" s="31"/>
      <c r="U196" s="1"/>
      <c r="V196" s="1"/>
      <c r="W196" s="1"/>
    </row>
    <row r="197" spans="1:23" s="66" customFormat="1">
      <c r="A197" s="101"/>
      <c r="B197" s="64" t="s">
        <v>83</v>
      </c>
      <c r="C197" s="65"/>
      <c r="D197" s="349">
        <v>0</v>
      </c>
      <c r="E197" s="313">
        <v>0</v>
      </c>
      <c r="F197" s="350">
        <v>0</v>
      </c>
      <c r="G197" s="350">
        <v>0</v>
      </c>
      <c r="H197" s="350">
        <v>0</v>
      </c>
      <c r="I197" s="350">
        <v>0</v>
      </c>
      <c r="J197" s="350">
        <v>0</v>
      </c>
      <c r="K197" s="350">
        <v>0</v>
      </c>
      <c r="L197" s="350">
        <v>0</v>
      </c>
      <c r="M197" s="350">
        <v>0</v>
      </c>
      <c r="N197" s="350">
        <v>0</v>
      </c>
      <c r="O197" s="350">
        <v>0</v>
      </c>
      <c r="P197" s="350">
        <f>P190+P196</f>
        <v>0</v>
      </c>
      <c r="Q197" s="351">
        <f>Q190+Q196</f>
        <v>0</v>
      </c>
      <c r="R197" s="321">
        <f>R190+R196</f>
        <v>0</v>
      </c>
      <c r="S197" s="29"/>
      <c r="T197" s="63"/>
    </row>
    <row r="198" spans="1:23">
      <c r="A198" s="12"/>
      <c r="D198" s="305"/>
      <c r="P198" s="3"/>
      <c r="Q198" s="3"/>
    </row>
    <row r="199" spans="1:23" s="39" customFormat="1" ht="25.5">
      <c r="A199" s="9">
        <v>12</v>
      </c>
      <c r="B199" s="102" t="s">
        <v>97</v>
      </c>
      <c r="C199" s="193"/>
      <c r="D199" s="236" t="s">
        <v>2</v>
      </c>
      <c r="E199" s="383" t="s">
        <v>1642</v>
      </c>
      <c r="F199" s="437" t="s">
        <v>1643</v>
      </c>
      <c r="G199" s="437" t="s">
        <v>1644</v>
      </c>
      <c r="H199" s="437" t="s">
        <v>1645</v>
      </c>
      <c r="I199" s="437" t="s">
        <v>923</v>
      </c>
      <c r="J199" s="437" t="s">
        <v>1646</v>
      </c>
      <c r="K199" s="437" t="s">
        <v>1647</v>
      </c>
      <c r="L199" s="437" t="s">
        <v>1648</v>
      </c>
      <c r="M199" s="437" t="s">
        <v>1649</v>
      </c>
      <c r="N199" s="384" t="s">
        <v>1650</v>
      </c>
      <c r="O199" s="384" t="s">
        <v>1651</v>
      </c>
      <c r="P199" s="204" t="s">
        <v>1652</v>
      </c>
      <c r="Q199" s="331" t="s">
        <v>3</v>
      </c>
      <c r="R199" s="256" t="s">
        <v>138</v>
      </c>
      <c r="S199" s="37" t="s">
        <v>132</v>
      </c>
      <c r="T199" s="38"/>
    </row>
    <row r="200" spans="1:23" s="92" customFormat="1">
      <c r="A200" s="103" t="s">
        <v>1128</v>
      </c>
      <c r="B200" s="94" t="s">
        <v>116</v>
      </c>
      <c r="C200" s="94"/>
      <c r="D200" s="332"/>
      <c r="E200" s="352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5"/>
      <c r="R200" s="248"/>
      <c r="S200" s="48"/>
      <c r="T200" s="31"/>
      <c r="U200" s="1"/>
      <c r="V200" s="1"/>
      <c r="W200" s="1"/>
    </row>
    <row r="201" spans="1:23" s="92" customFormat="1">
      <c r="A201" s="20" t="s">
        <v>1129</v>
      </c>
      <c r="B201" s="14" t="s">
        <v>117</v>
      </c>
      <c r="C201" s="14"/>
      <c r="D201" s="290"/>
      <c r="E201" s="318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19"/>
      <c r="R201" s="248"/>
      <c r="S201" s="48"/>
      <c r="T201" s="31"/>
      <c r="U201" s="1"/>
      <c r="V201" s="1"/>
      <c r="W201" s="1"/>
    </row>
    <row r="202" spans="1:23" s="92" customFormat="1">
      <c r="A202" s="20" t="s">
        <v>1130</v>
      </c>
      <c r="B202" s="14" t="s">
        <v>77</v>
      </c>
      <c r="C202" s="16"/>
      <c r="D202" s="290"/>
      <c r="E202" s="318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19"/>
      <c r="R202" s="248"/>
      <c r="S202" s="48"/>
      <c r="T202" s="31"/>
      <c r="U202" s="1"/>
      <c r="V202" s="1"/>
      <c r="W202" s="1"/>
    </row>
    <row r="203" spans="1:23" s="92" customFormat="1">
      <c r="A203" s="20" t="s">
        <v>1131</v>
      </c>
      <c r="B203" s="14" t="s">
        <v>96</v>
      </c>
      <c r="C203" s="14"/>
      <c r="D203" s="290"/>
      <c r="E203" s="318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19"/>
      <c r="R203" s="248"/>
      <c r="S203" s="48"/>
      <c r="T203" s="31"/>
      <c r="U203" s="1"/>
      <c r="V203" s="1"/>
      <c r="W203" s="1"/>
    </row>
    <row r="204" spans="1:23">
      <c r="A204" s="625"/>
      <c r="B204" s="625"/>
      <c r="C204" s="625"/>
      <c r="D204" s="625"/>
      <c r="E204" s="625"/>
      <c r="F204" s="625"/>
      <c r="G204" s="625"/>
      <c r="H204" s="625"/>
      <c r="I204" s="625"/>
      <c r="J204" s="625"/>
      <c r="K204" s="625"/>
      <c r="L204" s="625"/>
      <c r="M204" s="625"/>
      <c r="N204" s="625"/>
      <c r="O204" s="625"/>
      <c r="P204" s="625"/>
      <c r="Q204" s="625"/>
      <c r="R204" s="625"/>
      <c r="S204" s="625"/>
    </row>
    <row r="205" spans="1:23" s="31" customFormat="1">
      <c r="A205" s="624" t="s">
        <v>1767</v>
      </c>
      <c r="B205" s="624"/>
      <c r="C205" s="624"/>
      <c r="D205" s="624"/>
      <c r="E205" s="624"/>
      <c r="F205" s="624"/>
      <c r="G205" s="624"/>
      <c r="H205" s="624"/>
      <c r="I205" s="624"/>
      <c r="J205" s="624"/>
      <c r="K205" s="624"/>
      <c r="L205" s="624"/>
      <c r="M205" s="624"/>
      <c r="N205" s="624"/>
      <c r="O205" s="624"/>
      <c r="P205" s="624"/>
      <c r="Q205" s="624"/>
      <c r="R205" s="624"/>
      <c r="S205" s="624"/>
      <c r="U205" s="1"/>
      <c r="V205" s="1"/>
      <c r="W205" s="1"/>
    </row>
    <row r="206" spans="1:23" s="31" customFormat="1">
      <c r="A206" s="194"/>
      <c r="B206" s="194"/>
      <c r="C206" s="194"/>
      <c r="D206" s="551"/>
      <c r="E206" s="551"/>
      <c r="F206" s="551"/>
      <c r="G206" s="551"/>
      <c r="H206" s="551"/>
      <c r="I206" s="551"/>
      <c r="J206" s="551"/>
      <c r="K206" s="551"/>
      <c r="L206" s="551"/>
      <c r="M206" s="551"/>
      <c r="N206" s="551"/>
      <c r="O206" s="551"/>
      <c r="P206" s="551"/>
      <c r="Q206" s="551"/>
      <c r="R206" s="551"/>
      <c r="S206" s="536"/>
      <c r="U206" s="1"/>
      <c r="V206" s="1"/>
      <c r="W206" s="1"/>
    </row>
    <row r="207" spans="1:23" s="31" customFormat="1">
      <c r="A207" s="194"/>
      <c r="B207" s="194"/>
      <c r="C207" s="194"/>
      <c r="D207" s="551"/>
      <c r="E207" s="551"/>
      <c r="F207" s="552"/>
      <c r="G207" s="552"/>
      <c r="H207" s="552"/>
      <c r="I207" s="552"/>
      <c r="J207" s="552"/>
      <c r="K207" s="552"/>
      <c r="L207" s="552"/>
      <c r="M207" s="552"/>
      <c r="N207" s="552"/>
      <c r="O207" s="552"/>
      <c r="P207" s="551"/>
      <c r="Q207" s="551"/>
      <c r="R207" s="551"/>
      <c r="S207" s="536"/>
      <c r="U207" s="1"/>
      <c r="V207" s="1"/>
      <c r="W207" s="1"/>
    </row>
    <row r="208" spans="1:23" s="31" customFormat="1">
      <c r="A208" s="194"/>
      <c r="B208" s="194"/>
      <c r="C208" s="194"/>
      <c r="D208" s="551"/>
      <c r="E208" s="551"/>
      <c r="F208" s="551"/>
      <c r="G208" s="551"/>
      <c r="H208" s="551"/>
      <c r="I208" s="551"/>
      <c r="J208" s="551"/>
      <c r="K208" s="551"/>
      <c r="L208" s="551"/>
      <c r="M208" s="551"/>
      <c r="N208" s="551"/>
      <c r="O208" s="551"/>
      <c r="P208" s="551"/>
      <c r="Q208" s="551"/>
      <c r="R208" s="551"/>
      <c r="S208" s="536"/>
      <c r="U208" s="1"/>
      <c r="V208" s="1"/>
      <c r="W208" s="1"/>
    </row>
    <row r="209" spans="1:23" s="31" customFormat="1">
      <c r="A209" s="626" t="s">
        <v>1768</v>
      </c>
      <c r="B209" s="626"/>
      <c r="C209" s="626"/>
      <c r="D209" s="626"/>
      <c r="E209" s="626"/>
      <c r="F209" s="626"/>
      <c r="G209" s="626"/>
      <c r="H209" s="626"/>
      <c r="I209" s="626"/>
      <c r="J209" s="627" t="s">
        <v>1769</v>
      </c>
      <c r="K209" s="627"/>
      <c r="L209" s="627"/>
      <c r="M209" s="627"/>
      <c r="N209" s="627"/>
      <c r="O209" s="627"/>
      <c r="P209" s="627"/>
      <c r="Q209" s="627"/>
      <c r="R209" s="627"/>
      <c r="S209" s="536"/>
      <c r="U209" s="1"/>
      <c r="V209" s="1"/>
      <c r="W209" s="1"/>
    </row>
    <row r="210" spans="1:23" s="31" customFormat="1">
      <c r="A210" s="626" t="s">
        <v>130</v>
      </c>
      <c r="B210" s="626"/>
      <c r="C210" s="626"/>
      <c r="D210" s="626"/>
      <c r="E210" s="626"/>
      <c r="F210" s="626"/>
      <c r="G210" s="626"/>
      <c r="H210" s="626"/>
      <c r="I210" s="626"/>
      <c r="J210" s="627" t="s">
        <v>131</v>
      </c>
      <c r="K210" s="627"/>
      <c r="L210" s="627"/>
      <c r="M210" s="627"/>
      <c r="N210" s="627"/>
      <c r="O210" s="627"/>
      <c r="P210" s="627"/>
      <c r="Q210" s="627"/>
      <c r="R210" s="627"/>
      <c r="S210" s="536"/>
      <c r="U210" s="1"/>
      <c r="V210" s="1"/>
      <c r="W210" s="1"/>
    </row>
    <row r="211" spans="1:23" s="31" customFormat="1">
      <c r="A211" s="194"/>
      <c r="B211" s="194"/>
      <c r="C211" s="194"/>
      <c r="D211" s="353"/>
      <c r="E211" s="353"/>
      <c r="F211" s="426"/>
      <c r="G211" s="426"/>
      <c r="H211" s="426"/>
      <c r="I211" s="426"/>
      <c r="J211" s="426"/>
      <c r="K211" s="426"/>
      <c r="L211" s="426"/>
      <c r="M211" s="426"/>
      <c r="N211" s="426"/>
      <c r="O211" s="353"/>
      <c r="P211" s="353"/>
      <c r="Q211" s="353"/>
      <c r="R211" s="353"/>
      <c r="S211" s="194"/>
      <c r="U211" s="1"/>
      <c r="V211" s="1"/>
      <c r="W211" s="1"/>
    </row>
    <row r="212" spans="1:23" s="31" customFormat="1">
      <c r="A212" s="194"/>
      <c r="B212" s="194"/>
      <c r="C212" s="194"/>
      <c r="D212" s="353"/>
      <c r="E212" s="353"/>
      <c r="F212" s="426"/>
      <c r="G212" s="426"/>
      <c r="H212" s="426"/>
      <c r="I212" s="426"/>
      <c r="J212" s="426"/>
      <c r="K212" s="426"/>
      <c r="L212" s="426"/>
      <c r="M212" s="426"/>
      <c r="N212" s="426"/>
      <c r="O212" s="353"/>
      <c r="P212" s="353"/>
      <c r="Q212" s="353"/>
      <c r="R212" s="353"/>
      <c r="S212" s="194"/>
      <c r="U212" s="1"/>
      <c r="V212" s="1"/>
      <c r="W212" s="1"/>
    </row>
    <row r="213" spans="1:23" s="31" customFormat="1">
      <c r="A213" s="194"/>
      <c r="B213" s="194"/>
      <c r="C213" s="194"/>
      <c r="D213" s="353"/>
      <c r="E213" s="353"/>
      <c r="F213" s="426"/>
      <c r="G213" s="426"/>
      <c r="H213" s="426"/>
      <c r="I213" s="426"/>
      <c r="J213" s="426"/>
      <c r="K213" s="426"/>
      <c r="L213" s="426"/>
      <c r="M213" s="426"/>
      <c r="N213" s="426"/>
      <c r="O213" s="353"/>
      <c r="P213" s="353"/>
      <c r="Q213" s="353"/>
      <c r="R213" s="353"/>
      <c r="S213" s="194"/>
      <c r="U213" s="1"/>
      <c r="V213" s="1"/>
      <c r="W213" s="1"/>
    </row>
    <row r="214" spans="1:23">
      <c r="A214" s="12"/>
    </row>
    <row r="215" spans="1:23">
      <c r="A215" s="12"/>
    </row>
    <row r="216" spans="1:23">
      <c r="A216" s="12"/>
    </row>
    <row r="217" spans="1:23">
      <c r="A217" s="12"/>
    </row>
    <row r="218" spans="1:23">
      <c r="A218" s="12"/>
    </row>
    <row r="219" spans="1:23">
      <c r="A219" s="12"/>
    </row>
    <row r="220" spans="1:23">
      <c r="A220" s="12"/>
    </row>
  </sheetData>
  <sheetProtection algorithmName="SHA-512" hashValue="k9w1tufy6aiFjRgX09FypuA93D/krMZ3qfrpLV7yj3n87EpvuG8/i77NxwLYUUXUkg11Akbmvkfw+QJKsrmcWQ==" saltValue="2I+WjMbDeBXCNEhLHMoyqw==" spinCount="100000" sheet="1" objects="1" scenarios="1"/>
  <mergeCells count="30">
    <mergeCell ref="B159:C159"/>
    <mergeCell ref="B163:C163"/>
    <mergeCell ref="B171:C171"/>
    <mergeCell ref="B179:C179"/>
    <mergeCell ref="A204:S204"/>
    <mergeCell ref="A205:S205"/>
    <mergeCell ref="A209:I209"/>
    <mergeCell ref="J209:R209"/>
    <mergeCell ref="A210:I210"/>
    <mergeCell ref="J210:R210"/>
    <mergeCell ref="B157:C157"/>
    <mergeCell ref="B38:C38"/>
    <mergeCell ref="B39:C39"/>
    <mergeCell ref="B40:C40"/>
    <mergeCell ref="B51:C51"/>
    <mergeCell ref="B66:C66"/>
    <mergeCell ref="B91:C91"/>
    <mergeCell ref="B150:C150"/>
    <mergeCell ref="B101:C101"/>
    <mergeCell ref="B113:C113"/>
    <mergeCell ref="B123:C123"/>
    <mergeCell ref="B130:C130"/>
    <mergeCell ref="B135:C135"/>
    <mergeCell ref="B143:C143"/>
    <mergeCell ref="B16:C16"/>
    <mergeCell ref="A11:S11"/>
    <mergeCell ref="B15:C15"/>
    <mergeCell ref="E5:F5"/>
    <mergeCell ref="E7:F7"/>
    <mergeCell ref="G7:J7"/>
  </mergeCells>
  <printOptions horizontalCentered="1"/>
  <pageMargins left="0" right="0" top="0.39370078740157483" bottom="0.78740157480314965" header="0.31496062992125984" footer="0.31496062992125984"/>
  <pageSetup paperSize="9" scale="55" orientation="landscape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AA232"/>
  <sheetViews>
    <sheetView showGridLines="0" topLeftCell="A46" zoomScale="86" zoomScaleNormal="86" zoomScalePageLayoutView="72" workbookViewId="0">
      <selection activeCell="F64" sqref="F64"/>
    </sheetView>
  </sheetViews>
  <sheetFormatPr defaultColWidth="9.140625" defaultRowHeight="12.75"/>
  <cols>
    <col min="1" max="1" width="7.85546875" style="5" customWidth="1"/>
    <col min="2" max="2" width="5.7109375" style="1" customWidth="1"/>
    <col min="3" max="3" width="44.85546875" style="1" customWidth="1"/>
    <col min="4" max="4" width="12.28515625" style="195" customWidth="1"/>
    <col min="5" max="5" width="12.7109375" style="196" customWidth="1"/>
    <col min="6" max="15" width="12.7109375" style="197" customWidth="1"/>
    <col min="16" max="16" width="12.7109375" style="195" customWidth="1"/>
    <col min="17" max="17" width="12.5703125" style="195" hidden="1" customWidth="1"/>
    <col min="18" max="18" width="13.5703125" style="3" customWidth="1"/>
    <col min="19" max="19" width="9" style="2" customWidth="1"/>
    <col min="20" max="20" width="0.85546875" style="31" customWidth="1"/>
    <col min="21" max="21" width="10" style="1" bestFit="1" customWidth="1"/>
    <col min="22" max="16384" width="9.140625" style="1"/>
  </cols>
  <sheetData>
    <row r="2" spans="1:20">
      <c r="R2" s="23"/>
    </row>
    <row r="5" spans="1:20" s="4" customFormat="1" ht="15" customHeight="1">
      <c r="A5" s="539" t="s">
        <v>1765</v>
      </c>
      <c r="D5" s="540"/>
      <c r="E5" s="635" t="s">
        <v>114</v>
      </c>
      <c r="F5" s="635"/>
      <c r="G5" s="541" t="s">
        <v>125</v>
      </c>
      <c r="H5" s="459"/>
      <c r="I5" s="459"/>
      <c r="J5" s="459"/>
      <c r="K5" s="459"/>
      <c r="L5" s="459"/>
      <c r="M5" s="459"/>
      <c r="N5" s="459"/>
      <c r="O5" s="459"/>
      <c r="P5" s="538"/>
      <c r="Q5" s="538"/>
      <c r="R5" s="294"/>
      <c r="S5" s="542"/>
    </row>
    <row r="6" spans="1:20" s="4" customFormat="1" ht="2.1" customHeight="1">
      <c r="A6" s="539"/>
      <c r="D6" s="543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93"/>
      <c r="P6" s="538"/>
      <c r="Q6" s="538"/>
      <c r="R6" s="294"/>
      <c r="S6" s="542"/>
    </row>
    <row r="7" spans="1:20" s="4" customFormat="1" ht="15" customHeight="1">
      <c r="A7" s="18" t="s">
        <v>120</v>
      </c>
      <c r="D7" s="538"/>
      <c r="E7" s="635" t="s">
        <v>85</v>
      </c>
      <c r="F7" s="635"/>
      <c r="G7" s="646" t="s">
        <v>922</v>
      </c>
      <c r="H7" s="646"/>
      <c r="I7" s="646"/>
      <c r="J7" s="646"/>
      <c r="K7" s="461"/>
      <c r="L7" s="461"/>
      <c r="M7" s="461"/>
      <c r="N7" s="461"/>
      <c r="O7" s="461"/>
      <c r="P7" s="538"/>
      <c r="Q7" s="538"/>
      <c r="R7" s="294"/>
      <c r="S7" s="542"/>
    </row>
    <row r="8" spans="1:20" s="4" customFormat="1" ht="2.1" customHeight="1">
      <c r="A8" s="18"/>
      <c r="D8" s="538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293"/>
      <c r="P8" s="538"/>
      <c r="Q8" s="538"/>
      <c r="R8" s="294"/>
      <c r="S8" s="542"/>
    </row>
    <row r="9" spans="1:20" s="4" customFormat="1" ht="15" customHeight="1">
      <c r="A9" s="18" t="s">
        <v>1766</v>
      </c>
      <c r="D9" s="543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293"/>
      <c r="P9" s="538"/>
      <c r="Q9" s="538"/>
      <c r="R9" s="294"/>
      <c r="S9" s="542"/>
    </row>
    <row r="11" spans="1:20">
      <c r="A11" s="647" t="s">
        <v>119</v>
      </c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</row>
    <row r="12" spans="1:20">
      <c r="A12" s="32"/>
      <c r="B12" s="32"/>
      <c r="C12" s="3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33"/>
    </row>
    <row r="13" spans="1:20">
      <c r="A13" s="34" t="s">
        <v>72</v>
      </c>
      <c r="D13" s="202"/>
      <c r="E13" s="197"/>
    </row>
    <row r="14" spans="1:20">
      <c r="A14" s="34"/>
      <c r="D14" s="202"/>
      <c r="E14" s="197"/>
    </row>
    <row r="15" spans="1:20" s="39" customFormat="1" ht="25.5">
      <c r="A15" s="35"/>
      <c r="B15" s="642" t="s">
        <v>84</v>
      </c>
      <c r="C15" s="643"/>
      <c r="D15" s="203" t="s">
        <v>2</v>
      </c>
      <c r="E15" s="383" t="s">
        <v>1642</v>
      </c>
      <c r="F15" s="437" t="s">
        <v>1643</v>
      </c>
      <c r="G15" s="437" t="s">
        <v>1644</v>
      </c>
      <c r="H15" s="437" t="s">
        <v>1645</v>
      </c>
      <c r="I15" s="437" t="s">
        <v>923</v>
      </c>
      <c r="J15" s="437" t="s">
        <v>1646</v>
      </c>
      <c r="K15" s="437" t="s">
        <v>1647</v>
      </c>
      <c r="L15" s="437" t="s">
        <v>1648</v>
      </c>
      <c r="M15" s="437" t="s">
        <v>1649</v>
      </c>
      <c r="N15" s="384" t="s">
        <v>1650</v>
      </c>
      <c r="O15" s="384" t="s">
        <v>1651</v>
      </c>
      <c r="P15" s="204" t="s">
        <v>1652</v>
      </c>
      <c r="Q15" s="205" t="s">
        <v>3</v>
      </c>
      <c r="R15" s="355" t="s">
        <v>4</v>
      </c>
      <c r="S15" s="419" t="s">
        <v>132</v>
      </c>
      <c r="T15" s="38"/>
    </row>
    <row r="16" spans="1:20" s="41" customFormat="1">
      <c r="A16" s="9">
        <v>1</v>
      </c>
      <c r="B16" s="644" t="s">
        <v>924</v>
      </c>
      <c r="C16" s="645"/>
      <c r="D16" s="206"/>
      <c r="E16" s="207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208"/>
      <c r="Q16" s="209"/>
      <c r="R16" s="210"/>
      <c r="S16" s="417"/>
      <c r="T16" s="40"/>
    </row>
    <row r="17" spans="1:20" s="41" customFormat="1">
      <c r="A17" s="42" t="s">
        <v>10</v>
      </c>
      <c r="B17" s="43"/>
      <c r="C17" s="44" t="s">
        <v>110</v>
      </c>
      <c r="D17" s="394"/>
      <c r="E17" s="211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212"/>
      <c r="Q17" s="212"/>
      <c r="R17" s="382"/>
      <c r="S17" s="192"/>
      <c r="T17" s="40"/>
    </row>
    <row r="18" spans="1:20" s="41" customFormat="1">
      <c r="A18" s="42" t="s">
        <v>64</v>
      </c>
      <c r="B18" s="43"/>
      <c r="C18" s="44" t="s">
        <v>113</v>
      </c>
      <c r="D18" s="213"/>
      <c r="E18" s="356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214"/>
      <c r="Q18" s="215"/>
      <c r="R18" s="382"/>
      <c r="S18" s="418"/>
      <c r="T18" s="40"/>
    </row>
    <row r="19" spans="1:20" s="41" customFormat="1">
      <c r="A19" s="42" t="s">
        <v>121</v>
      </c>
      <c r="B19" s="46"/>
      <c r="C19" s="47" t="s">
        <v>111</v>
      </c>
      <c r="D19" s="213"/>
      <c r="E19" s="221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217"/>
      <c r="Q19" s="218"/>
      <c r="R19" s="382"/>
      <c r="S19" s="192"/>
      <c r="T19" s="40"/>
    </row>
    <row r="20" spans="1:20" s="41" customFormat="1">
      <c r="A20" s="42" t="s">
        <v>122</v>
      </c>
      <c r="B20" s="46"/>
      <c r="C20" s="47" t="s">
        <v>925</v>
      </c>
      <c r="D20" s="213"/>
      <c r="E20" s="221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217"/>
      <c r="Q20" s="218"/>
      <c r="R20" s="382"/>
      <c r="S20" s="418"/>
      <c r="T20" s="40"/>
    </row>
    <row r="21" spans="1:20" s="41" customFormat="1">
      <c r="A21" s="42" t="s">
        <v>123</v>
      </c>
      <c r="B21" s="46"/>
      <c r="C21" s="47" t="s">
        <v>112</v>
      </c>
      <c r="D21" s="213"/>
      <c r="E21" s="221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217"/>
      <c r="Q21" s="218"/>
      <c r="R21" s="382"/>
      <c r="S21" s="192"/>
      <c r="T21" s="40"/>
    </row>
    <row r="22" spans="1:20" s="41" customFormat="1">
      <c r="A22" s="42" t="s">
        <v>808</v>
      </c>
      <c r="B22" s="46"/>
      <c r="C22" s="47" t="s">
        <v>926</v>
      </c>
      <c r="D22" s="213"/>
      <c r="E22" s="221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217"/>
      <c r="Q22" s="218"/>
      <c r="R22" s="382"/>
      <c r="S22" s="418"/>
      <c r="T22" s="40"/>
    </row>
    <row r="23" spans="1:20" s="41" customFormat="1">
      <c r="A23" s="42" t="s">
        <v>819</v>
      </c>
      <c r="B23" s="46"/>
      <c r="C23" s="47" t="s">
        <v>928</v>
      </c>
      <c r="D23" s="213"/>
      <c r="E23" s="221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217"/>
      <c r="Q23" s="218"/>
      <c r="R23" s="382"/>
      <c r="S23" s="418"/>
      <c r="T23" s="40"/>
    </row>
    <row r="24" spans="1:20" s="41" customFormat="1">
      <c r="A24" s="42" t="s">
        <v>811</v>
      </c>
      <c r="B24" s="46"/>
      <c r="C24" s="47" t="s">
        <v>927</v>
      </c>
      <c r="D24" s="219"/>
      <c r="E24" s="221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217"/>
      <c r="Q24" s="218"/>
      <c r="R24" s="382"/>
      <c r="S24" s="418"/>
      <c r="T24" s="40"/>
    </row>
    <row r="25" spans="1:20" s="41" customFormat="1">
      <c r="A25" s="42" t="s">
        <v>65</v>
      </c>
      <c r="B25" s="46"/>
      <c r="C25" s="47" t="s">
        <v>929</v>
      </c>
      <c r="D25" s="219"/>
      <c r="E25" s="221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217"/>
      <c r="Q25" s="218"/>
      <c r="R25" s="382"/>
      <c r="S25" s="418"/>
      <c r="T25" s="40"/>
    </row>
    <row r="26" spans="1:20" s="41" customFormat="1">
      <c r="A26" s="42" t="s">
        <v>930</v>
      </c>
      <c r="B26" s="46"/>
      <c r="C26" s="47" t="s">
        <v>931</v>
      </c>
      <c r="D26" s="219"/>
      <c r="E26" s="221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217"/>
      <c r="Q26" s="218"/>
      <c r="R26" s="382"/>
      <c r="S26" s="418"/>
      <c r="T26" s="40"/>
    </row>
    <row r="27" spans="1:20" s="41" customFormat="1">
      <c r="A27" s="42" t="s">
        <v>932</v>
      </c>
      <c r="B27" s="46"/>
      <c r="C27" s="47" t="s">
        <v>933</v>
      </c>
      <c r="D27" s="219"/>
      <c r="E27" s="221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217"/>
      <c r="Q27" s="218"/>
      <c r="R27" s="382"/>
      <c r="S27" s="418"/>
      <c r="T27" s="40"/>
    </row>
    <row r="28" spans="1:20" s="41" customFormat="1">
      <c r="A28" s="9">
        <v>2</v>
      </c>
      <c r="B28" s="46"/>
      <c r="C28" s="122" t="s">
        <v>934</v>
      </c>
      <c r="D28" s="220"/>
      <c r="E28" s="221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217"/>
      <c r="Q28" s="218"/>
      <c r="R28" s="382"/>
      <c r="S28" s="418"/>
      <c r="T28" s="40"/>
    </row>
    <row r="29" spans="1:20" s="41" customFormat="1">
      <c r="A29" s="42" t="s">
        <v>5</v>
      </c>
      <c r="B29" s="46"/>
      <c r="C29" s="47" t="s">
        <v>935</v>
      </c>
      <c r="D29" s="219"/>
      <c r="E29" s="221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217"/>
      <c r="Q29" s="218"/>
      <c r="R29" s="382"/>
      <c r="S29" s="418"/>
      <c r="T29" s="40"/>
    </row>
    <row r="30" spans="1:20" s="41" customFormat="1">
      <c r="A30" s="9">
        <v>3</v>
      </c>
      <c r="B30" s="46"/>
      <c r="C30" s="122" t="s">
        <v>936</v>
      </c>
      <c r="D30" s="220"/>
      <c r="E30" s="222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223"/>
      <c r="Q30" s="224"/>
      <c r="R30" s="382"/>
      <c r="S30" s="418"/>
      <c r="T30" s="40"/>
    </row>
    <row r="31" spans="1:20" s="41" customFormat="1">
      <c r="A31" s="42" t="s">
        <v>32</v>
      </c>
      <c r="B31" s="49"/>
      <c r="C31" s="47" t="s">
        <v>937</v>
      </c>
      <c r="D31" s="219"/>
      <c r="E31" s="225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212"/>
      <c r="Q31" s="218"/>
      <c r="R31" s="382"/>
      <c r="S31" s="418"/>
      <c r="T31" s="40"/>
    </row>
    <row r="32" spans="1:20" s="41" customFormat="1" ht="38.25">
      <c r="A32" s="42" t="s">
        <v>938</v>
      </c>
      <c r="B32" s="49"/>
      <c r="C32" s="47" t="s">
        <v>939</v>
      </c>
      <c r="D32" s="219"/>
      <c r="E32" s="22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2"/>
      <c r="S32" s="418"/>
      <c r="T32" s="40"/>
    </row>
    <row r="33" spans="1:20" s="41" customFormat="1" ht="25.5">
      <c r="A33" s="42" t="s">
        <v>941</v>
      </c>
      <c r="B33" s="49"/>
      <c r="C33" s="47" t="s">
        <v>940</v>
      </c>
      <c r="D33" s="219"/>
      <c r="E33" s="22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2"/>
      <c r="S33" s="418"/>
      <c r="T33" s="40"/>
    </row>
    <row r="34" spans="1:20" s="41" customFormat="1">
      <c r="A34" s="42" t="s">
        <v>942</v>
      </c>
      <c r="B34" s="49"/>
      <c r="C34" s="47" t="s">
        <v>8</v>
      </c>
      <c r="D34" s="219"/>
      <c r="E34" s="227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228"/>
      <c r="Q34" s="224"/>
      <c r="R34" s="382"/>
      <c r="S34" s="418"/>
      <c r="T34" s="40"/>
    </row>
    <row r="35" spans="1:20" s="41" customFormat="1">
      <c r="A35" s="42"/>
      <c r="B35" s="49"/>
      <c r="C35" s="50"/>
      <c r="D35" s="220"/>
      <c r="E35" s="229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230"/>
      <c r="Q35" s="231"/>
      <c r="R35" s="382"/>
      <c r="S35" s="418"/>
      <c r="T35" s="40"/>
    </row>
    <row r="36" spans="1:20" s="41" customFormat="1">
      <c r="A36" s="53"/>
      <c r="B36" s="6"/>
      <c r="C36" s="54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6"/>
      <c r="T36" s="40"/>
    </row>
    <row r="37" spans="1:20" s="41" customFormat="1">
      <c r="A37" s="34" t="s">
        <v>106</v>
      </c>
      <c r="B37" s="6"/>
      <c r="C37" s="6"/>
      <c r="D37" s="232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7"/>
      <c r="T37" s="40"/>
    </row>
    <row r="38" spans="1:20">
      <c r="B38" s="7"/>
      <c r="C38" s="7"/>
      <c r="D38" s="235"/>
    </row>
    <row r="39" spans="1:20" s="39" customFormat="1" ht="25.5">
      <c r="A39" s="56" t="s">
        <v>943</v>
      </c>
      <c r="B39" s="639" t="s">
        <v>135</v>
      </c>
      <c r="C39" s="640"/>
      <c r="D39" s="236" t="s">
        <v>2</v>
      </c>
      <c r="E39" s="383" t="s">
        <v>1642</v>
      </c>
      <c r="F39" s="437" t="s">
        <v>1643</v>
      </c>
      <c r="G39" s="437" t="s">
        <v>1644</v>
      </c>
      <c r="H39" s="437" t="s">
        <v>1645</v>
      </c>
      <c r="I39" s="437" t="s">
        <v>923</v>
      </c>
      <c r="J39" s="437" t="s">
        <v>1646</v>
      </c>
      <c r="K39" s="437" t="s">
        <v>1647</v>
      </c>
      <c r="L39" s="437" t="s">
        <v>1648</v>
      </c>
      <c r="M39" s="437" t="s">
        <v>1649</v>
      </c>
      <c r="N39" s="384" t="s">
        <v>1650</v>
      </c>
      <c r="O39" s="384" t="s">
        <v>1651</v>
      </c>
      <c r="P39" s="204" t="s">
        <v>1652</v>
      </c>
      <c r="Q39" s="237" t="s">
        <v>3</v>
      </c>
      <c r="R39" s="355" t="s">
        <v>4</v>
      </c>
      <c r="S39" s="37" t="s">
        <v>132</v>
      </c>
      <c r="T39" s="38"/>
    </row>
    <row r="40" spans="1:20" s="41" customFormat="1">
      <c r="A40" s="58" t="s">
        <v>45</v>
      </c>
      <c r="B40" s="632" t="s">
        <v>133</v>
      </c>
      <c r="C40" s="633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241"/>
      <c r="S40" s="29"/>
      <c r="T40" s="57"/>
    </row>
    <row r="41" spans="1:20" s="41" customFormat="1">
      <c r="A41" s="58" t="s">
        <v>46</v>
      </c>
      <c r="B41" s="629" t="s">
        <v>101</v>
      </c>
      <c r="C41" s="634"/>
      <c r="D41" s="242"/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2"/>
      <c r="R41" s="241"/>
      <c r="S41" s="29"/>
      <c r="T41" s="57"/>
    </row>
    <row r="42" spans="1:20" s="61" customFormat="1" ht="38.25">
      <c r="A42" s="58" t="s">
        <v>78</v>
      </c>
      <c r="B42" s="59"/>
      <c r="C42" s="60" t="s">
        <v>137</v>
      </c>
      <c r="D42" s="245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46"/>
      <c r="R42" s="247"/>
      <c r="S42" s="48"/>
      <c r="T42" s="57"/>
    </row>
    <row r="43" spans="1:20" s="61" customFormat="1" ht="25.5">
      <c r="A43" s="58" t="s">
        <v>79</v>
      </c>
      <c r="B43" s="62"/>
      <c r="C43" s="60" t="s">
        <v>940</v>
      </c>
      <c r="D43" s="245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46"/>
      <c r="R43" s="248"/>
      <c r="S43" s="48"/>
      <c r="T43" s="63"/>
    </row>
    <row r="44" spans="1:20" s="61" customFormat="1">
      <c r="A44" s="58" t="s">
        <v>80</v>
      </c>
      <c r="B44" s="62"/>
      <c r="C44" s="60" t="s">
        <v>8</v>
      </c>
      <c r="D44" s="245"/>
      <c r="E44" s="212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46"/>
      <c r="R44" s="248"/>
      <c r="S44" s="51"/>
      <c r="T44" s="57"/>
    </row>
    <row r="45" spans="1:20" s="61" customFormat="1">
      <c r="A45" s="58" t="s">
        <v>48</v>
      </c>
      <c r="B45" s="62"/>
      <c r="C45" s="123" t="s">
        <v>105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2"/>
      <c r="R45" s="241"/>
      <c r="S45" s="29"/>
      <c r="T45" s="57"/>
    </row>
    <row r="46" spans="1:20" s="66" customFormat="1">
      <c r="A46" s="58"/>
      <c r="B46" s="64" t="s">
        <v>9</v>
      </c>
      <c r="C46" s="65"/>
      <c r="D46" s="249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2"/>
      <c r="R46" s="241"/>
      <c r="S46" s="29"/>
      <c r="T46" s="63"/>
    </row>
    <row r="47" spans="1:20" s="66" customFormat="1">
      <c r="A47" s="67"/>
      <c r="B47" s="68"/>
      <c r="C47" s="68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51"/>
      <c r="T47" s="63"/>
    </row>
    <row r="48" spans="1:20" s="66" customFormat="1">
      <c r="A48" s="69" t="s">
        <v>86</v>
      </c>
      <c r="B48" s="64" t="s">
        <v>93</v>
      </c>
      <c r="C48" s="65"/>
      <c r="D48" s="252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2"/>
      <c r="R48" s="253"/>
      <c r="S48" s="36"/>
      <c r="T48" s="63"/>
    </row>
    <row r="49" spans="1:27" s="41" customFormat="1">
      <c r="A49" s="42" t="s">
        <v>52</v>
      </c>
      <c r="B49" s="49"/>
      <c r="C49" s="47" t="s">
        <v>944</v>
      </c>
      <c r="D49" s="219"/>
      <c r="E49" s="226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4"/>
      <c r="R49" s="254"/>
      <c r="S49" s="45"/>
      <c r="T49" s="40"/>
    </row>
    <row r="50" spans="1:27" s="41" customFormat="1">
      <c r="A50" s="5"/>
      <c r="B50" s="8"/>
      <c r="C50" s="8"/>
      <c r="D50" s="255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3"/>
      <c r="S50" s="26"/>
      <c r="T50" s="63"/>
    </row>
    <row r="51" spans="1:27" s="39" customFormat="1" ht="25.5">
      <c r="A51" s="35"/>
      <c r="B51" s="70" t="s">
        <v>75</v>
      </c>
      <c r="C51" s="71"/>
      <c r="D51" s="236" t="s">
        <v>2</v>
      </c>
      <c r="E51" s="383" t="s">
        <v>1642</v>
      </c>
      <c r="F51" s="437" t="s">
        <v>1643</v>
      </c>
      <c r="G51" s="437" t="s">
        <v>1644</v>
      </c>
      <c r="H51" s="437" t="s">
        <v>1645</v>
      </c>
      <c r="I51" s="437" t="s">
        <v>923</v>
      </c>
      <c r="J51" s="437" t="s">
        <v>1646</v>
      </c>
      <c r="K51" s="437" t="s">
        <v>1647</v>
      </c>
      <c r="L51" s="437" t="s">
        <v>1648</v>
      </c>
      <c r="M51" s="437" t="s">
        <v>1649</v>
      </c>
      <c r="N51" s="384" t="s">
        <v>1650</v>
      </c>
      <c r="O51" s="384" t="s">
        <v>1651</v>
      </c>
      <c r="P51" s="204" t="s">
        <v>1652</v>
      </c>
      <c r="Q51" s="237" t="s">
        <v>3</v>
      </c>
      <c r="R51" s="355" t="s">
        <v>4</v>
      </c>
      <c r="S51" s="37" t="s">
        <v>132</v>
      </c>
      <c r="T51" s="38"/>
    </row>
    <row r="52" spans="1:27" s="41" customFormat="1">
      <c r="A52" s="72">
        <v>6</v>
      </c>
      <c r="B52" s="632" t="s">
        <v>945</v>
      </c>
      <c r="C52" s="633"/>
      <c r="D52" s="257">
        <f t="shared" ref="D52" si="0">+D53+D66+D75+D91+D100+D142</f>
        <v>-8371144</v>
      </c>
      <c r="E52" s="258">
        <f>+E53+E66+E75+E91+E100+E142</f>
        <v>-80648.473333333342</v>
      </c>
      <c r="F52" s="259">
        <f t="shared" ref="F52:R52" si="1">+F53+F66+F75+F91+F100+F142</f>
        <v>-68776.94</v>
      </c>
      <c r="G52" s="259">
        <f t="shared" si="1"/>
        <v>-81007.111666666664</v>
      </c>
      <c r="H52" s="259">
        <f t="shared" si="1"/>
        <v>-97475.755000000005</v>
      </c>
      <c r="I52" s="259">
        <f t="shared" si="1"/>
        <v>-99705.183333333363</v>
      </c>
      <c r="J52" s="259">
        <f t="shared" si="1"/>
        <v>-90021.47</v>
      </c>
      <c r="K52" s="259">
        <f t="shared" si="1"/>
        <v>-93491.51999999999</v>
      </c>
      <c r="L52" s="259">
        <f t="shared" si="1"/>
        <v>-101596.40333333334</v>
      </c>
      <c r="M52" s="259">
        <f t="shared" si="1"/>
        <v>-89633.886666666658</v>
      </c>
      <c r="N52" s="259">
        <f t="shared" si="1"/>
        <v>-97469.36</v>
      </c>
      <c r="O52" s="259">
        <f t="shared" si="1"/>
        <v>-86665.311666666661</v>
      </c>
      <c r="P52" s="259">
        <f t="shared" si="1"/>
        <v>22430.273333333331</v>
      </c>
      <c r="Q52" s="260">
        <f t="shared" si="1"/>
        <v>0</v>
      </c>
      <c r="R52" s="253">
        <f t="shared" si="1"/>
        <v>-964061.14166666719</v>
      </c>
      <c r="S52" s="29">
        <f>R52/D52</f>
        <v>0.1151648020469684</v>
      </c>
      <c r="T52" s="63"/>
    </row>
    <row r="53" spans="1:27" s="41" customFormat="1">
      <c r="A53" s="72" t="s">
        <v>947</v>
      </c>
      <c r="B53" s="73"/>
      <c r="C53" s="74" t="s">
        <v>946</v>
      </c>
      <c r="D53" s="257">
        <f>D54+D57</f>
        <v>-762780</v>
      </c>
      <c r="E53" s="261">
        <f t="shared" ref="E53:Q53" si="2">E54+E57+E60+E63</f>
        <v>-55561.193333333336</v>
      </c>
      <c r="F53" s="262">
        <f t="shared" si="2"/>
        <v>-41871.840000000004</v>
      </c>
      <c r="G53" s="262">
        <f t="shared" si="2"/>
        <v>-55546.496666666681</v>
      </c>
      <c r="H53" s="262">
        <f t="shared" si="2"/>
        <v>-69076.700000000012</v>
      </c>
      <c r="I53" s="262">
        <f t="shared" si="2"/>
        <v>-65067.043333333364</v>
      </c>
      <c r="J53" s="262">
        <f t="shared" si="2"/>
        <v>-59921.01999999999</v>
      </c>
      <c r="K53" s="262">
        <f t="shared" si="2"/>
        <v>-65420.68</v>
      </c>
      <c r="L53" s="262">
        <f t="shared" si="2"/>
        <v>-62144.493333333332</v>
      </c>
      <c r="M53" s="262">
        <f t="shared" si="2"/>
        <v>-54102.506666666661</v>
      </c>
      <c r="N53" s="262">
        <f t="shared" si="2"/>
        <v>-58814.299999999996</v>
      </c>
      <c r="O53" s="262">
        <f t="shared" si="2"/>
        <v>-57975.626666666663</v>
      </c>
      <c r="P53" s="262">
        <f t="shared" si="2"/>
        <v>-62827.596666666665</v>
      </c>
      <c r="Q53" s="263">
        <f t="shared" si="2"/>
        <v>0</v>
      </c>
      <c r="R53" s="264">
        <f>R54+R57</f>
        <v>-708329.49666666694</v>
      </c>
      <c r="S53" s="45">
        <f>R53/D53</f>
        <v>0.92861571707001622</v>
      </c>
      <c r="T53" s="63"/>
    </row>
    <row r="54" spans="1:27" s="41" customFormat="1">
      <c r="A54" s="72" t="s">
        <v>948</v>
      </c>
      <c r="B54" s="62"/>
      <c r="C54" s="60" t="s">
        <v>11</v>
      </c>
      <c r="D54" s="216"/>
      <c r="E54" s="261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3"/>
      <c r="R54" s="264"/>
      <c r="S54" s="48"/>
      <c r="T54" s="63"/>
    </row>
    <row r="55" spans="1:27" s="41" customFormat="1">
      <c r="A55" s="72" t="s">
        <v>949</v>
      </c>
      <c r="B55" s="75"/>
      <c r="C55" s="76" t="s">
        <v>12</v>
      </c>
      <c r="D55" s="213"/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3"/>
      <c r="R55" s="264"/>
      <c r="S55" s="48"/>
      <c r="T55" s="63"/>
    </row>
    <row r="56" spans="1:27" s="41" customFormat="1">
      <c r="A56" s="72" t="s">
        <v>950</v>
      </c>
      <c r="B56" s="75"/>
      <c r="C56" s="76" t="s">
        <v>13</v>
      </c>
      <c r="D56" s="213"/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3"/>
      <c r="R56" s="264"/>
      <c r="S56" s="48"/>
      <c r="T56" s="63"/>
    </row>
    <row r="57" spans="1:27" s="41" customFormat="1">
      <c r="A57" s="72" t="s">
        <v>951</v>
      </c>
      <c r="B57" s="62"/>
      <c r="C57" s="60" t="s">
        <v>14</v>
      </c>
      <c r="D57" s="216">
        <f>D58+D59</f>
        <v>-762780</v>
      </c>
      <c r="E57" s="261">
        <f t="shared" ref="E57:M57" si="3">E58+E59</f>
        <v>-55561.193333333336</v>
      </c>
      <c r="F57" s="262">
        <f>F58+F59</f>
        <v>-41871.840000000004</v>
      </c>
      <c r="G57" s="262">
        <f t="shared" si="3"/>
        <v>-55546.496666666681</v>
      </c>
      <c r="H57" s="262">
        <f>H58+H59</f>
        <v>-69076.700000000012</v>
      </c>
      <c r="I57" s="262">
        <f>I58+I59</f>
        <v>-65067.043333333364</v>
      </c>
      <c r="J57" s="262">
        <f t="shared" si="3"/>
        <v>-59921.01999999999</v>
      </c>
      <c r="K57" s="262">
        <f>K58+K59</f>
        <v>-65420.68</v>
      </c>
      <c r="L57" s="262">
        <f>L58+L59</f>
        <v>-62144.493333333332</v>
      </c>
      <c r="M57" s="262">
        <f t="shared" si="3"/>
        <v>-54102.506666666661</v>
      </c>
      <c r="N57" s="262">
        <f>N58+N59</f>
        <v>-58814.299999999996</v>
      </c>
      <c r="O57" s="262">
        <f>O58+O59</f>
        <v>-57975.626666666663</v>
      </c>
      <c r="P57" s="262">
        <f>P58+P59</f>
        <v>-62827.596666666665</v>
      </c>
      <c r="Q57" s="263">
        <f>Q58+Q59</f>
        <v>0</v>
      </c>
      <c r="R57" s="264">
        <f>SUM(E57:Q57)</f>
        <v>-708329.49666666694</v>
      </c>
      <c r="S57" s="45">
        <f>R57/D57</f>
        <v>0.92861571707001622</v>
      </c>
      <c r="T57" s="63"/>
    </row>
    <row r="58" spans="1:27" s="41" customFormat="1">
      <c r="A58" s="72" t="s">
        <v>952</v>
      </c>
      <c r="B58" s="75"/>
      <c r="C58" s="76" t="s">
        <v>12</v>
      </c>
      <c r="D58" s="213">
        <v>-223563</v>
      </c>
      <c r="E58" s="265">
        <v>-18114.473333333328</v>
      </c>
      <c r="F58" s="266">
        <v>-14025.67</v>
      </c>
      <c r="G58" s="266">
        <v>-17397.276666666672</v>
      </c>
      <c r="H58" s="266">
        <v>-20143.28000000001</v>
      </c>
      <c r="I58" s="266">
        <v>-15897.783333333338</v>
      </c>
      <c r="J58" s="266">
        <v>-18366.05</v>
      </c>
      <c r="K58" s="266">
        <v>-20063.32</v>
      </c>
      <c r="L58" s="266">
        <v>-17030.833333333332</v>
      </c>
      <c r="M58" s="266">
        <v>-15366.446666666665</v>
      </c>
      <c r="N58" s="266">
        <v>-15357.269999999999</v>
      </c>
      <c r="O58" s="266">
        <v>-18326.556666666667</v>
      </c>
      <c r="P58" s="266">
        <v>-18696.686666666665</v>
      </c>
      <c r="Q58" s="267"/>
      <c r="R58" s="265">
        <f t="shared" ref="R58:R64" si="4">SUM(E58:Q58)</f>
        <v>-208785.6466666667</v>
      </c>
      <c r="S58" s="48">
        <f>R58/D58</f>
        <v>0.9339007200058449</v>
      </c>
      <c r="T58" s="63"/>
    </row>
    <row r="59" spans="1:27" s="41" customFormat="1">
      <c r="A59" s="72" t="s">
        <v>953</v>
      </c>
      <c r="B59" s="75"/>
      <c r="C59" s="76" t="s">
        <v>13</v>
      </c>
      <c r="D59" s="213">
        <v>-539217</v>
      </c>
      <c r="E59" s="265">
        <v>-37446.720000000008</v>
      </c>
      <c r="F59" s="266">
        <v>-27846.170000000006</v>
      </c>
      <c r="G59" s="266">
        <v>-38149.220000000008</v>
      </c>
      <c r="H59" s="266">
        <v>-48933.42</v>
      </c>
      <c r="I59" s="266">
        <v>-49169.260000000024</v>
      </c>
      <c r="J59" s="266">
        <v>-41554.969999999994</v>
      </c>
      <c r="K59" s="266">
        <v>-45357.36</v>
      </c>
      <c r="L59" s="266">
        <v>-45113.66</v>
      </c>
      <c r="M59" s="266">
        <v>-38736.06</v>
      </c>
      <c r="N59" s="266">
        <v>-43457.03</v>
      </c>
      <c r="O59" s="266">
        <v>-39649.07</v>
      </c>
      <c r="P59" s="266">
        <v>-44130.91</v>
      </c>
      <c r="Q59" s="267"/>
      <c r="R59" s="265">
        <f t="shared" si="4"/>
        <v>-499543.85</v>
      </c>
      <c r="S59" s="48">
        <f>R59/D59</f>
        <v>0.92642451925662572</v>
      </c>
      <c r="T59" s="63"/>
      <c r="U59" s="364"/>
      <c r="V59" s="364"/>
      <c r="W59" s="364"/>
      <c r="X59" s="364"/>
      <c r="Y59" s="364"/>
      <c r="Z59" s="364"/>
      <c r="AA59" s="364"/>
    </row>
    <row r="60" spans="1:27" s="41" customFormat="1">
      <c r="A60" s="72" t="s">
        <v>954</v>
      </c>
      <c r="B60" s="62"/>
      <c r="C60" s="60" t="s">
        <v>15</v>
      </c>
      <c r="D60" s="216">
        <f>SUM(D61:D62)</f>
        <v>-9000</v>
      </c>
      <c r="E60" s="261">
        <f t="shared" ref="E60:M60" si="5">SUM(E61:E62)</f>
        <v>0</v>
      </c>
      <c r="F60" s="262">
        <f>SUM(F61:F62)</f>
        <v>0</v>
      </c>
      <c r="G60" s="262">
        <f t="shared" si="5"/>
        <v>0</v>
      </c>
      <c r="H60" s="262">
        <f>SUM(H61:H62)</f>
        <v>0</v>
      </c>
      <c r="I60" s="262">
        <f>SUM(I61:I62)</f>
        <v>0</v>
      </c>
      <c r="J60" s="262">
        <f t="shared" si="5"/>
        <v>0</v>
      </c>
      <c r="K60" s="262">
        <f>SUM(K61:K62)</f>
        <v>0</v>
      </c>
      <c r="L60" s="262">
        <f>SUM(L61:L62)</f>
        <v>0</v>
      </c>
      <c r="M60" s="262">
        <f t="shared" si="5"/>
        <v>0</v>
      </c>
      <c r="N60" s="262">
        <f>SUM(N61:N62)</f>
        <v>0</v>
      </c>
      <c r="O60" s="262">
        <f>SUM(O61:O62)</f>
        <v>0</v>
      </c>
      <c r="P60" s="262">
        <f>SUM(P61:P62)</f>
        <v>0</v>
      </c>
      <c r="Q60" s="263">
        <f>SUM(Q61:Q62)</f>
        <v>0</v>
      </c>
      <c r="R60" s="264">
        <f t="shared" si="4"/>
        <v>0</v>
      </c>
      <c r="S60" s="45">
        <f>R60/D60</f>
        <v>0</v>
      </c>
      <c r="T60" s="63"/>
    </row>
    <row r="61" spans="1:27" s="41" customFormat="1">
      <c r="A61" s="72" t="s">
        <v>955</v>
      </c>
      <c r="B61" s="75"/>
      <c r="C61" s="76" t="s">
        <v>12</v>
      </c>
      <c r="D61" s="213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3"/>
      <c r="R61" s="268"/>
      <c r="S61" s="48"/>
      <c r="T61" s="63"/>
    </row>
    <row r="62" spans="1:27" s="41" customFormat="1">
      <c r="A62" s="72" t="s">
        <v>956</v>
      </c>
      <c r="B62" s="75"/>
      <c r="C62" s="76" t="s">
        <v>13</v>
      </c>
      <c r="D62" s="213">
        <v>-9000</v>
      </c>
      <c r="E62" s="265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7"/>
      <c r="R62" s="269">
        <f>SUM(E62:Q62)</f>
        <v>0</v>
      </c>
      <c r="S62" s="48">
        <f>R62/D62</f>
        <v>0</v>
      </c>
      <c r="T62" s="63"/>
    </row>
    <row r="63" spans="1:27" s="41" customFormat="1">
      <c r="A63" s="72" t="s">
        <v>957</v>
      </c>
      <c r="B63" s="62"/>
      <c r="C63" s="60" t="s">
        <v>16</v>
      </c>
      <c r="D63" s="216">
        <f>+D64</f>
        <v>-3000</v>
      </c>
      <c r="E63" s="261">
        <v>0</v>
      </c>
      <c r="F63" s="262">
        <f t="shared" ref="F63:O63" si="6">SUM(F64:F65)</f>
        <v>0</v>
      </c>
      <c r="G63" s="262">
        <f t="shared" si="6"/>
        <v>0</v>
      </c>
      <c r="H63" s="262">
        <f t="shared" si="6"/>
        <v>0</v>
      </c>
      <c r="I63" s="262">
        <f t="shared" si="6"/>
        <v>0</v>
      </c>
      <c r="J63" s="262">
        <f t="shared" si="6"/>
        <v>0</v>
      </c>
      <c r="K63" s="262">
        <f t="shared" si="6"/>
        <v>0</v>
      </c>
      <c r="L63" s="262">
        <f t="shared" si="6"/>
        <v>0</v>
      </c>
      <c r="M63" s="262">
        <f t="shared" si="6"/>
        <v>0</v>
      </c>
      <c r="N63" s="262">
        <f t="shared" si="6"/>
        <v>0</v>
      </c>
      <c r="O63" s="262">
        <f t="shared" si="6"/>
        <v>0</v>
      </c>
      <c r="P63" s="262">
        <v>0</v>
      </c>
      <c r="Q63" s="263">
        <f>SUM(Q64:Q65)</f>
        <v>0</v>
      </c>
      <c r="R63" s="380">
        <f t="shared" si="4"/>
        <v>0</v>
      </c>
      <c r="S63" s="45">
        <v>0</v>
      </c>
      <c r="T63" s="63"/>
    </row>
    <row r="64" spans="1:27" s="41" customFormat="1">
      <c r="A64" s="72" t="s">
        <v>958</v>
      </c>
      <c r="B64" s="75"/>
      <c r="C64" s="76" t="s">
        <v>12</v>
      </c>
      <c r="D64" s="213">
        <v>-3000</v>
      </c>
      <c r="E64" s="265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7"/>
      <c r="R64" s="268">
        <f t="shared" si="4"/>
        <v>0</v>
      </c>
      <c r="S64" s="48">
        <f>R64/D64</f>
        <v>0</v>
      </c>
      <c r="T64" s="63"/>
    </row>
    <row r="65" spans="1:26" s="41" customFormat="1">
      <c r="A65" s="72" t="s">
        <v>959</v>
      </c>
      <c r="B65" s="75"/>
      <c r="C65" s="76" t="s">
        <v>13</v>
      </c>
      <c r="D65" s="213"/>
      <c r="E65" s="265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7"/>
      <c r="R65" s="268"/>
      <c r="S65" s="48"/>
      <c r="T65" s="63"/>
    </row>
    <row r="66" spans="1:26" s="41" customFormat="1">
      <c r="A66" s="9" t="s">
        <v>960</v>
      </c>
      <c r="B66" s="629" t="s">
        <v>17</v>
      </c>
      <c r="C66" s="634"/>
      <c r="D66" s="270">
        <f t="shared" ref="D66:Q66" si="7">SUM(D67:D74)</f>
        <v>-227853</v>
      </c>
      <c r="E66" s="271">
        <f t="shared" si="7"/>
        <v>-14292.060000000001</v>
      </c>
      <c r="F66" s="272">
        <f t="shared" si="7"/>
        <v>-14047.740000000002</v>
      </c>
      <c r="G66" s="272">
        <f t="shared" si="7"/>
        <v>-15405.190000000002</v>
      </c>
      <c r="H66" s="272">
        <f t="shared" si="7"/>
        <v>-15258.649999999998</v>
      </c>
      <c r="I66" s="272">
        <f t="shared" si="7"/>
        <v>-14653.2</v>
      </c>
      <c r="J66" s="272">
        <f t="shared" si="7"/>
        <v>-14399.460000000001</v>
      </c>
      <c r="K66" s="272">
        <f t="shared" si="7"/>
        <v>-14697.99</v>
      </c>
      <c r="L66" s="272">
        <f t="shared" si="7"/>
        <v>-14697.99</v>
      </c>
      <c r="M66" s="272">
        <f t="shared" si="7"/>
        <v>-14675.84</v>
      </c>
      <c r="N66" s="272">
        <f t="shared" si="7"/>
        <v>-14795.84</v>
      </c>
      <c r="O66" s="272">
        <f t="shared" si="7"/>
        <v>-15017.26</v>
      </c>
      <c r="P66" s="272">
        <f t="shared" si="7"/>
        <v>-14897.24</v>
      </c>
      <c r="Q66" s="273">
        <f t="shared" si="7"/>
        <v>0</v>
      </c>
      <c r="R66" s="243">
        <f>SUM(E66:Q66)</f>
        <v>-176838.46000000002</v>
      </c>
      <c r="S66" s="29">
        <f>R66/D66</f>
        <v>0.77610766590740532</v>
      </c>
      <c r="T66" s="63"/>
      <c r="U66" s="105"/>
    </row>
    <row r="67" spans="1:26" s="41" customFormat="1">
      <c r="A67" s="72" t="s">
        <v>961</v>
      </c>
      <c r="B67" s="75"/>
      <c r="C67" s="76" t="s">
        <v>18</v>
      </c>
      <c r="D67" s="245">
        <v>-47824</v>
      </c>
      <c r="E67" s="265">
        <v>0</v>
      </c>
      <c r="F67" s="266">
        <v>0</v>
      </c>
      <c r="G67" s="266">
        <v>0</v>
      </c>
      <c r="H67" s="266">
        <v>0</v>
      </c>
      <c r="I67" s="266">
        <v>-0.3000000000001819</v>
      </c>
      <c r="J67" s="266">
        <v>0</v>
      </c>
      <c r="K67" s="266">
        <v>0</v>
      </c>
      <c r="L67" s="266">
        <v>0</v>
      </c>
      <c r="M67" s="266">
        <v>0</v>
      </c>
      <c r="N67" s="266">
        <v>0</v>
      </c>
      <c r="O67" s="266">
        <v>0</v>
      </c>
      <c r="P67" s="266">
        <v>-4040</v>
      </c>
      <c r="Q67" s="267"/>
      <c r="R67" s="265">
        <f t="shared" ref="R67:R74" si="8">SUM(E67:Q67)</f>
        <v>-4040.3</v>
      </c>
      <c r="S67" s="48">
        <f t="shared" ref="S67:S74" si="9">R67/D67</f>
        <v>8.4482686517229844E-2</v>
      </c>
      <c r="T67" s="63"/>
      <c r="U67" s="364"/>
      <c r="V67" s="364"/>
      <c r="W67" s="364"/>
      <c r="X67" s="364"/>
      <c r="Y67" s="364"/>
      <c r="Z67" s="364"/>
    </row>
    <row r="68" spans="1:26" s="41" customFormat="1">
      <c r="A68" s="72" t="s">
        <v>962</v>
      </c>
      <c r="B68" s="75"/>
      <c r="C68" s="76" t="s">
        <v>19</v>
      </c>
      <c r="D68" s="245">
        <v>-128015</v>
      </c>
      <c r="E68" s="265">
        <v>-14047.740000000002</v>
      </c>
      <c r="F68" s="266">
        <v>-14047.740000000002</v>
      </c>
      <c r="G68" s="266">
        <v>-15160.870000000003</v>
      </c>
      <c r="H68" s="266">
        <v>-15258.649999999998</v>
      </c>
      <c r="I68" s="266">
        <v>-14652.9</v>
      </c>
      <c r="J68" s="266">
        <v>-14155.140000000001</v>
      </c>
      <c r="K68" s="266">
        <v>-14431.52</v>
      </c>
      <c r="L68" s="266">
        <v>-14431.52</v>
      </c>
      <c r="M68" s="266">
        <v>-14431.52</v>
      </c>
      <c r="N68" s="266">
        <v>-14431.52</v>
      </c>
      <c r="O68" s="266">
        <v>-14652.94</v>
      </c>
      <c r="P68" s="266">
        <v>-10612.94</v>
      </c>
      <c r="Q68" s="267"/>
      <c r="R68" s="265">
        <f t="shared" si="8"/>
        <v>-170315</v>
      </c>
      <c r="S68" s="48">
        <f t="shared" si="9"/>
        <v>1.3304300277311252</v>
      </c>
      <c r="T68" s="63"/>
      <c r="U68" s="364"/>
      <c r="V68" s="364"/>
      <c r="W68" s="364"/>
      <c r="X68" s="364"/>
      <c r="Y68" s="364"/>
      <c r="Z68" s="364"/>
    </row>
    <row r="69" spans="1:26" s="41" customFormat="1">
      <c r="A69" s="72" t="s">
        <v>963</v>
      </c>
      <c r="B69" s="75"/>
      <c r="C69" s="76" t="s">
        <v>20</v>
      </c>
      <c r="D69" s="245">
        <v>-4067</v>
      </c>
      <c r="E69" s="265">
        <v>0</v>
      </c>
      <c r="F69" s="266">
        <v>0</v>
      </c>
      <c r="G69" s="266">
        <v>0</v>
      </c>
      <c r="H69" s="266">
        <v>0</v>
      </c>
      <c r="I69" s="266">
        <v>0</v>
      </c>
      <c r="J69" s="266">
        <v>0</v>
      </c>
      <c r="K69" s="266">
        <v>0</v>
      </c>
      <c r="L69" s="266">
        <v>0</v>
      </c>
      <c r="M69" s="266">
        <v>0</v>
      </c>
      <c r="N69" s="266">
        <v>0</v>
      </c>
      <c r="O69" s="266">
        <v>0</v>
      </c>
      <c r="P69" s="266">
        <v>0</v>
      </c>
      <c r="Q69" s="267"/>
      <c r="R69" s="265">
        <f t="shared" si="8"/>
        <v>0</v>
      </c>
      <c r="S69" s="48">
        <f t="shared" si="9"/>
        <v>0</v>
      </c>
      <c r="T69" s="63"/>
      <c r="U69" s="364"/>
      <c r="V69" s="364"/>
      <c r="W69" s="364"/>
      <c r="X69" s="364"/>
      <c r="Y69" s="364"/>
      <c r="Z69" s="364"/>
    </row>
    <row r="70" spans="1:26" s="41" customFormat="1">
      <c r="A70" s="72" t="s">
        <v>964</v>
      </c>
      <c r="B70" s="75"/>
      <c r="C70" s="76" t="s">
        <v>22</v>
      </c>
      <c r="D70" s="245">
        <v>-21525</v>
      </c>
      <c r="E70" s="265">
        <v>-244.32</v>
      </c>
      <c r="F70" s="266">
        <v>0</v>
      </c>
      <c r="G70" s="266">
        <v>-244.32</v>
      </c>
      <c r="H70" s="266">
        <v>0</v>
      </c>
      <c r="I70" s="266">
        <v>0</v>
      </c>
      <c r="J70" s="266">
        <v>-244.32</v>
      </c>
      <c r="K70" s="266">
        <v>-244.32</v>
      </c>
      <c r="L70" s="266">
        <v>-244.32</v>
      </c>
      <c r="M70" s="266">
        <v>-244.32</v>
      </c>
      <c r="N70" s="266">
        <v>-364.32</v>
      </c>
      <c r="O70" s="266">
        <v>-364.32</v>
      </c>
      <c r="P70" s="266">
        <v>-244.3</v>
      </c>
      <c r="Q70" s="267"/>
      <c r="R70" s="265">
        <f t="shared" si="8"/>
        <v>-2438.86</v>
      </c>
      <c r="S70" s="48">
        <f t="shared" si="9"/>
        <v>0.11330360046457608</v>
      </c>
      <c r="T70" s="63"/>
      <c r="U70" s="364"/>
      <c r="V70" s="364"/>
      <c r="W70" s="364"/>
      <c r="X70" s="364"/>
      <c r="Y70" s="364"/>
      <c r="Z70" s="364"/>
    </row>
    <row r="71" spans="1:26" s="41" customFormat="1">
      <c r="A71" s="72" t="s">
        <v>965</v>
      </c>
      <c r="B71" s="75"/>
      <c r="C71" s="76" t="s">
        <v>24</v>
      </c>
      <c r="D71" s="245">
        <v>-9771</v>
      </c>
      <c r="E71" s="265">
        <v>0</v>
      </c>
      <c r="F71" s="266">
        <v>0</v>
      </c>
      <c r="G71" s="266">
        <v>0</v>
      </c>
      <c r="H71" s="266">
        <v>0</v>
      </c>
      <c r="I71" s="266">
        <v>0</v>
      </c>
      <c r="J71" s="266">
        <v>0</v>
      </c>
      <c r="K71" s="266">
        <v>-22.15</v>
      </c>
      <c r="L71" s="266">
        <v>-22.15</v>
      </c>
      <c r="M71" s="266">
        <v>0</v>
      </c>
      <c r="N71" s="266">
        <v>0</v>
      </c>
      <c r="O71" s="266">
        <v>0</v>
      </c>
      <c r="P71" s="266">
        <v>0</v>
      </c>
      <c r="Q71" s="267"/>
      <c r="R71" s="265">
        <f t="shared" si="8"/>
        <v>-44.3</v>
      </c>
      <c r="S71" s="48">
        <f t="shared" si="9"/>
        <v>4.5338245829495442E-3</v>
      </c>
      <c r="T71" s="63"/>
      <c r="U71" s="364"/>
      <c r="V71" s="364"/>
      <c r="W71" s="364"/>
      <c r="X71" s="364"/>
      <c r="Y71" s="364"/>
      <c r="Z71" s="364"/>
    </row>
    <row r="72" spans="1:26" s="41" customFormat="1">
      <c r="A72" s="72" t="s">
        <v>966</v>
      </c>
      <c r="B72" s="75"/>
      <c r="C72" s="76" t="s">
        <v>26</v>
      </c>
      <c r="D72" s="245">
        <v>-8551</v>
      </c>
      <c r="E72" s="265">
        <v>0</v>
      </c>
      <c r="F72" s="266">
        <v>0</v>
      </c>
      <c r="G72" s="266">
        <v>0</v>
      </c>
      <c r="H72" s="266">
        <v>0</v>
      </c>
      <c r="I72" s="266">
        <v>0</v>
      </c>
      <c r="J72" s="266">
        <v>0</v>
      </c>
      <c r="K72" s="266">
        <v>0</v>
      </c>
      <c r="L72" s="266">
        <v>0</v>
      </c>
      <c r="M72" s="266">
        <v>0</v>
      </c>
      <c r="N72" s="266">
        <v>0</v>
      </c>
      <c r="O72" s="266">
        <v>0</v>
      </c>
      <c r="P72" s="266">
        <v>0</v>
      </c>
      <c r="Q72" s="267"/>
      <c r="R72" s="265">
        <f t="shared" si="8"/>
        <v>0</v>
      </c>
      <c r="S72" s="48">
        <f t="shared" si="9"/>
        <v>0</v>
      </c>
      <c r="T72" s="63"/>
      <c r="U72" s="364"/>
      <c r="V72" s="364"/>
      <c r="W72" s="364"/>
      <c r="X72" s="364"/>
      <c r="Y72" s="364"/>
      <c r="Z72" s="364"/>
    </row>
    <row r="73" spans="1:26" s="41" customFormat="1">
      <c r="A73" s="72" t="s">
        <v>967</v>
      </c>
      <c r="B73" s="75"/>
      <c r="C73" s="76" t="s">
        <v>28</v>
      </c>
      <c r="D73" s="245">
        <v>-3100</v>
      </c>
      <c r="E73" s="265">
        <v>0</v>
      </c>
      <c r="F73" s="266">
        <v>0</v>
      </c>
      <c r="G73" s="266">
        <v>0</v>
      </c>
      <c r="H73" s="266">
        <v>0</v>
      </c>
      <c r="I73" s="266">
        <v>0</v>
      </c>
      <c r="J73" s="266">
        <v>0</v>
      </c>
      <c r="K73" s="266">
        <v>0</v>
      </c>
      <c r="L73" s="266">
        <v>0</v>
      </c>
      <c r="M73" s="266">
        <v>0</v>
      </c>
      <c r="N73" s="266">
        <v>0</v>
      </c>
      <c r="O73" s="266">
        <v>0</v>
      </c>
      <c r="P73" s="266">
        <v>0</v>
      </c>
      <c r="Q73" s="267"/>
      <c r="R73" s="265">
        <f t="shared" si="8"/>
        <v>0</v>
      </c>
      <c r="S73" s="48">
        <v>0</v>
      </c>
      <c r="T73" s="63"/>
      <c r="U73" s="364"/>
      <c r="V73" s="364"/>
      <c r="W73" s="364"/>
      <c r="X73" s="364"/>
      <c r="Y73" s="364"/>
      <c r="Z73" s="364"/>
    </row>
    <row r="74" spans="1:26" s="41" customFormat="1">
      <c r="A74" s="72" t="s">
        <v>968</v>
      </c>
      <c r="B74" s="75"/>
      <c r="C74" s="76" t="s">
        <v>30</v>
      </c>
      <c r="D74" s="245">
        <v>-5000</v>
      </c>
      <c r="E74" s="265">
        <v>0</v>
      </c>
      <c r="F74" s="266">
        <v>0</v>
      </c>
      <c r="G74" s="266">
        <v>0</v>
      </c>
      <c r="H74" s="266">
        <v>0</v>
      </c>
      <c r="I74" s="266">
        <v>0</v>
      </c>
      <c r="J74" s="266">
        <v>0</v>
      </c>
      <c r="K74" s="266">
        <v>0</v>
      </c>
      <c r="L74" s="266">
        <v>0</v>
      </c>
      <c r="M74" s="266">
        <v>0</v>
      </c>
      <c r="N74" s="266">
        <v>0</v>
      </c>
      <c r="O74" s="266">
        <v>0</v>
      </c>
      <c r="P74" s="266">
        <v>0</v>
      </c>
      <c r="Q74" s="267"/>
      <c r="R74" s="265">
        <f t="shared" si="8"/>
        <v>0</v>
      </c>
      <c r="S74" s="48">
        <f t="shared" si="9"/>
        <v>0</v>
      </c>
      <c r="T74" s="63"/>
      <c r="U74" s="364"/>
      <c r="V74" s="364"/>
      <c r="W74" s="364"/>
      <c r="X74" s="364"/>
      <c r="Y74" s="364"/>
      <c r="Z74" s="364"/>
    </row>
    <row r="75" spans="1:26" s="41" customFormat="1">
      <c r="A75" s="9" t="s">
        <v>969</v>
      </c>
      <c r="B75" s="77" t="s">
        <v>31</v>
      </c>
      <c r="C75" s="78"/>
      <c r="D75" s="270">
        <f t="shared" ref="D75:R75" si="10">SUM(D76:D90)-D77</f>
        <v>-57969</v>
      </c>
      <c r="E75" s="271">
        <f t="shared" si="10"/>
        <v>-4035.7999999999997</v>
      </c>
      <c r="F75" s="272">
        <f t="shared" si="10"/>
        <v>-4928.55</v>
      </c>
      <c r="G75" s="272">
        <f>SUM(G76:G90)-G77</f>
        <v>-3340.28</v>
      </c>
      <c r="H75" s="272">
        <f>SUM(H76:H90)-H77</f>
        <v>-4084.7799999999997</v>
      </c>
      <c r="I75" s="272">
        <f t="shared" si="10"/>
        <v>-3704.7999999999993</v>
      </c>
      <c r="J75" s="272">
        <f>SUM(J76:J90)-J77</f>
        <v>-2502.5099999999998</v>
      </c>
      <c r="K75" s="272">
        <f>SUM(K76:K90)-K77</f>
        <v>-2828.0600000000004</v>
      </c>
      <c r="L75" s="272">
        <f t="shared" si="10"/>
        <v>-4075.170000000001</v>
      </c>
      <c r="M75" s="272">
        <f>SUM(M76:M90)-M77</f>
        <v>-3789.17</v>
      </c>
      <c r="N75" s="272">
        <f>SUM(N76:N90)-N77</f>
        <v>-4660.8</v>
      </c>
      <c r="O75" s="272">
        <f t="shared" si="10"/>
        <v>-5894.09</v>
      </c>
      <c r="P75" s="272">
        <f t="shared" si="10"/>
        <v>124272.6</v>
      </c>
      <c r="Q75" s="273">
        <f t="shared" si="10"/>
        <v>0</v>
      </c>
      <c r="R75" s="243">
        <f t="shared" si="10"/>
        <v>80428.59</v>
      </c>
      <c r="S75" s="29">
        <f>R75/D75</f>
        <v>-1.3874413910883403</v>
      </c>
      <c r="T75" s="63"/>
    </row>
    <row r="76" spans="1:26" s="41" customFormat="1">
      <c r="A76" s="72" t="s">
        <v>970</v>
      </c>
      <c r="B76" s="75"/>
      <c r="C76" s="76" t="s">
        <v>1523</v>
      </c>
      <c r="D76" s="213"/>
      <c r="E76" s="274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7"/>
      <c r="R76" s="265"/>
      <c r="S76" s="48"/>
      <c r="T76" s="63"/>
    </row>
    <row r="77" spans="1:26" s="41" customFormat="1">
      <c r="A77" s="72" t="s">
        <v>975</v>
      </c>
      <c r="B77" s="75"/>
      <c r="C77" s="76" t="s">
        <v>983</v>
      </c>
      <c r="D77" s="213">
        <f>SUM(D78:D82)</f>
        <v>-23217</v>
      </c>
      <c r="E77" s="274">
        <f t="shared" ref="E77:O77" si="11">SUM(E78:E82)</f>
        <v>-772.06</v>
      </c>
      <c r="F77" s="359">
        <f t="shared" si="11"/>
        <v>-1350.39</v>
      </c>
      <c r="G77" s="359">
        <f t="shared" si="11"/>
        <v>-772.56</v>
      </c>
      <c r="H77" s="359">
        <f t="shared" si="11"/>
        <v>-1096.47</v>
      </c>
      <c r="I77" s="359">
        <f t="shared" si="11"/>
        <v>-1334.43</v>
      </c>
      <c r="J77" s="359">
        <f t="shared" si="11"/>
        <v>-492.32000000000005</v>
      </c>
      <c r="K77" s="359">
        <f t="shared" si="11"/>
        <v>-1171.82</v>
      </c>
      <c r="L77" s="359">
        <f t="shared" si="11"/>
        <v>-1586.24</v>
      </c>
      <c r="M77" s="359">
        <f t="shared" si="11"/>
        <v>-605.08999999999992</v>
      </c>
      <c r="N77" s="359">
        <f t="shared" si="11"/>
        <v>-1613.3999999999999</v>
      </c>
      <c r="O77" s="377">
        <f t="shared" si="11"/>
        <v>-1494.79</v>
      </c>
      <c r="P77" s="266">
        <f>SUM(P78:P82)</f>
        <v>-1653.14</v>
      </c>
      <c r="Q77" s="267">
        <f>SUM(Q78:Q82)</f>
        <v>0</v>
      </c>
      <c r="R77" s="265">
        <f>SUM(R78:R82)</f>
        <v>-13942.71</v>
      </c>
      <c r="S77" s="48">
        <f>R77/D77</f>
        <v>0.60053882930611191</v>
      </c>
      <c r="T77" s="63"/>
      <c r="U77" s="364"/>
    </row>
    <row r="78" spans="1:26" s="41" customFormat="1">
      <c r="A78" s="72" t="s">
        <v>984</v>
      </c>
      <c r="B78" s="191"/>
      <c r="C78" s="357" t="s">
        <v>1543</v>
      </c>
      <c r="D78" s="276">
        <v>-12868</v>
      </c>
      <c r="E78" s="358">
        <v>-413.14</v>
      </c>
      <c r="F78" s="277">
        <v>-412.28999999999996</v>
      </c>
      <c r="G78" s="277">
        <v>-413.64</v>
      </c>
      <c r="H78" s="277">
        <v>-412.01</v>
      </c>
      <c r="I78" s="277">
        <v>-412.08</v>
      </c>
      <c r="J78" s="277">
        <v>-412.67</v>
      </c>
      <c r="K78" s="277">
        <v>-479.08</v>
      </c>
      <c r="L78" s="277">
        <v>-489.4</v>
      </c>
      <c r="M78" s="277">
        <v>-488.03</v>
      </c>
      <c r="N78" s="277">
        <v>-480.66</v>
      </c>
      <c r="O78" s="277">
        <v>-487.2</v>
      </c>
      <c r="P78" s="277">
        <v>-794.07</v>
      </c>
      <c r="Q78" s="278"/>
      <c r="R78" s="275">
        <f t="shared" ref="R78:R88" si="12">SUM(E78:Q78)</f>
        <v>-5694.2699999999995</v>
      </c>
      <c r="S78" s="192">
        <f t="shared" ref="S78:S88" si="13">R78/D78</f>
        <v>0.4425139881877525</v>
      </c>
      <c r="T78" s="63"/>
      <c r="U78" s="364"/>
      <c r="V78" s="364"/>
      <c r="W78" s="364"/>
      <c r="X78" s="364"/>
      <c r="Y78" s="364"/>
      <c r="Z78" s="364"/>
    </row>
    <row r="79" spans="1:26" s="41" customFormat="1">
      <c r="A79" s="72" t="s">
        <v>1135</v>
      </c>
      <c r="B79" s="191"/>
      <c r="C79" s="76" t="s">
        <v>971</v>
      </c>
      <c r="D79" s="276">
        <v>-3656</v>
      </c>
      <c r="E79" s="358">
        <v>0</v>
      </c>
      <c r="F79" s="277">
        <v>-579.18000000000006</v>
      </c>
      <c r="G79" s="277">
        <v>0</v>
      </c>
      <c r="H79" s="277">
        <v>-334.81</v>
      </c>
      <c r="I79" s="277">
        <v>-450.15</v>
      </c>
      <c r="J79" s="277">
        <v>170</v>
      </c>
      <c r="K79" s="277">
        <v>-326.02999999999997</v>
      </c>
      <c r="L79" s="277">
        <v>-730.13</v>
      </c>
      <c r="M79" s="277">
        <v>0</v>
      </c>
      <c r="N79" s="277">
        <v>-516.38</v>
      </c>
      <c r="O79" s="277">
        <v>-515.70000000000005</v>
      </c>
      <c r="P79" s="277">
        <v>-609.41999999999996</v>
      </c>
      <c r="Q79" s="278"/>
      <c r="R79" s="275">
        <f t="shared" si="12"/>
        <v>-3891.8</v>
      </c>
      <c r="S79" s="192">
        <f t="shared" si="13"/>
        <v>1.064496717724289</v>
      </c>
      <c r="T79" s="63"/>
      <c r="U79" s="364"/>
      <c r="V79" s="364"/>
      <c r="W79" s="364"/>
      <c r="X79" s="364"/>
      <c r="Y79" s="364"/>
      <c r="Z79" s="364"/>
    </row>
    <row r="80" spans="1:26" s="41" customFormat="1">
      <c r="A80" s="72" t="s">
        <v>1136</v>
      </c>
      <c r="B80" s="191"/>
      <c r="C80" s="76" t="s">
        <v>1544</v>
      </c>
      <c r="D80" s="276">
        <v>-1311</v>
      </c>
      <c r="E80" s="358">
        <v>-109.27</v>
      </c>
      <c r="F80" s="277">
        <v>-109.27</v>
      </c>
      <c r="G80" s="277">
        <v>-109.27</v>
      </c>
      <c r="H80" s="277">
        <v>-100</v>
      </c>
      <c r="I80" s="277">
        <v>-222.55</v>
      </c>
      <c r="J80" s="277">
        <v>0</v>
      </c>
      <c r="K80" s="277">
        <v>-117.06</v>
      </c>
      <c r="L80" s="277">
        <v>-117.06</v>
      </c>
      <c r="M80" s="277">
        <v>-117.06</v>
      </c>
      <c r="N80" s="277">
        <v>-117.06</v>
      </c>
      <c r="O80" s="277">
        <v>-234.12</v>
      </c>
      <c r="P80" s="277">
        <v>0</v>
      </c>
      <c r="Q80" s="278"/>
      <c r="R80" s="275">
        <f>SUM(E80:Q80)</f>
        <v>-1352.7199999999998</v>
      </c>
      <c r="S80" s="192">
        <f>R80/D80</f>
        <v>1.0318230358504956</v>
      </c>
      <c r="T80" s="63"/>
      <c r="U80" s="364"/>
      <c r="V80" s="364"/>
      <c r="W80" s="364"/>
      <c r="X80" s="364"/>
      <c r="Y80" s="364"/>
      <c r="Z80" s="364"/>
    </row>
    <row r="81" spans="1:26" s="41" customFormat="1">
      <c r="A81" s="72" t="s">
        <v>1137</v>
      </c>
      <c r="B81" s="191"/>
      <c r="C81" s="76" t="s">
        <v>972</v>
      </c>
      <c r="D81" s="276">
        <v>0</v>
      </c>
      <c r="E81" s="35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77">
        <v>0</v>
      </c>
      <c r="N81" s="277">
        <v>0</v>
      </c>
      <c r="O81" s="277">
        <v>0</v>
      </c>
      <c r="P81" s="277">
        <v>0</v>
      </c>
      <c r="Q81" s="278"/>
      <c r="R81" s="275">
        <f t="shared" si="12"/>
        <v>0</v>
      </c>
      <c r="S81" s="192">
        <v>0</v>
      </c>
      <c r="T81" s="63"/>
      <c r="U81" s="364"/>
      <c r="V81" s="364"/>
      <c r="W81" s="364"/>
      <c r="X81" s="364"/>
      <c r="Y81" s="364"/>
      <c r="Z81" s="364"/>
    </row>
    <row r="82" spans="1:26" s="41" customFormat="1">
      <c r="A82" s="72" t="s">
        <v>1138</v>
      </c>
      <c r="B82" s="191"/>
      <c r="C82" s="76" t="s">
        <v>1012</v>
      </c>
      <c r="D82" s="276">
        <v>-5382</v>
      </c>
      <c r="E82" s="358">
        <v>-249.65</v>
      </c>
      <c r="F82" s="277">
        <v>-249.65</v>
      </c>
      <c r="G82" s="277">
        <v>-249.65</v>
      </c>
      <c r="H82" s="277">
        <v>-249.65</v>
      </c>
      <c r="I82" s="277">
        <v>-249.65</v>
      </c>
      <c r="J82" s="277">
        <v>-249.65</v>
      </c>
      <c r="K82" s="277">
        <v>-249.65</v>
      </c>
      <c r="L82" s="277">
        <v>-249.65</v>
      </c>
      <c r="M82" s="277">
        <v>0</v>
      </c>
      <c r="N82" s="277">
        <v>-499.3</v>
      </c>
      <c r="O82" s="277">
        <v>-257.77</v>
      </c>
      <c r="P82" s="277">
        <v>-249.65</v>
      </c>
      <c r="Q82" s="278"/>
      <c r="R82" s="275">
        <f t="shared" si="12"/>
        <v>-3003.9200000000005</v>
      </c>
      <c r="S82" s="192">
        <f t="shared" si="13"/>
        <v>0.55814195466369387</v>
      </c>
      <c r="T82" s="63"/>
      <c r="U82" s="364"/>
      <c r="V82" s="364"/>
      <c r="W82" s="364"/>
      <c r="X82" s="364"/>
      <c r="Y82" s="364"/>
      <c r="Z82" s="364"/>
    </row>
    <row r="83" spans="1:26" s="41" customFormat="1">
      <c r="A83" s="72" t="s">
        <v>1139</v>
      </c>
      <c r="B83" s="191"/>
      <c r="C83" s="357" t="s">
        <v>1134</v>
      </c>
      <c r="D83" s="276">
        <v>0</v>
      </c>
      <c r="E83" s="35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0</v>
      </c>
      <c r="P83" s="277">
        <v>0</v>
      </c>
      <c r="Q83" s="278"/>
      <c r="R83" s="275">
        <f>SUM(E83:Q83)</f>
        <v>0</v>
      </c>
      <c r="S83" s="192">
        <v>0</v>
      </c>
      <c r="T83" s="63"/>
      <c r="U83" s="364"/>
      <c r="V83" s="364"/>
      <c r="W83" s="364"/>
      <c r="X83" s="364"/>
      <c r="Y83" s="364"/>
      <c r="Z83" s="364"/>
    </row>
    <row r="84" spans="1:26" s="41" customFormat="1">
      <c r="A84" s="72" t="s">
        <v>976</v>
      </c>
      <c r="B84" s="75"/>
      <c r="C84" s="76" t="s">
        <v>35</v>
      </c>
      <c r="D84" s="213">
        <v>0</v>
      </c>
      <c r="E84" s="274">
        <v>0</v>
      </c>
      <c r="F84" s="266">
        <v>0</v>
      </c>
      <c r="G84" s="266">
        <v>0</v>
      </c>
      <c r="H84" s="266">
        <v>0</v>
      </c>
      <c r="I84" s="266">
        <v>0</v>
      </c>
      <c r="J84" s="266">
        <v>0</v>
      </c>
      <c r="K84" s="266">
        <v>0</v>
      </c>
      <c r="L84" s="266">
        <v>0</v>
      </c>
      <c r="M84" s="266">
        <v>0</v>
      </c>
      <c r="N84" s="266">
        <v>0</v>
      </c>
      <c r="O84" s="266">
        <v>0</v>
      </c>
      <c r="P84" s="266">
        <v>0</v>
      </c>
      <c r="Q84" s="267"/>
      <c r="R84" s="275">
        <f>SUM(E84:Q84)</f>
        <v>0</v>
      </c>
      <c r="S84" s="192">
        <v>0</v>
      </c>
      <c r="T84" s="63"/>
      <c r="U84" s="364"/>
      <c r="V84" s="364"/>
      <c r="W84" s="364"/>
      <c r="X84" s="364"/>
      <c r="Y84" s="364"/>
      <c r="Z84" s="364"/>
    </row>
    <row r="85" spans="1:26" s="41" customFormat="1">
      <c r="A85" s="72" t="s">
        <v>977</v>
      </c>
      <c r="B85" s="75"/>
      <c r="C85" s="76" t="s">
        <v>36</v>
      </c>
      <c r="D85" s="213">
        <v>-2000</v>
      </c>
      <c r="E85" s="274">
        <v>0</v>
      </c>
      <c r="F85" s="266">
        <v>0</v>
      </c>
      <c r="G85" s="266">
        <v>0</v>
      </c>
      <c r="H85" s="266">
        <v>0</v>
      </c>
      <c r="I85" s="266">
        <v>0</v>
      </c>
      <c r="J85" s="266">
        <v>0</v>
      </c>
      <c r="K85" s="266">
        <v>0</v>
      </c>
      <c r="L85" s="266">
        <v>0</v>
      </c>
      <c r="M85" s="266">
        <v>0</v>
      </c>
      <c r="N85" s="266">
        <v>0</v>
      </c>
      <c r="O85" s="266">
        <v>0</v>
      </c>
      <c r="P85" s="266">
        <v>0</v>
      </c>
      <c r="Q85" s="267"/>
      <c r="R85" s="275">
        <f>SUM(E85:Q85)</f>
        <v>0</v>
      </c>
      <c r="S85" s="192">
        <f>R85/D85</f>
        <v>0</v>
      </c>
      <c r="T85" s="63"/>
      <c r="U85" s="364"/>
      <c r="V85" s="364"/>
      <c r="W85" s="364"/>
      <c r="X85" s="364"/>
      <c r="Y85" s="364"/>
      <c r="Z85" s="364"/>
    </row>
    <row r="86" spans="1:26" s="41" customFormat="1">
      <c r="A86" s="72" t="s">
        <v>978</v>
      </c>
      <c r="B86" s="75"/>
      <c r="C86" s="76" t="s">
        <v>38</v>
      </c>
      <c r="D86" s="213">
        <v>-16000</v>
      </c>
      <c r="E86" s="274">
        <v>-371.7</v>
      </c>
      <c r="F86" s="266">
        <v>-1706.5</v>
      </c>
      <c r="G86" s="266">
        <v>0</v>
      </c>
      <c r="H86" s="266">
        <v>0</v>
      </c>
      <c r="I86" s="266">
        <v>0</v>
      </c>
      <c r="J86" s="266">
        <v>0</v>
      </c>
      <c r="K86" s="266">
        <v>0</v>
      </c>
      <c r="L86" s="266">
        <v>-508</v>
      </c>
      <c r="M86" s="266">
        <v>0</v>
      </c>
      <c r="N86" s="266">
        <v>0</v>
      </c>
      <c r="O86" s="266">
        <v>0</v>
      </c>
      <c r="P86" s="266">
        <v>0</v>
      </c>
      <c r="Q86" s="267"/>
      <c r="R86" s="265">
        <f t="shared" si="12"/>
        <v>-2586.1999999999998</v>
      </c>
      <c r="S86" s="48">
        <f t="shared" si="13"/>
        <v>0.16163749999999999</v>
      </c>
      <c r="T86" s="63"/>
      <c r="U86" s="364"/>
      <c r="V86" s="364"/>
      <c r="W86" s="364"/>
      <c r="X86" s="364"/>
      <c r="Y86" s="364"/>
      <c r="Z86" s="364"/>
    </row>
    <row r="87" spans="1:26" s="41" customFormat="1">
      <c r="A87" s="72" t="s">
        <v>979</v>
      </c>
      <c r="B87" s="75"/>
      <c r="C87" s="76" t="s">
        <v>40</v>
      </c>
      <c r="D87" s="213">
        <v>-2000</v>
      </c>
      <c r="E87" s="274">
        <v>-595.04</v>
      </c>
      <c r="F87" s="266">
        <v>-487.66</v>
      </c>
      <c r="G87" s="266">
        <v>-651.72</v>
      </c>
      <c r="H87" s="266">
        <v>-1189.31</v>
      </c>
      <c r="I87" s="266">
        <v>-741.37</v>
      </c>
      <c r="J87" s="266">
        <v>-1336.19</v>
      </c>
      <c r="K87" s="266">
        <v>-914.84</v>
      </c>
      <c r="L87" s="266">
        <v>-1058.46</v>
      </c>
      <c r="M87" s="266">
        <v>-1529.86</v>
      </c>
      <c r="N87" s="266">
        <v>-1076.94</v>
      </c>
      <c r="O87" s="266">
        <v>-1437.02</v>
      </c>
      <c r="P87" s="266">
        <v>127201.19</v>
      </c>
      <c r="Q87" s="267"/>
      <c r="R87" s="265">
        <f t="shared" si="12"/>
        <v>116182.78</v>
      </c>
      <c r="S87" s="48">
        <v>0</v>
      </c>
      <c r="T87" s="63"/>
      <c r="U87" s="364"/>
      <c r="V87" s="364"/>
      <c r="W87" s="364"/>
      <c r="X87" s="364"/>
      <c r="Y87" s="364"/>
      <c r="Z87" s="364"/>
    </row>
    <row r="88" spans="1:26" s="41" customFormat="1">
      <c r="A88" s="72" t="s">
        <v>980</v>
      </c>
      <c r="B88" s="75"/>
      <c r="C88" s="76" t="s">
        <v>42</v>
      </c>
      <c r="D88" s="213">
        <v>-4998</v>
      </c>
      <c r="E88" s="274">
        <v>-2297</v>
      </c>
      <c r="F88" s="266">
        <v>-1384</v>
      </c>
      <c r="G88" s="266">
        <v>-1916</v>
      </c>
      <c r="H88" s="266">
        <v>-1799</v>
      </c>
      <c r="I88" s="266">
        <v>-1629</v>
      </c>
      <c r="J88" s="266">
        <v>-674</v>
      </c>
      <c r="K88" s="266">
        <v>-741.4</v>
      </c>
      <c r="L88" s="266">
        <v>-922.47</v>
      </c>
      <c r="M88" s="266">
        <v>-1654.22</v>
      </c>
      <c r="N88" s="266">
        <v>-1970.46</v>
      </c>
      <c r="O88" s="266">
        <v>-2962.2799999999997</v>
      </c>
      <c r="P88" s="266">
        <v>-1275.45</v>
      </c>
      <c r="Q88" s="267"/>
      <c r="R88" s="265">
        <f t="shared" si="12"/>
        <v>-19225.28</v>
      </c>
      <c r="S88" s="48">
        <f t="shared" si="13"/>
        <v>3.8465946378551417</v>
      </c>
      <c r="T88" s="63"/>
      <c r="U88" s="364"/>
      <c r="V88" s="364"/>
      <c r="W88" s="364"/>
      <c r="X88" s="364"/>
      <c r="Y88" s="364"/>
      <c r="Z88" s="364"/>
    </row>
    <row r="89" spans="1:26" s="41" customFormat="1">
      <c r="A89" s="72" t="s">
        <v>981</v>
      </c>
      <c r="B89" s="75"/>
      <c r="C89" s="76" t="s">
        <v>43</v>
      </c>
      <c r="D89" s="213">
        <v>-333</v>
      </c>
      <c r="E89" s="274">
        <v>0</v>
      </c>
      <c r="F89" s="266">
        <v>0</v>
      </c>
      <c r="G89" s="266">
        <v>0</v>
      </c>
      <c r="H89" s="266">
        <v>0</v>
      </c>
      <c r="I89" s="266">
        <v>0</v>
      </c>
      <c r="J89" s="266">
        <v>0</v>
      </c>
      <c r="K89" s="266">
        <v>0</v>
      </c>
      <c r="L89" s="266">
        <v>0</v>
      </c>
      <c r="M89" s="266">
        <v>0</v>
      </c>
      <c r="N89" s="266">
        <v>0</v>
      </c>
      <c r="O89" s="266">
        <v>0</v>
      </c>
      <c r="P89" s="266">
        <v>0</v>
      </c>
      <c r="Q89" s="267"/>
      <c r="R89" s="265">
        <f t="shared" ref="R89:R97" si="14">SUM(E89:Q89)</f>
        <v>0</v>
      </c>
      <c r="S89" s="48">
        <f>R89/D89</f>
        <v>0</v>
      </c>
      <c r="T89" s="63"/>
      <c r="U89" s="364"/>
      <c r="V89" s="364"/>
      <c r="W89" s="364"/>
      <c r="X89" s="364"/>
      <c r="Y89" s="364"/>
      <c r="Z89" s="364"/>
    </row>
    <row r="90" spans="1:26" s="41" customFormat="1">
      <c r="A90" s="72" t="s">
        <v>982</v>
      </c>
      <c r="B90" s="75"/>
      <c r="C90" s="76" t="s">
        <v>1549</v>
      </c>
      <c r="D90" s="213">
        <v>-9421</v>
      </c>
      <c r="E90" s="265">
        <v>0</v>
      </c>
      <c r="F90" s="266">
        <v>0</v>
      </c>
      <c r="G90" s="266">
        <v>0</v>
      </c>
      <c r="H90" s="266">
        <v>0</v>
      </c>
      <c r="I90" s="266">
        <v>0</v>
      </c>
      <c r="J90" s="266">
        <v>0</v>
      </c>
      <c r="K90" s="266">
        <v>0</v>
      </c>
      <c r="L90" s="266">
        <v>0</v>
      </c>
      <c r="M90" s="266">
        <v>0</v>
      </c>
      <c r="N90" s="266">
        <v>0</v>
      </c>
      <c r="O90" s="266">
        <v>0</v>
      </c>
      <c r="P90" s="266">
        <v>0</v>
      </c>
      <c r="Q90" s="267"/>
      <c r="R90" s="265">
        <f t="shared" si="14"/>
        <v>0</v>
      </c>
      <c r="S90" s="48">
        <v>0</v>
      </c>
      <c r="T90" s="63"/>
      <c r="U90" s="364"/>
      <c r="V90" s="364"/>
      <c r="W90" s="364"/>
      <c r="X90" s="364"/>
      <c r="Y90" s="364"/>
      <c r="Z90" s="364"/>
    </row>
    <row r="91" spans="1:26" s="41" customFormat="1">
      <c r="A91" s="9" t="s">
        <v>986</v>
      </c>
      <c r="B91" s="622" t="s">
        <v>44</v>
      </c>
      <c r="C91" s="623"/>
      <c r="D91" s="270">
        <f>SUM(D92:D99)</f>
        <v>-7210767</v>
      </c>
      <c r="E91" s="271">
        <f t="shared" ref="E91:R91" si="15">SUM(E92:E99)</f>
        <v>-4205.42</v>
      </c>
      <c r="F91" s="272">
        <f t="shared" si="15"/>
        <v>-4092.81</v>
      </c>
      <c r="G91" s="272">
        <f t="shared" si="15"/>
        <v>-4320.2749999999996</v>
      </c>
      <c r="H91" s="272">
        <f t="shared" si="15"/>
        <v>-2932.2249999999999</v>
      </c>
      <c r="I91" s="272">
        <f t="shared" si="15"/>
        <v>-2909.55</v>
      </c>
      <c r="J91" s="272">
        <f t="shared" si="15"/>
        <v>-5590.74</v>
      </c>
      <c r="K91" s="272">
        <f t="shared" si="15"/>
        <v>-5930.8899999999994</v>
      </c>
      <c r="L91" s="272">
        <f t="shared" si="15"/>
        <v>-5403.4599999999991</v>
      </c>
      <c r="M91" s="272">
        <f t="shared" si="15"/>
        <v>-4794.37</v>
      </c>
      <c r="N91" s="272">
        <f t="shared" si="15"/>
        <v>-3062.01</v>
      </c>
      <c r="O91" s="272">
        <f t="shared" si="15"/>
        <v>-3822.335</v>
      </c>
      <c r="P91" s="272">
        <f t="shared" si="15"/>
        <v>-15951.490000000007</v>
      </c>
      <c r="Q91" s="273">
        <f t="shared" si="15"/>
        <v>0</v>
      </c>
      <c r="R91" s="243">
        <f t="shared" si="15"/>
        <v>-63015.575000000012</v>
      </c>
      <c r="S91" s="29">
        <f>R91/D91</f>
        <v>8.7390946067179825E-3</v>
      </c>
      <c r="T91" s="63"/>
    </row>
    <row r="92" spans="1:26" s="41" customFormat="1" ht="38.25">
      <c r="A92" s="79" t="s">
        <v>987</v>
      </c>
      <c r="B92" s="75"/>
      <c r="C92" s="76" t="s">
        <v>108</v>
      </c>
      <c r="D92" s="213">
        <v>-85633</v>
      </c>
      <c r="E92" s="265">
        <v>-2388.27</v>
      </c>
      <c r="F92" s="266">
        <v>-1966.6</v>
      </c>
      <c r="G92" s="266">
        <v>-2243.27</v>
      </c>
      <c r="H92" s="266">
        <v>-1749.94</v>
      </c>
      <c r="I92" s="266">
        <v>-1380.9899999999998</v>
      </c>
      <c r="J92" s="266">
        <v>-3571.84</v>
      </c>
      <c r="K92" s="266">
        <v>-4511.99</v>
      </c>
      <c r="L92" s="266">
        <v>-3984.56</v>
      </c>
      <c r="M92" s="266">
        <v>-3375.47</v>
      </c>
      <c r="N92" s="266">
        <v>-1643.11</v>
      </c>
      <c r="O92" s="266">
        <v>-2624.85</v>
      </c>
      <c r="P92" s="266">
        <v>-14372.380000000006</v>
      </c>
      <c r="Q92" s="267"/>
      <c r="R92" s="275">
        <f t="shared" si="14"/>
        <v>-43813.270000000011</v>
      </c>
      <c r="S92" s="48">
        <f>R92/D92</f>
        <v>0.51164002195415337</v>
      </c>
      <c r="T92" s="63"/>
      <c r="U92" s="364"/>
      <c r="V92" s="364"/>
      <c r="W92" s="364"/>
      <c r="X92" s="364"/>
      <c r="Y92" s="364"/>
      <c r="Z92" s="364"/>
    </row>
    <row r="93" spans="1:26" s="41" customFormat="1">
      <c r="A93" s="79" t="s">
        <v>988</v>
      </c>
      <c r="B93" s="75"/>
      <c r="C93" s="76" t="s">
        <v>1536</v>
      </c>
      <c r="D93" s="213">
        <v>-2657</v>
      </c>
      <c r="E93" s="265">
        <v>-212.27</v>
      </c>
      <c r="F93" s="266">
        <v>-212.27</v>
      </c>
      <c r="G93" s="266">
        <v>-212.27</v>
      </c>
      <c r="H93" s="266">
        <v>-230.56999999999996</v>
      </c>
      <c r="I93" s="266">
        <v>-221.42</v>
      </c>
      <c r="J93" s="266">
        <v>-821.42</v>
      </c>
      <c r="K93" s="266">
        <v>-221.42</v>
      </c>
      <c r="L93" s="266">
        <v>-221.42</v>
      </c>
      <c r="M93" s="266">
        <v>-221.42</v>
      </c>
      <c r="N93" s="266">
        <v>-221.42</v>
      </c>
      <c r="O93" s="266">
        <v>0</v>
      </c>
      <c r="P93" s="266">
        <v>0</v>
      </c>
      <c r="Q93" s="267"/>
      <c r="R93" s="275">
        <f t="shared" si="14"/>
        <v>-2795.9</v>
      </c>
      <c r="S93" s="48">
        <f>R93/D93</f>
        <v>1.0522770041400076</v>
      </c>
      <c r="T93" s="63"/>
      <c r="U93" s="364"/>
      <c r="V93" s="364"/>
      <c r="W93" s="364"/>
      <c r="X93" s="364"/>
      <c r="Y93" s="364"/>
      <c r="Z93" s="364"/>
    </row>
    <row r="94" spans="1:26" s="41" customFormat="1">
      <c r="A94" s="79" t="s">
        <v>989</v>
      </c>
      <c r="B94" s="75"/>
      <c r="C94" s="76" t="s">
        <v>1537</v>
      </c>
      <c r="D94" s="213">
        <v>0</v>
      </c>
      <c r="E94" s="265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7"/>
      <c r="R94" s="275">
        <f t="shared" si="14"/>
        <v>0</v>
      </c>
      <c r="S94" s="48">
        <v>0</v>
      </c>
      <c r="T94" s="63"/>
    </row>
    <row r="95" spans="1:26" s="41" customFormat="1">
      <c r="A95" s="79" t="s">
        <v>990</v>
      </c>
      <c r="B95" s="191"/>
      <c r="C95" s="76" t="s">
        <v>49</v>
      </c>
      <c r="D95" s="276">
        <v>0</v>
      </c>
      <c r="E95" s="275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77"/>
      <c r="Q95" s="278"/>
      <c r="R95" s="275">
        <f t="shared" si="14"/>
        <v>0</v>
      </c>
      <c r="S95" s="48">
        <v>0</v>
      </c>
      <c r="T95" s="63"/>
    </row>
    <row r="96" spans="1:26" s="41" customFormat="1">
      <c r="A96" s="79" t="s">
        <v>991</v>
      </c>
      <c r="B96" s="75"/>
      <c r="C96" s="76" t="s">
        <v>50</v>
      </c>
      <c r="D96" s="213">
        <v>-3515</v>
      </c>
      <c r="E96" s="265">
        <v>-1604.88</v>
      </c>
      <c r="F96" s="266">
        <v>-1913.94</v>
      </c>
      <c r="G96" s="266">
        <v>-1864.7349999999999</v>
      </c>
      <c r="H96" s="266">
        <v>-951.71500000000003</v>
      </c>
      <c r="I96" s="266">
        <v>-1307.1400000000001</v>
      </c>
      <c r="J96" s="266">
        <v>-1197.48</v>
      </c>
      <c r="K96" s="266">
        <v>-1197.48</v>
      </c>
      <c r="L96" s="266">
        <v>-1197.48</v>
      </c>
      <c r="M96" s="266">
        <v>-1197.48</v>
      </c>
      <c r="N96" s="266">
        <v>-1197.48</v>
      </c>
      <c r="O96" s="266">
        <v>-1197.4849999999999</v>
      </c>
      <c r="P96" s="266">
        <v>-1579.11</v>
      </c>
      <c r="Q96" s="267"/>
      <c r="R96" s="275">
        <f t="shared" si="14"/>
        <v>-16406.404999999999</v>
      </c>
      <c r="S96" s="48">
        <f>R96/D96</f>
        <v>4.6675405405405401</v>
      </c>
      <c r="T96" s="63"/>
    </row>
    <row r="97" spans="1:20" s="41" customFormat="1">
      <c r="A97" s="79" t="s">
        <v>1542</v>
      </c>
      <c r="B97" s="75"/>
      <c r="C97" s="420" t="s">
        <v>1550</v>
      </c>
      <c r="D97" s="213">
        <v>0</v>
      </c>
      <c r="E97" s="265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7"/>
      <c r="R97" s="275">
        <f t="shared" si="14"/>
        <v>0</v>
      </c>
      <c r="S97" s="48">
        <v>0</v>
      </c>
      <c r="T97" s="63"/>
    </row>
    <row r="98" spans="1:20" s="41" customFormat="1">
      <c r="A98" s="503" t="s">
        <v>1736</v>
      </c>
      <c r="B98" s="191"/>
      <c r="C98" s="504" t="s">
        <v>1738</v>
      </c>
      <c r="D98" s="276">
        <v>-1026000</v>
      </c>
      <c r="E98" s="3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506"/>
      <c r="R98" s="275"/>
      <c r="S98" s="192"/>
      <c r="T98" s="63"/>
    </row>
    <row r="99" spans="1:20" s="41" customFormat="1">
      <c r="A99" s="503" t="s">
        <v>1737</v>
      </c>
      <c r="B99" s="191"/>
      <c r="C99" s="504" t="s">
        <v>1739</v>
      </c>
      <c r="D99" s="276">
        <v>-6092962</v>
      </c>
      <c r="E99" s="3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506"/>
      <c r="R99" s="275"/>
      <c r="S99" s="192"/>
      <c r="T99" s="63"/>
    </row>
    <row r="100" spans="1:20" s="41" customFormat="1">
      <c r="A100" s="9" t="s">
        <v>992</v>
      </c>
      <c r="B100" s="413"/>
      <c r="C100" s="414" t="s">
        <v>51</v>
      </c>
      <c r="D100" s="270">
        <f t="shared" ref="D100" si="16">D101+D122+D113+D129+D134</f>
        <v>-105108</v>
      </c>
      <c r="E100" s="279">
        <f>E101+E122+E113+E129+E134</f>
        <v>-2554</v>
      </c>
      <c r="F100" s="280">
        <f t="shared" ref="F100:R100" si="17">F101+F122+F113+F129+F134</f>
        <v>-3836</v>
      </c>
      <c r="G100" s="280">
        <f t="shared" si="17"/>
        <v>-2394.87</v>
      </c>
      <c r="H100" s="280">
        <f t="shared" si="17"/>
        <v>-6123.4</v>
      </c>
      <c r="I100" s="280">
        <f t="shared" si="17"/>
        <v>-11879</v>
      </c>
      <c r="J100" s="280">
        <f t="shared" si="17"/>
        <v>-7455.42</v>
      </c>
      <c r="K100" s="280">
        <f t="shared" si="17"/>
        <v>-4613.8999999999996</v>
      </c>
      <c r="L100" s="280">
        <f t="shared" si="17"/>
        <v>-11210.7</v>
      </c>
      <c r="M100" s="280">
        <f t="shared" si="17"/>
        <v>-9708</v>
      </c>
      <c r="N100" s="280">
        <f t="shared" si="17"/>
        <v>-12510</v>
      </c>
      <c r="O100" s="280">
        <f t="shared" si="17"/>
        <v>-3956</v>
      </c>
      <c r="P100" s="280">
        <f t="shared" si="17"/>
        <v>-6066</v>
      </c>
      <c r="Q100" s="281">
        <f t="shared" si="17"/>
        <v>0</v>
      </c>
      <c r="R100" s="282">
        <f t="shared" si="17"/>
        <v>-82307.289999999994</v>
      </c>
      <c r="S100" s="29">
        <f>R100/D100</f>
        <v>0.78307350534688125</v>
      </c>
      <c r="T100" s="63"/>
    </row>
    <row r="101" spans="1:20" s="41" customFormat="1">
      <c r="A101" s="9" t="s">
        <v>993</v>
      </c>
      <c r="B101" s="622" t="s">
        <v>1564</v>
      </c>
      <c r="C101" s="623"/>
      <c r="D101" s="270">
        <f t="shared" ref="D101:Q101" si="18">SUM(D102:D112)</f>
        <v>-8600</v>
      </c>
      <c r="E101" s="279">
        <f t="shared" si="18"/>
        <v>-59</v>
      </c>
      <c r="F101" s="280">
        <f t="shared" si="18"/>
        <v>0</v>
      </c>
      <c r="G101" s="280">
        <f t="shared" si="18"/>
        <v>0</v>
      </c>
      <c r="H101" s="280">
        <f t="shared" si="18"/>
        <v>0</v>
      </c>
      <c r="I101" s="280">
        <f t="shared" si="18"/>
        <v>0</v>
      </c>
      <c r="J101" s="280">
        <f t="shared" si="18"/>
        <v>0</v>
      </c>
      <c r="K101" s="280">
        <f t="shared" si="18"/>
        <v>0</v>
      </c>
      <c r="L101" s="280">
        <f t="shared" si="18"/>
        <v>0</v>
      </c>
      <c r="M101" s="280">
        <f t="shared" si="18"/>
        <v>0</v>
      </c>
      <c r="N101" s="280">
        <f t="shared" si="18"/>
        <v>-1040</v>
      </c>
      <c r="O101" s="280">
        <f t="shared" si="18"/>
        <v>0</v>
      </c>
      <c r="P101" s="280">
        <f t="shared" si="18"/>
        <v>0</v>
      </c>
      <c r="Q101" s="281">
        <f t="shared" si="18"/>
        <v>0</v>
      </c>
      <c r="R101" s="283">
        <f>SUM(R102:R112)</f>
        <v>-1099</v>
      </c>
      <c r="S101" s="29">
        <f>R101/D101</f>
        <v>0.12779069767441861</v>
      </c>
      <c r="T101" s="63"/>
    </row>
    <row r="102" spans="1:20" s="41" customFormat="1">
      <c r="A102" s="72" t="s">
        <v>994</v>
      </c>
      <c r="B102" s="75"/>
      <c r="C102" s="76" t="s">
        <v>1551</v>
      </c>
      <c r="D102" s="213">
        <v>-1600</v>
      </c>
      <c r="E102" s="274">
        <v>-59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75">
        <f t="shared" ref="R102:R112" si="19">SUM(E102:Q102)</f>
        <v>-59</v>
      </c>
      <c r="S102" s="48">
        <f>R102/D102</f>
        <v>3.6874999999999998E-2</v>
      </c>
      <c r="T102" s="63"/>
    </row>
    <row r="103" spans="1:20" s="41" customFormat="1">
      <c r="A103" s="72" t="s">
        <v>1538</v>
      </c>
      <c r="B103" s="191"/>
      <c r="C103" s="357" t="s">
        <v>1574</v>
      </c>
      <c r="D103" s="276">
        <v>0</v>
      </c>
      <c r="E103" s="358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77"/>
      <c r="R103" s="275">
        <f t="shared" si="19"/>
        <v>0</v>
      </c>
      <c r="S103" s="192">
        <v>0</v>
      </c>
      <c r="T103" s="63"/>
    </row>
    <row r="104" spans="1:20" s="41" customFormat="1">
      <c r="A104" s="72" t="s">
        <v>1565</v>
      </c>
      <c r="B104" s="191"/>
      <c r="C104" s="357" t="s">
        <v>1575</v>
      </c>
      <c r="D104" s="276">
        <v>0</v>
      </c>
      <c r="E104" s="358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77"/>
      <c r="R104" s="275">
        <f t="shared" si="19"/>
        <v>0</v>
      </c>
      <c r="S104" s="192">
        <v>0</v>
      </c>
      <c r="T104" s="63"/>
    </row>
    <row r="105" spans="1:20" s="41" customFormat="1">
      <c r="A105" s="72" t="s">
        <v>1566</v>
      </c>
      <c r="B105" s="191"/>
      <c r="C105" s="357" t="s">
        <v>1552</v>
      </c>
      <c r="D105" s="276">
        <v>-2000</v>
      </c>
      <c r="E105" s="358"/>
      <c r="F105" s="359"/>
      <c r="G105" s="359"/>
      <c r="H105" s="359"/>
      <c r="I105" s="359"/>
      <c r="J105" s="359"/>
      <c r="K105" s="359"/>
      <c r="L105" s="359"/>
      <c r="M105" s="359"/>
      <c r="N105" s="359">
        <v>-1040</v>
      </c>
      <c r="O105" s="359"/>
      <c r="P105" s="359"/>
      <c r="Q105" s="377"/>
      <c r="R105" s="275">
        <f t="shared" si="19"/>
        <v>-1040</v>
      </c>
      <c r="S105" s="192">
        <f>R105/D105</f>
        <v>0.52</v>
      </c>
      <c r="T105" s="63"/>
    </row>
    <row r="106" spans="1:20" s="41" customFormat="1">
      <c r="A106" s="72" t="s">
        <v>1567</v>
      </c>
      <c r="B106" s="191"/>
      <c r="C106" s="357" t="s">
        <v>1553</v>
      </c>
      <c r="D106" s="276">
        <v>-2000</v>
      </c>
      <c r="E106" s="358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77"/>
      <c r="R106" s="275">
        <f t="shared" si="19"/>
        <v>0</v>
      </c>
      <c r="S106" s="192">
        <f>R106/D106</f>
        <v>0</v>
      </c>
      <c r="T106" s="63"/>
    </row>
    <row r="107" spans="1:20" s="41" customFormat="1">
      <c r="A107" s="72" t="s">
        <v>1568</v>
      </c>
      <c r="B107" s="191"/>
      <c r="C107" s="357" t="s">
        <v>1576</v>
      </c>
      <c r="D107" s="276">
        <v>0</v>
      </c>
      <c r="E107" s="358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77"/>
      <c r="R107" s="275">
        <f t="shared" si="19"/>
        <v>0</v>
      </c>
      <c r="S107" s="192">
        <v>0</v>
      </c>
      <c r="T107" s="63"/>
    </row>
    <row r="108" spans="1:20" s="41" customFormat="1">
      <c r="A108" s="72" t="s">
        <v>1569</v>
      </c>
      <c r="B108" s="191"/>
      <c r="C108" s="357" t="s">
        <v>1577</v>
      </c>
      <c r="D108" s="276">
        <v>0</v>
      </c>
      <c r="E108" s="358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77"/>
      <c r="R108" s="275">
        <f t="shared" si="19"/>
        <v>0</v>
      </c>
      <c r="S108" s="192">
        <v>0</v>
      </c>
      <c r="T108" s="63"/>
    </row>
    <row r="109" spans="1:20" s="41" customFormat="1" ht="25.5">
      <c r="A109" s="72" t="s">
        <v>1570</v>
      </c>
      <c r="B109" s="191"/>
      <c r="C109" s="357" t="s">
        <v>1581</v>
      </c>
      <c r="D109" s="276">
        <v>-3000</v>
      </c>
      <c r="E109" s="358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77"/>
      <c r="R109" s="275">
        <f t="shared" si="19"/>
        <v>0</v>
      </c>
      <c r="S109" s="192">
        <f>R109/D109</f>
        <v>0</v>
      </c>
      <c r="T109" s="63"/>
    </row>
    <row r="110" spans="1:20" s="41" customFormat="1">
      <c r="A110" s="72" t="s">
        <v>1571</v>
      </c>
      <c r="B110" s="191"/>
      <c r="C110" s="357" t="s">
        <v>1578</v>
      </c>
      <c r="D110" s="276">
        <v>0</v>
      </c>
      <c r="E110" s="358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77"/>
      <c r="R110" s="275">
        <f t="shared" si="19"/>
        <v>0</v>
      </c>
      <c r="S110" s="192">
        <v>0</v>
      </c>
      <c r="T110" s="63"/>
    </row>
    <row r="111" spans="1:20" s="41" customFormat="1">
      <c r="A111" s="72" t="s">
        <v>1572</v>
      </c>
      <c r="B111" s="191"/>
      <c r="C111" s="357" t="s">
        <v>1579</v>
      </c>
      <c r="D111" s="276">
        <v>0</v>
      </c>
      <c r="E111" s="358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77"/>
      <c r="R111" s="275">
        <f t="shared" si="19"/>
        <v>0</v>
      </c>
      <c r="S111" s="192">
        <v>0</v>
      </c>
      <c r="T111" s="63"/>
    </row>
    <row r="112" spans="1:20" s="41" customFormat="1">
      <c r="A112" s="72" t="s">
        <v>1573</v>
      </c>
      <c r="B112" s="191"/>
      <c r="C112" s="357" t="s">
        <v>1580</v>
      </c>
      <c r="D112" s="276">
        <v>0</v>
      </c>
      <c r="E112" s="358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77"/>
      <c r="R112" s="275">
        <f t="shared" si="19"/>
        <v>0</v>
      </c>
      <c r="S112" s="192">
        <v>0</v>
      </c>
      <c r="T112" s="63"/>
    </row>
    <row r="113" spans="1:26" s="41" customFormat="1">
      <c r="A113" s="72" t="s">
        <v>1539</v>
      </c>
      <c r="B113" s="620" t="s">
        <v>1582</v>
      </c>
      <c r="C113" s="621"/>
      <c r="D113" s="270">
        <f t="shared" ref="D113:R113" si="20">SUM(D114:D121)</f>
        <v>-91608</v>
      </c>
      <c r="E113" s="279">
        <f t="shared" si="20"/>
        <v>-2495</v>
      </c>
      <c r="F113" s="280">
        <f t="shared" si="20"/>
        <v>-3836</v>
      </c>
      <c r="G113" s="280">
        <f t="shared" si="20"/>
        <v>-2394.87</v>
      </c>
      <c r="H113" s="280">
        <f t="shared" si="20"/>
        <v>-6123.4</v>
      </c>
      <c r="I113" s="280">
        <f t="shared" si="20"/>
        <v>-11879</v>
      </c>
      <c r="J113" s="280">
        <f t="shared" si="20"/>
        <v>-7455.42</v>
      </c>
      <c r="K113" s="280">
        <f t="shared" si="20"/>
        <v>-4613.8999999999996</v>
      </c>
      <c r="L113" s="280">
        <f t="shared" si="20"/>
        <v>-11210.7</v>
      </c>
      <c r="M113" s="280">
        <f t="shared" si="20"/>
        <v>-9708</v>
      </c>
      <c r="N113" s="280">
        <f t="shared" si="20"/>
        <v>-11470</v>
      </c>
      <c r="O113" s="280">
        <f t="shared" si="20"/>
        <v>-3956</v>
      </c>
      <c r="P113" s="280">
        <f t="shared" si="20"/>
        <v>-6066</v>
      </c>
      <c r="Q113" s="281">
        <f t="shared" si="20"/>
        <v>0</v>
      </c>
      <c r="R113" s="283">
        <f t="shared" si="20"/>
        <v>-81208.289999999994</v>
      </c>
      <c r="S113" s="29">
        <f>R113/D113</f>
        <v>0.88647596279800889</v>
      </c>
      <c r="T113" s="63"/>
    </row>
    <row r="114" spans="1:26" s="41" customFormat="1">
      <c r="A114" s="72" t="s">
        <v>995</v>
      </c>
      <c r="B114" s="75"/>
      <c r="C114" s="76" t="s">
        <v>1554</v>
      </c>
      <c r="D114" s="213">
        <v>-3000</v>
      </c>
      <c r="E114" s="27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75">
        <f>SUM(E114:Q114)</f>
        <v>0</v>
      </c>
      <c r="S114" s="48">
        <f>R114/D114</f>
        <v>0</v>
      </c>
      <c r="T114" s="63"/>
    </row>
    <row r="115" spans="1:26" s="41" customFormat="1">
      <c r="A115" s="72" t="s">
        <v>996</v>
      </c>
      <c r="B115" s="75"/>
      <c r="C115" s="76" t="s">
        <v>1589</v>
      </c>
      <c r="D115" s="213">
        <v>0</v>
      </c>
      <c r="E115" s="27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75">
        <f t="shared" ref="R115:R120" si="21">SUM(E115:Q115)</f>
        <v>0</v>
      </c>
      <c r="S115" s="48">
        <v>0</v>
      </c>
      <c r="T115" s="63"/>
    </row>
    <row r="116" spans="1:26" s="41" customFormat="1">
      <c r="A116" s="406" t="s">
        <v>1583</v>
      </c>
      <c r="B116" s="191"/>
      <c r="C116" s="357" t="s">
        <v>1590</v>
      </c>
      <c r="D116" s="276">
        <v>-5000</v>
      </c>
      <c r="E116" s="358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275">
        <f t="shared" si="21"/>
        <v>0</v>
      </c>
      <c r="S116" s="192">
        <f>R116/D116</f>
        <v>0</v>
      </c>
      <c r="T116" s="63"/>
    </row>
    <row r="117" spans="1:26" s="41" customFormat="1">
      <c r="A117" s="406" t="s">
        <v>1584</v>
      </c>
      <c r="B117" s="191"/>
      <c r="C117" s="357" t="s">
        <v>1591</v>
      </c>
      <c r="D117" s="276">
        <v>0</v>
      </c>
      <c r="E117" s="358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275">
        <f t="shared" si="21"/>
        <v>0</v>
      </c>
      <c r="S117" s="192">
        <v>0</v>
      </c>
      <c r="T117" s="63"/>
    </row>
    <row r="118" spans="1:26" s="41" customFormat="1">
      <c r="A118" s="406" t="s">
        <v>1585</v>
      </c>
      <c r="B118" s="191"/>
      <c r="C118" s="357" t="s">
        <v>1592</v>
      </c>
      <c r="D118" s="276">
        <v>0</v>
      </c>
      <c r="E118" s="358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275">
        <f t="shared" si="21"/>
        <v>0</v>
      </c>
      <c r="S118" s="192">
        <v>0</v>
      </c>
      <c r="T118" s="63"/>
    </row>
    <row r="119" spans="1:26" s="41" customFormat="1">
      <c r="A119" s="406" t="s">
        <v>1586</v>
      </c>
      <c r="B119" s="191"/>
      <c r="C119" s="357" t="s">
        <v>839</v>
      </c>
      <c r="D119" s="276">
        <v>-83608</v>
      </c>
      <c r="E119" s="358">
        <v>-2495</v>
      </c>
      <c r="F119" s="359">
        <v>-3836</v>
      </c>
      <c r="G119" s="359">
        <v>-2394.87</v>
      </c>
      <c r="H119" s="359">
        <v>-6123.4</v>
      </c>
      <c r="I119" s="359">
        <v>-11879</v>
      </c>
      <c r="J119" s="359">
        <v>-7455.42</v>
      </c>
      <c r="K119" s="359">
        <v>-4613.8999999999996</v>
      </c>
      <c r="L119" s="359">
        <v>-11210.7</v>
      </c>
      <c r="M119" s="359">
        <v>-9708</v>
      </c>
      <c r="N119" s="359">
        <v>-11470</v>
      </c>
      <c r="O119" s="359">
        <v>-3956</v>
      </c>
      <c r="P119" s="359">
        <v>-6066</v>
      </c>
      <c r="Q119" s="359"/>
      <c r="R119" s="275">
        <f t="shared" si="21"/>
        <v>-81208.289999999994</v>
      </c>
      <c r="S119" s="192">
        <f>R119/D119</f>
        <v>0.97129808152329911</v>
      </c>
      <c r="T119" s="63"/>
      <c r="U119" s="364"/>
      <c r="V119" s="364"/>
      <c r="W119" s="364"/>
      <c r="X119" s="364"/>
      <c r="Y119" s="364"/>
      <c r="Z119" s="364"/>
    </row>
    <row r="120" spans="1:26" s="41" customFormat="1" ht="51">
      <c r="A120" s="406" t="s">
        <v>1587</v>
      </c>
      <c r="B120" s="191"/>
      <c r="C120" s="357" t="s">
        <v>1629</v>
      </c>
      <c r="D120" s="276">
        <v>0</v>
      </c>
      <c r="E120" s="358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275">
        <f t="shared" si="21"/>
        <v>0</v>
      </c>
      <c r="S120" s="192">
        <v>0</v>
      </c>
      <c r="T120" s="63"/>
    </row>
    <row r="121" spans="1:26" s="41" customFormat="1">
      <c r="A121" s="72" t="s">
        <v>1588</v>
      </c>
      <c r="B121" s="75"/>
      <c r="C121" s="357" t="s">
        <v>1593</v>
      </c>
      <c r="D121" s="213">
        <v>0</v>
      </c>
      <c r="E121" s="27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75">
        <f>SUM(E121:Q121)</f>
        <v>0</v>
      </c>
      <c r="S121" s="48">
        <v>0</v>
      </c>
      <c r="T121" s="63"/>
    </row>
    <row r="122" spans="1:26" s="41" customFormat="1">
      <c r="A122" s="9" t="s">
        <v>997</v>
      </c>
      <c r="B122" s="622" t="s">
        <v>1594</v>
      </c>
      <c r="C122" s="623"/>
      <c r="D122" s="270">
        <f t="shared" ref="D122:R122" si="22">SUM(D123:D128)</f>
        <v>-2900</v>
      </c>
      <c r="E122" s="279">
        <f t="shared" si="22"/>
        <v>0</v>
      </c>
      <c r="F122" s="280">
        <f t="shared" si="22"/>
        <v>0</v>
      </c>
      <c r="G122" s="280">
        <f t="shared" si="22"/>
        <v>0</v>
      </c>
      <c r="H122" s="280">
        <f t="shared" si="22"/>
        <v>0</v>
      </c>
      <c r="I122" s="280">
        <f t="shared" si="22"/>
        <v>0</v>
      </c>
      <c r="J122" s="280">
        <f t="shared" si="22"/>
        <v>0</v>
      </c>
      <c r="K122" s="280">
        <f t="shared" si="22"/>
        <v>0</v>
      </c>
      <c r="L122" s="280">
        <f t="shared" si="22"/>
        <v>0</v>
      </c>
      <c r="M122" s="280">
        <f t="shared" si="22"/>
        <v>0</v>
      </c>
      <c r="N122" s="280">
        <f t="shared" si="22"/>
        <v>0</v>
      </c>
      <c r="O122" s="280">
        <f t="shared" si="22"/>
        <v>0</v>
      </c>
      <c r="P122" s="280">
        <f t="shared" si="22"/>
        <v>0</v>
      </c>
      <c r="Q122" s="281">
        <f t="shared" si="22"/>
        <v>0</v>
      </c>
      <c r="R122" s="282">
        <f t="shared" si="22"/>
        <v>0</v>
      </c>
      <c r="S122" s="29">
        <f>R122/D122</f>
        <v>0</v>
      </c>
      <c r="T122" s="63"/>
    </row>
    <row r="123" spans="1:26" s="41" customFormat="1">
      <c r="A123" s="72" t="s">
        <v>1595</v>
      </c>
      <c r="B123" s="191"/>
      <c r="C123" s="76" t="s">
        <v>1601</v>
      </c>
      <c r="D123" s="213">
        <v>0</v>
      </c>
      <c r="E123" s="27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75">
        <f t="shared" ref="R123:R128" si="23">SUM(E123:Q123)</f>
        <v>0</v>
      </c>
      <c r="S123" s="192">
        <v>0</v>
      </c>
      <c r="T123" s="63"/>
    </row>
    <row r="124" spans="1:26" s="41" customFormat="1">
      <c r="A124" s="406" t="s">
        <v>1596</v>
      </c>
      <c r="B124" s="191"/>
      <c r="C124" s="357" t="s">
        <v>1555</v>
      </c>
      <c r="D124" s="276">
        <v>-300</v>
      </c>
      <c r="E124" s="358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275">
        <f t="shared" si="23"/>
        <v>0</v>
      </c>
      <c r="S124" s="192">
        <f>R124/D124</f>
        <v>0</v>
      </c>
      <c r="T124" s="63"/>
    </row>
    <row r="125" spans="1:26" s="41" customFormat="1">
      <c r="A125" s="406" t="s">
        <v>1597</v>
      </c>
      <c r="B125" s="191"/>
      <c r="C125" s="357" t="s">
        <v>1602</v>
      </c>
      <c r="D125" s="276">
        <v>0</v>
      </c>
      <c r="E125" s="358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275">
        <f t="shared" si="23"/>
        <v>0</v>
      </c>
      <c r="S125" s="192">
        <v>0</v>
      </c>
      <c r="T125" s="63"/>
    </row>
    <row r="126" spans="1:26" s="41" customFormat="1">
      <c r="A126" s="406" t="s">
        <v>1598</v>
      </c>
      <c r="B126" s="191"/>
      <c r="C126" s="357" t="s">
        <v>1556</v>
      </c>
      <c r="D126" s="276">
        <v>-1000</v>
      </c>
      <c r="E126" s="358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275">
        <f t="shared" si="23"/>
        <v>0</v>
      </c>
      <c r="S126" s="192">
        <f t="shared" ref="S126:S131" si="24">R126/D126</f>
        <v>0</v>
      </c>
      <c r="T126" s="63"/>
    </row>
    <row r="127" spans="1:26" s="41" customFormat="1">
      <c r="A127" s="406" t="s">
        <v>1599</v>
      </c>
      <c r="B127" s="191"/>
      <c r="C127" s="357" t="s">
        <v>1557</v>
      </c>
      <c r="D127" s="276">
        <v>-600</v>
      </c>
      <c r="E127" s="358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275">
        <f t="shared" si="23"/>
        <v>0</v>
      </c>
      <c r="S127" s="192">
        <f t="shared" si="24"/>
        <v>0</v>
      </c>
      <c r="T127" s="63"/>
    </row>
    <row r="128" spans="1:26" s="41" customFormat="1">
      <c r="A128" s="406" t="s">
        <v>1600</v>
      </c>
      <c r="B128" s="191"/>
      <c r="C128" s="357" t="s">
        <v>1558</v>
      </c>
      <c r="D128" s="276">
        <v>-1000</v>
      </c>
      <c r="E128" s="358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275">
        <f t="shared" si="23"/>
        <v>0</v>
      </c>
      <c r="S128" s="192">
        <f t="shared" si="24"/>
        <v>0</v>
      </c>
      <c r="T128" s="63"/>
    </row>
    <row r="129" spans="1:20" s="41" customFormat="1">
      <c r="A129" s="9" t="s">
        <v>1540</v>
      </c>
      <c r="B129" s="620" t="s">
        <v>1603</v>
      </c>
      <c r="C129" s="621"/>
      <c r="D129" s="270">
        <f>SUM(D130:D133)</f>
        <v>-1000</v>
      </c>
      <c r="E129" s="279">
        <f t="shared" ref="E129:K129" si="25">SUM(E130:E133)</f>
        <v>0</v>
      </c>
      <c r="F129" s="280">
        <f t="shared" si="25"/>
        <v>0</v>
      </c>
      <c r="G129" s="280">
        <f t="shared" si="25"/>
        <v>0</v>
      </c>
      <c r="H129" s="280">
        <f t="shared" si="25"/>
        <v>0</v>
      </c>
      <c r="I129" s="280">
        <f t="shared" si="25"/>
        <v>0</v>
      </c>
      <c r="J129" s="280">
        <f t="shared" si="25"/>
        <v>0</v>
      </c>
      <c r="K129" s="280">
        <f t="shared" si="25"/>
        <v>0</v>
      </c>
      <c r="L129" s="280">
        <f>SUM(L130:L133)</f>
        <v>0</v>
      </c>
      <c r="M129" s="280">
        <f t="shared" ref="M129:R129" si="26">SUM(M130:M133)</f>
        <v>0</v>
      </c>
      <c r="N129" s="280">
        <f t="shared" si="26"/>
        <v>0</v>
      </c>
      <c r="O129" s="280">
        <f t="shared" si="26"/>
        <v>0</v>
      </c>
      <c r="P129" s="280">
        <f t="shared" si="26"/>
        <v>0</v>
      </c>
      <c r="Q129" s="281">
        <f t="shared" si="26"/>
        <v>0</v>
      </c>
      <c r="R129" s="282">
        <f t="shared" si="26"/>
        <v>0</v>
      </c>
      <c r="S129" s="29">
        <f t="shared" si="24"/>
        <v>0</v>
      </c>
      <c r="T129" s="63"/>
    </row>
    <row r="130" spans="1:20" s="41" customFormat="1">
      <c r="A130" s="406" t="s">
        <v>1604</v>
      </c>
      <c r="B130" s="191"/>
      <c r="C130" s="357" t="s">
        <v>1559</v>
      </c>
      <c r="D130" s="276">
        <v>-500</v>
      </c>
      <c r="E130" s="358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77"/>
      <c r="R130" s="275">
        <f>SUM(E130:Q130)</f>
        <v>0</v>
      </c>
      <c r="S130" s="192">
        <f t="shared" si="24"/>
        <v>0</v>
      </c>
      <c r="T130" s="63"/>
    </row>
    <row r="131" spans="1:20" s="41" customFormat="1" ht="25.5">
      <c r="A131" s="406" t="s">
        <v>1605</v>
      </c>
      <c r="B131" s="191"/>
      <c r="C131" s="357" t="s">
        <v>1630</v>
      </c>
      <c r="D131" s="276">
        <v>-500</v>
      </c>
      <c r="E131" s="358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77"/>
      <c r="R131" s="275">
        <f>SUM(E131:Q131)</f>
        <v>0</v>
      </c>
      <c r="S131" s="192">
        <f t="shared" si="24"/>
        <v>0</v>
      </c>
      <c r="T131" s="63"/>
    </row>
    <row r="132" spans="1:20" s="41" customFormat="1">
      <c r="A132" s="406" t="s">
        <v>1606</v>
      </c>
      <c r="B132" s="191"/>
      <c r="C132" s="357" t="s">
        <v>1608</v>
      </c>
      <c r="D132" s="276">
        <v>0</v>
      </c>
      <c r="E132" s="358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77"/>
      <c r="R132" s="275">
        <f>SUM(E132:Q132)</f>
        <v>0</v>
      </c>
      <c r="S132" s="192">
        <v>0</v>
      </c>
      <c r="T132" s="63"/>
    </row>
    <row r="133" spans="1:20" s="41" customFormat="1" ht="38.25">
      <c r="A133" s="406" t="s">
        <v>1607</v>
      </c>
      <c r="B133" s="191"/>
      <c r="C133" s="357" t="s">
        <v>1609</v>
      </c>
      <c r="D133" s="276">
        <v>0</v>
      </c>
      <c r="E133" s="358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77"/>
      <c r="R133" s="275">
        <f>SUM(E133:Q133)</f>
        <v>0</v>
      </c>
      <c r="S133" s="192">
        <v>0</v>
      </c>
      <c r="T133" s="63"/>
    </row>
    <row r="134" spans="1:20" s="41" customFormat="1">
      <c r="A134" s="9" t="s">
        <v>1611</v>
      </c>
      <c r="B134" s="620" t="s">
        <v>1610</v>
      </c>
      <c r="C134" s="621"/>
      <c r="D134" s="270">
        <f t="shared" ref="D134:R134" si="27">SUM(D135:D141)</f>
        <v>-1000</v>
      </c>
      <c r="E134" s="279">
        <f t="shared" si="27"/>
        <v>0</v>
      </c>
      <c r="F134" s="280">
        <f t="shared" si="27"/>
        <v>0</v>
      </c>
      <c r="G134" s="280">
        <f t="shared" si="27"/>
        <v>0</v>
      </c>
      <c r="H134" s="280">
        <f t="shared" si="27"/>
        <v>0</v>
      </c>
      <c r="I134" s="280">
        <f t="shared" si="27"/>
        <v>0</v>
      </c>
      <c r="J134" s="280">
        <f t="shared" si="27"/>
        <v>0</v>
      </c>
      <c r="K134" s="280">
        <f t="shared" si="27"/>
        <v>0</v>
      </c>
      <c r="L134" s="280">
        <f t="shared" si="27"/>
        <v>0</v>
      </c>
      <c r="M134" s="280">
        <f t="shared" si="27"/>
        <v>0</v>
      </c>
      <c r="N134" s="280">
        <f t="shared" si="27"/>
        <v>0</v>
      </c>
      <c r="O134" s="280">
        <f t="shared" si="27"/>
        <v>0</v>
      </c>
      <c r="P134" s="280">
        <f t="shared" si="27"/>
        <v>0</v>
      </c>
      <c r="Q134" s="281">
        <f t="shared" si="27"/>
        <v>0</v>
      </c>
      <c r="R134" s="282">
        <f t="shared" si="27"/>
        <v>0</v>
      </c>
      <c r="S134" s="29">
        <f>R134/D134</f>
        <v>0</v>
      </c>
      <c r="T134" s="63"/>
    </row>
    <row r="135" spans="1:20" s="41" customFormat="1">
      <c r="A135" s="406" t="s">
        <v>1612</v>
      </c>
      <c r="B135" s="191"/>
      <c r="C135" s="357" t="s">
        <v>973</v>
      </c>
      <c r="D135" s="276">
        <v>0</v>
      </c>
      <c r="E135" s="358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77"/>
      <c r="R135" s="275">
        <f t="shared" ref="R135:R141" si="28">SUM(E135:Q135)</f>
        <v>0</v>
      </c>
      <c r="S135" s="192">
        <v>0</v>
      </c>
      <c r="T135" s="63"/>
    </row>
    <row r="136" spans="1:20" s="41" customFormat="1">
      <c r="A136" s="406" t="s">
        <v>1613</v>
      </c>
      <c r="B136" s="191"/>
      <c r="C136" s="357" t="s">
        <v>974</v>
      </c>
      <c r="D136" s="276">
        <v>0</v>
      </c>
      <c r="E136" s="358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77"/>
      <c r="R136" s="275">
        <f t="shared" si="28"/>
        <v>0</v>
      </c>
      <c r="S136" s="192">
        <v>0</v>
      </c>
      <c r="T136" s="63"/>
    </row>
    <row r="137" spans="1:20" s="41" customFormat="1">
      <c r="A137" s="406" t="s">
        <v>1614</v>
      </c>
      <c r="B137" s="191"/>
      <c r="C137" s="357" t="s">
        <v>1619</v>
      </c>
      <c r="D137" s="276">
        <v>0</v>
      </c>
      <c r="E137" s="358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77"/>
      <c r="R137" s="275">
        <f t="shared" si="28"/>
        <v>0</v>
      </c>
      <c r="S137" s="192">
        <v>0</v>
      </c>
      <c r="T137" s="63"/>
    </row>
    <row r="138" spans="1:20" s="41" customFormat="1">
      <c r="A138" s="406" t="s">
        <v>1615</v>
      </c>
      <c r="B138" s="191"/>
      <c r="C138" s="357" t="s">
        <v>1561</v>
      </c>
      <c r="D138" s="276">
        <v>-1000</v>
      </c>
      <c r="E138" s="358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77"/>
      <c r="R138" s="275">
        <f t="shared" si="28"/>
        <v>0</v>
      </c>
      <c r="S138" s="192">
        <f>R138/D138</f>
        <v>0</v>
      </c>
      <c r="T138" s="63"/>
    </row>
    <row r="139" spans="1:20" s="41" customFormat="1">
      <c r="A139" s="406" t="s">
        <v>1616</v>
      </c>
      <c r="B139" s="191"/>
      <c r="C139" s="357" t="s">
        <v>1620</v>
      </c>
      <c r="D139" s="276">
        <v>0</v>
      </c>
      <c r="E139" s="358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77"/>
      <c r="R139" s="275">
        <f t="shared" si="28"/>
        <v>0</v>
      </c>
      <c r="S139" s="192">
        <v>0</v>
      </c>
      <c r="T139" s="63"/>
    </row>
    <row r="140" spans="1:20" s="41" customFormat="1">
      <c r="A140" s="406" t="s">
        <v>1617</v>
      </c>
      <c r="B140" s="191"/>
      <c r="C140" s="357" t="s">
        <v>1621</v>
      </c>
      <c r="D140" s="276">
        <v>0</v>
      </c>
      <c r="E140" s="358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77"/>
      <c r="R140" s="275">
        <f t="shared" si="28"/>
        <v>0</v>
      </c>
      <c r="S140" s="192">
        <v>0</v>
      </c>
      <c r="T140" s="63"/>
    </row>
    <row r="141" spans="1:20" s="41" customFormat="1">
      <c r="A141" s="406" t="s">
        <v>1618</v>
      </c>
      <c r="B141" s="191"/>
      <c r="C141" s="357" t="s">
        <v>1622</v>
      </c>
      <c r="D141" s="276">
        <v>0</v>
      </c>
      <c r="E141" s="358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77"/>
      <c r="R141" s="275">
        <f t="shared" si="28"/>
        <v>0</v>
      </c>
      <c r="S141" s="192">
        <v>0</v>
      </c>
      <c r="T141" s="63"/>
    </row>
    <row r="142" spans="1:20" s="41" customFormat="1">
      <c r="A142" s="9" t="s">
        <v>998</v>
      </c>
      <c r="B142" s="620" t="s">
        <v>1610</v>
      </c>
      <c r="C142" s="621"/>
      <c r="D142" s="270">
        <f t="shared" ref="D142:R142" si="29">SUM(D143:D147)</f>
        <v>-6667</v>
      </c>
      <c r="E142" s="279">
        <f t="shared" si="29"/>
        <v>0</v>
      </c>
      <c r="F142" s="280">
        <f t="shared" si="29"/>
        <v>0</v>
      </c>
      <c r="G142" s="280">
        <f t="shared" si="29"/>
        <v>0</v>
      </c>
      <c r="H142" s="280">
        <f t="shared" si="29"/>
        <v>0</v>
      </c>
      <c r="I142" s="280">
        <f t="shared" si="29"/>
        <v>-1491.59</v>
      </c>
      <c r="J142" s="280">
        <f t="shared" si="29"/>
        <v>-152.32</v>
      </c>
      <c r="K142" s="280">
        <f t="shared" si="29"/>
        <v>0</v>
      </c>
      <c r="L142" s="280">
        <f t="shared" si="29"/>
        <v>-4064.59</v>
      </c>
      <c r="M142" s="280">
        <f t="shared" si="29"/>
        <v>-2564</v>
      </c>
      <c r="N142" s="280">
        <f t="shared" si="29"/>
        <v>-3626.41</v>
      </c>
      <c r="O142" s="280">
        <f t="shared" si="29"/>
        <v>0</v>
      </c>
      <c r="P142" s="280">
        <f t="shared" si="29"/>
        <v>-2100</v>
      </c>
      <c r="Q142" s="281">
        <f t="shared" si="29"/>
        <v>0</v>
      </c>
      <c r="R142" s="282">
        <f t="shared" si="29"/>
        <v>-13998.91</v>
      </c>
      <c r="S142" s="29">
        <f>R142/D142</f>
        <v>2.0997315134243286</v>
      </c>
      <c r="T142" s="63"/>
    </row>
    <row r="143" spans="1:20" s="41" customFormat="1">
      <c r="A143" s="406" t="s">
        <v>999</v>
      </c>
      <c r="B143" s="191"/>
      <c r="C143" s="357" t="s">
        <v>1562</v>
      </c>
      <c r="D143" s="276">
        <v>-1667</v>
      </c>
      <c r="E143" s="358">
        <v>0</v>
      </c>
      <c r="F143" s="359">
        <v>0</v>
      </c>
      <c r="G143" s="359">
        <v>0</v>
      </c>
      <c r="H143" s="359">
        <v>0</v>
      </c>
      <c r="I143" s="359">
        <v>-1491.59</v>
      </c>
      <c r="J143" s="359">
        <v>-152.32</v>
      </c>
      <c r="K143" s="359">
        <v>0</v>
      </c>
      <c r="L143" s="359">
        <v>-292.58999999999997</v>
      </c>
      <c r="M143" s="359">
        <v>0</v>
      </c>
      <c r="N143" s="359">
        <v>-3626.41</v>
      </c>
      <c r="O143" s="359">
        <v>0</v>
      </c>
      <c r="P143" s="359">
        <v>0</v>
      </c>
      <c r="Q143" s="377"/>
      <c r="R143" s="275">
        <f>SUM(E143:Q143)</f>
        <v>-5562.91</v>
      </c>
      <c r="S143" s="192">
        <f>R143/D143</f>
        <v>3.3370785842831432</v>
      </c>
      <c r="T143" s="63"/>
    </row>
    <row r="144" spans="1:20" s="41" customFormat="1">
      <c r="A144" s="406" t="s">
        <v>1000</v>
      </c>
      <c r="B144" s="191"/>
      <c r="C144" s="357" t="s">
        <v>1626</v>
      </c>
      <c r="D144" s="276">
        <v>0</v>
      </c>
      <c r="E144" s="358">
        <v>0</v>
      </c>
      <c r="F144" s="359">
        <v>0</v>
      </c>
      <c r="G144" s="359">
        <v>0</v>
      </c>
      <c r="H144" s="359">
        <v>0</v>
      </c>
      <c r="I144" s="359">
        <v>0</v>
      </c>
      <c r="J144" s="359">
        <v>0</v>
      </c>
      <c r="K144" s="359">
        <v>0</v>
      </c>
      <c r="L144" s="359">
        <v>0</v>
      </c>
      <c r="M144" s="359">
        <v>-2564</v>
      </c>
      <c r="N144" s="359">
        <v>0</v>
      </c>
      <c r="O144" s="359">
        <v>0</v>
      </c>
      <c r="P144" s="359">
        <v>-2100</v>
      </c>
      <c r="Q144" s="377"/>
      <c r="R144" s="275">
        <f>SUM(E144:Q144)</f>
        <v>-4664</v>
      </c>
      <c r="S144" s="192">
        <v>0</v>
      </c>
      <c r="T144" s="63"/>
    </row>
    <row r="145" spans="1:25" s="41" customFormat="1">
      <c r="A145" s="406" t="s">
        <v>1623</v>
      </c>
      <c r="B145" s="191"/>
      <c r="C145" s="357" t="s">
        <v>1563</v>
      </c>
      <c r="D145" s="276">
        <v>-5000</v>
      </c>
      <c r="E145" s="358">
        <v>0</v>
      </c>
      <c r="F145" s="359">
        <v>0</v>
      </c>
      <c r="G145" s="359">
        <v>0</v>
      </c>
      <c r="H145" s="359">
        <v>0</v>
      </c>
      <c r="I145" s="359">
        <v>0</v>
      </c>
      <c r="J145" s="359">
        <v>0</v>
      </c>
      <c r="K145" s="359">
        <v>0</v>
      </c>
      <c r="L145" s="359">
        <v>-3772</v>
      </c>
      <c r="M145" s="359">
        <v>0</v>
      </c>
      <c r="N145" s="359"/>
      <c r="O145" s="359"/>
      <c r="P145" s="359">
        <v>0</v>
      </c>
      <c r="Q145" s="377"/>
      <c r="R145" s="275">
        <f>SUM(E145:Q145)</f>
        <v>-3772</v>
      </c>
      <c r="S145" s="192">
        <f>R145/D145</f>
        <v>0.75439999999999996</v>
      </c>
      <c r="T145" s="63"/>
    </row>
    <row r="146" spans="1:25" s="41" customFormat="1">
      <c r="A146" s="406" t="s">
        <v>1624</v>
      </c>
      <c r="B146" s="191"/>
      <c r="C146" s="357" t="s">
        <v>1627</v>
      </c>
      <c r="D146" s="276">
        <v>0</v>
      </c>
      <c r="E146" s="358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77"/>
      <c r="R146" s="275">
        <f>SUM(E146:Q146)</f>
        <v>0</v>
      </c>
      <c r="S146" s="192">
        <v>0</v>
      </c>
      <c r="T146" s="63"/>
    </row>
    <row r="147" spans="1:25" s="41" customFormat="1">
      <c r="A147" s="406" t="s">
        <v>1625</v>
      </c>
      <c r="B147" s="191"/>
      <c r="C147" s="357" t="s">
        <v>1628</v>
      </c>
      <c r="D147" s="276">
        <v>0</v>
      </c>
      <c r="E147" s="358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77"/>
      <c r="R147" s="275">
        <f>SUM(E147:Q147)</f>
        <v>0</v>
      </c>
      <c r="S147" s="192">
        <v>0</v>
      </c>
      <c r="T147" s="63"/>
    </row>
    <row r="148" spans="1:25" s="41" customFormat="1">
      <c r="A148" s="406"/>
      <c r="B148" s="191"/>
      <c r="C148" s="357"/>
      <c r="D148" s="276"/>
      <c r="E148" s="358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60"/>
      <c r="R148" s="275"/>
      <c r="S148" s="192"/>
      <c r="T148" s="63"/>
    </row>
    <row r="149" spans="1:25" s="41" customFormat="1">
      <c r="A149" s="9"/>
      <c r="B149" s="622" t="s">
        <v>107</v>
      </c>
      <c r="C149" s="623"/>
      <c r="D149" s="270">
        <f t="shared" ref="D149" si="30">+D53+D66+D75+D91+D100+D142</f>
        <v>-8371144</v>
      </c>
      <c r="E149" s="279">
        <f>+E53+E66+E75+E91+E100+E142</f>
        <v>-80648.473333333342</v>
      </c>
      <c r="F149" s="280">
        <f t="shared" ref="F149:R149" si="31">+F53+F66+F75+F91+F100+F142</f>
        <v>-68776.94</v>
      </c>
      <c r="G149" s="280">
        <f t="shared" si="31"/>
        <v>-81007.111666666664</v>
      </c>
      <c r="H149" s="280">
        <f t="shared" si="31"/>
        <v>-97475.755000000005</v>
      </c>
      <c r="I149" s="280">
        <f t="shared" si="31"/>
        <v>-99705.183333333363</v>
      </c>
      <c r="J149" s="280">
        <f t="shared" si="31"/>
        <v>-90021.47</v>
      </c>
      <c r="K149" s="280">
        <f t="shared" si="31"/>
        <v>-93491.51999999999</v>
      </c>
      <c r="L149" s="280">
        <f t="shared" si="31"/>
        <v>-101596.40333333334</v>
      </c>
      <c r="M149" s="280">
        <f t="shared" si="31"/>
        <v>-89633.886666666658</v>
      </c>
      <c r="N149" s="280">
        <f t="shared" si="31"/>
        <v>-97469.36</v>
      </c>
      <c r="O149" s="280">
        <f t="shared" si="31"/>
        <v>-86665.311666666661</v>
      </c>
      <c r="P149" s="280">
        <f t="shared" si="31"/>
        <v>22430.273333333331</v>
      </c>
      <c r="Q149" s="281">
        <f t="shared" si="31"/>
        <v>0</v>
      </c>
      <c r="R149" s="243">
        <f t="shared" si="31"/>
        <v>-964061.14166666719</v>
      </c>
      <c r="S149" s="29">
        <f>R149/D149</f>
        <v>0.1151648020469684</v>
      </c>
      <c r="T149" s="63"/>
      <c r="U149" s="105"/>
    </row>
    <row r="150" spans="1:25">
      <c r="A150" s="80"/>
      <c r="B150" s="4"/>
      <c r="C150" s="4"/>
      <c r="D150" s="286"/>
      <c r="E150" s="286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81"/>
      <c r="T150" s="82"/>
    </row>
    <row r="151" spans="1:25" s="41" customFormat="1" ht="25.5">
      <c r="A151" s="52" t="s">
        <v>847</v>
      </c>
      <c r="B151" s="83"/>
      <c r="C151" s="84" t="s">
        <v>81</v>
      </c>
      <c r="D151" s="288">
        <v>0</v>
      </c>
      <c r="E151" s="289">
        <v>0</v>
      </c>
      <c r="F151" s="214">
        <v>0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4">
        <v>0</v>
      </c>
      <c r="M151" s="214">
        <v>0</v>
      </c>
      <c r="N151" s="214">
        <v>0</v>
      </c>
      <c r="O151" s="214">
        <v>0</v>
      </c>
      <c r="P151" s="214">
        <f>SUM(P152:P154)</f>
        <v>0</v>
      </c>
      <c r="Q151" s="287">
        <f>SUM(Q152:Q154)</f>
        <v>0</v>
      </c>
      <c r="R151" s="261">
        <f>SUM(E151:Q151)</f>
        <v>0</v>
      </c>
      <c r="S151" s="48">
        <v>0</v>
      </c>
      <c r="T151" s="63"/>
    </row>
    <row r="152" spans="1:25">
      <c r="A152" s="85" t="s">
        <v>1106</v>
      </c>
      <c r="B152" s="86"/>
      <c r="C152" s="47" t="s">
        <v>1102</v>
      </c>
      <c r="D152" s="290"/>
      <c r="E152" s="291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92"/>
      <c r="R152" s="261">
        <v>0</v>
      </c>
      <c r="S152" s="48">
        <v>0</v>
      </c>
      <c r="Y152" s="365"/>
    </row>
    <row r="153" spans="1:25">
      <c r="A153" s="373" t="s">
        <v>1107</v>
      </c>
      <c r="B153" s="374"/>
      <c r="C153" s="47" t="s">
        <v>1103</v>
      </c>
      <c r="D153" s="375"/>
      <c r="E153" s="376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284"/>
      <c r="Q153" s="292"/>
      <c r="R153" s="285">
        <v>0</v>
      </c>
      <c r="S153" s="48">
        <v>0</v>
      </c>
      <c r="Y153" s="365"/>
    </row>
    <row r="154" spans="1:25">
      <c r="A154" s="85" t="s">
        <v>1108</v>
      </c>
      <c r="B154" s="86"/>
      <c r="C154" s="47" t="s">
        <v>1104</v>
      </c>
      <c r="D154" s="290"/>
      <c r="E154" s="291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92"/>
      <c r="R154" s="261">
        <v>0</v>
      </c>
      <c r="S154" s="48">
        <v>0</v>
      </c>
      <c r="Y154" s="365"/>
    </row>
    <row r="155" spans="1:25">
      <c r="A155" s="80"/>
      <c r="B155" s="4"/>
      <c r="C155" s="4"/>
      <c r="D155" s="286"/>
      <c r="E155" s="286"/>
      <c r="F155" s="293"/>
      <c r="G155" s="293"/>
      <c r="H155" s="293"/>
      <c r="I155" s="293"/>
      <c r="J155" s="293"/>
      <c r="K155" s="293"/>
      <c r="L155" s="293"/>
      <c r="M155" s="293"/>
      <c r="N155" s="293"/>
      <c r="O155" s="293"/>
      <c r="P155" s="294"/>
      <c r="Q155" s="294"/>
      <c r="R155" s="295"/>
      <c r="S155" s="87"/>
    </row>
    <row r="156" spans="1:25" s="41" customFormat="1">
      <c r="A156" s="9"/>
      <c r="B156" s="622" t="s">
        <v>73</v>
      </c>
      <c r="C156" s="628" t="s">
        <v>61</v>
      </c>
      <c r="D156" s="296">
        <f t="shared" ref="D156:P156" si="32">SUM(D149+D151)</f>
        <v>-8371144</v>
      </c>
      <c r="E156" s="297">
        <f t="shared" si="32"/>
        <v>-80648.473333333342</v>
      </c>
      <c r="F156" s="280">
        <f t="shared" si="32"/>
        <v>-68776.94</v>
      </c>
      <c r="G156" s="280">
        <f>SUM(G149+G151)</f>
        <v>-81007.111666666664</v>
      </c>
      <c r="H156" s="280">
        <f>SUM(H149+H151)</f>
        <v>-97475.755000000005</v>
      </c>
      <c r="I156" s="280">
        <f t="shared" si="32"/>
        <v>-99705.183333333363</v>
      </c>
      <c r="J156" s="280">
        <f>SUM(J149+J151)</f>
        <v>-90021.47</v>
      </c>
      <c r="K156" s="280">
        <f>SUM(K149+K151)</f>
        <v>-93491.51999999999</v>
      </c>
      <c r="L156" s="280">
        <f t="shared" si="32"/>
        <v>-101596.40333333334</v>
      </c>
      <c r="M156" s="280">
        <f>SUM(M149+M151)</f>
        <v>-89633.886666666658</v>
      </c>
      <c r="N156" s="280">
        <f>SUM(N149+N151)</f>
        <v>-97469.36</v>
      </c>
      <c r="O156" s="280">
        <f t="shared" si="32"/>
        <v>-86665.311666666661</v>
      </c>
      <c r="P156" s="280">
        <f t="shared" si="32"/>
        <v>22430.273333333331</v>
      </c>
      <c r="Q156" s="270">
        <f>SUM(Q149+Q151)</f>
        <v>0</v>
      </c>
      <c r="R156" s="243">
        <f>SUM(R149+R151)</f>
        <v>-964061.14166666719</v>
      </c>
      <c r="S156" s="29">
        <f>SUM(S149+S151)</f>
        <v>0.1151648020469684</v>
      </c>
      <c r="T156" s="63"/>
    </row>
    <row r="157" spans="1:25" s="4" customFormat="1">
      <c r="A157" s="88"/>
      <c r="B157" s="74"/>
      <c r="C157" s="74"/>
      <c r="D157" s="298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19"/>
      <c r="Q157" s="19"/>
      <c r="R157" s="19"/>
      <c r="S157" s="81"/>
      <c r="T157" s="82"/>
    </row>
    <row r="158" spans="1:25" s="41" customFormat="1">
      <c r="A158" s="89">
        <v>7</v>
      </c>
      <c r="B158" s="629" t="s">
        <v>62</v>
      </c>
      <c r="C158" s="630"/>
      <c r="D158" s="296">
        <f t="shared" ref="D158:S158" si="33">D156+D46</f>
        <v>-8371144</v>
      </c>
      <c r="E158" s="300">
        <f t="shared" si="33"/>
        <v>-80648.473333333342</v>
      </c>
      <c r="F158" s="280">
        <f t="shared" si="33"/>
        <v>-68776.94</v>
      </c>
      <c r="G158" s="280">
        <f t="shared" si="33"/>
        <v>-81007.111666666664</v>
      </c>
      <c r="H158" s="280">
        <f t="shared" si="33"/>
        <v>-97475.755000000005</v>
      </c>
      <c r="I158" s="280">
        <f t="shared" si="33"/>
        <v>-99705.183333333363</v>
      </c>
      <c r="J158" s="280">
        <f t="shared" si="33"/>
        <v>-90021.47</v>
      </c>
      <c r="K158" s="280">
        <f t="shared" si="33"/>
        <v>-93491.51999999999</v>
      </c>
      <c r="L158" s="280">
        <f t="shared" si="33"/>
        <v>-101596.40333333334</v>
      </c>
      <c r="M158" s="280">
        <f t="shared" si="33"/>
        <v>-89633.886666666658</v>
      </c>
      <c r="N158" s="280">
        <f t="shared" si="33"/>
        <v>-97469.36</v>
      </c>
      <c r="O158" s="280">
        <f t="shared" si="33"/>
        <v>-86665.311666666661</v>
      </c>
      <c r="P158" s="280">
        <f t="shared" si="33"/>
        <v>22430.273333333331</v>
      </c>
      <c r="Q158" s="281">
        <f t="shared" si="33"/>
        <v>0</v>
      </c>
      <c r="R158" s="253">
        <f t="shared" si="33"/>
        <v>-964061.14166666719</v>
      </c>
      <c r="S158" s="29">
        <f t="shared" si="33"/>
        <v>0.1151648020469684</v>
      </c>
      <c r="T158" s="63"/>
    </row>
    <row r="159" spans="1:25" s="4" customFormat="1">
      <c r="A159" s="80"/>
      <c r="B159" s="90"/>
      <c r="C159" s="90"/>
      <c r="D159" s="301"/>
      <c r="E159" s="302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4"/>
      <c r="Q159" s="304"/>
      <c r="R159" s="304"/>
      <c r="S159" s="91"/>
      <c r="T159" s="82"/>
    </row>
    <row r="160" spans="1:25" s="41" customFormat="1">
      <c r="A160" s="11" t="s">
        <v>74</v>
      </c>
      <c r="B160" s="6"/>
      <c r="C160" s="6"/>
      <c r="D160" s="232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105"/>
      <c r="T160" s="40"/>
    </row>
    <row r="161" spans="1:23">
      <c r="A161" s="12"/>
      <c r="B161" s="7"/>
      <c r="C161" s="7"/>
      <c r="D161" s="305"/>
      <c r="P161" s="3"/>
      <c r="Q161" s="3"/>
    </row>
    <row r="162" spans="1:23" ht="25.5">
      <c r="A162" s="12"/>
      <c r="B162" s="7"/>
      <c r="C162" s="7"/>
      <c r="D162" s="306" t="s">
        <v>2</v>
      </c>
      <c r="E162" s="383" t="s">
        <v>1642</v>
      </c>
      <c r="F162" s="437" t="s">
        <v>1643</v>
      </c>
      <c r="G162" s="437" t="s">
        <v>1644</v>
      </c>
      <c r="H162" s="437" t="s">
        <v>1645</v>
      </c>
      <c r="I162" s="437" t="s">
        <v>923</v>
      </c>
      <c r="J162" s="437" t="s">
        <v>1646</v>
      </c>
      <c r="K162" s="437" t="s">
        <v>1647</v>
      </c>
      <c r="L162" s="437" t="s">
        <v>1648</v>
      </c>
      <c r="M162" s="437" t="s">
        <v>1649</v>
      </c>
      <c r="N162" s="384" t="s">
        <v>1650</v>
      </c>
      <c r="O162" s="384" t="s">
        <v>1651</v>
      </c>
      <c r="P162" s="204" t="s">
        <v>1652</v>
      </c>
      <c r="Q162" s="307" t="s">
        <v>3</v>
      </c>
      <c r="R162" s="55" t="s">
        <v>4</v>
      </c>
      <c r="S162" s="37" t="s">
        <v>132</v>
      </c>
    </row>
    <row r="163" spans="1:23">
      <c r="A163" s="12"/>
      <c r="B163" s="7"/>
      <c r="C163" s="7"/>
      <c r="D163" s="308"/>
      <c r="P163" s="3"/>
      <c r="Q163" s="3"/>
      <c r="S163" s="24"/>
    </row>
    <row r="164" spans="1:23">
      <c r="A164" s="9">
        <v>8</v>
      </c>
      <c r="B164" s="622" t="s">
        <v>94</v>
      </c>
      <c r="C164" s="628"/>
      <c r="D164" s="309">
        <f t="shared" ref="D164:Q164" si="34">SUM(D165:D170)</f>
        <v>-269038</v>
      </c>
      <c r="E164" s="310">
        <f t="shared" si="34"/>
        <v>0</v>
      </c>
      <c r="F164" s="311">
        <f t="shared" si="34"/>
        <v>0</v>
      </c>
      <c r="G164" s="311">
        <f t="shared" si="34"/>
        <v>0</v>
      </c>
      <c r="H164" s="311">
        <f t="shared" si="34"/>
        <v>0</v>
      </c>
      <c r="I164" s="311">
        <f t="shared" si="34"/>
        <v>0</v>
      </c>
      <c r="J164" s="311">
        <f t="shared" si="34"/>
        <v>0</v>
      </c>
      <c r="K164" s="311">
        <f t="shared" si="34"/>
        <v>0</v>
      </c>
      <c r="L164" s="311">
        <f t="shared" si="34"/>
        <v>0</v>
      </c>
      <c r="M164" s="311">
        <f t="shared" si="34"/>
        <v>0</v>
      </c>
      <c r="N164" s="311">
        <f t="shared" si="34"/>
        <v>0</v>
      </c>
      <c r="O164" s="311">
        <f t="shared" si="34"/>
        <v>0</v>
      </c>
      <c r="P164" s="311">
        <f t="shared" si="34"/>
        <v>-90000</v>
      </c>
      <c r="Q164" s="312">
        <f t="shared" si="34"/>
        <v>0</v>
      </c>
      <c r="R164" s="313">
        <f t="shared" ref="R164:R170" si="35">SUM(E164:Q164)</f>
        <v>-90000</v>
      </c>
      <c r="S164" s="29">
        <f>R164/D164</f>
        <v>0.33452523435351139</v>
      </c>
    </row>
    <row r="165" spans="1:23">
      <c r="A165" s="10" t="s">
        <v>87</v>
      </c>
      <c r="B165" s="13"/>
      <c r="C165" s="14" t="s">
        <v>63</v>
      </c>
      <c r="D165" s="290">
        <v>-2000</v>
      </c>
      <c r="E165" s="314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6"/>
      <c r="R165" s="265">
        <f t="shared" si="35"/>
        <v>0</v>
      </c>
      <c r="S165" s="48">
        <f>R165/D165</f>
        <v>0</v>
      </c>
    </row>
    <row r="166" spans="1:23">
      <c r="A166" s="10" t="s">
        <v>88</v>
      </c>
      <c r="B166" s="13"/>
      <c r="C166" s="14" t="s">
        <v>102</v>
      </c>
      <c r="D166" s="290">
        <v>-5000</v>
      </c>
      <c r="E166" s="314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6"/>
      <c r="R166" s="265">
        <f t="shared" si="35"/>
        <v>0</v>
      </c>
      <c r="S166" s="48">
        <f>R166/D166</f>
        <v>0</v>
      </c>
    </row>
    <row r="167" spans="1:23">
      <c r="A167" s="10" t="s">
        <v>89</v>
      </c>
      <c r="B167" s="15"/>
      <c r="C167" s="16" t="s">
        <v>103</v>
      </c>
      <c r="D167" s="290">
        <v>-1000</v>
      </c>
      <c r="E167" s="314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7"/>
      <c r="R167" s="265">
        <f t="shared" si="35"/>
        <v>0</v>
      </c>
      <c r="S167" s="48">
        <f>R167/D167</f>
        <v>0</v>
      </c>
    </row>
    <row r="168" spans="1:23">
      <c r="A168" s="10" t="s">
        <v>1109</v>
      </c>
      <c r="B168" s="13"/>
      <c r="C168" s="14" t="s">
        <v>1740</v>
      </c>
      <c r="D168" s="290">
        <v>-261038</v>
      </c>
      <c r="E168" s="314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7"/>
      <c r="R168" s="265">
        <f t="shared" si="35"/>
        <v>0</v>
      </c>
      <c r="S168" s="48">
        <v>0</v>
      </c>
    </row>
    <row r="169" spans="1:23">
      <c r="A169" s="10" t="s">
        <v>90</v>
      </c>
      <c r="B169" s="13"/>
      <c r="C169" s="14" t="s">
        <v>69</v>
      </c>
      <c r="D169" s="290">
        <v>0</v>
      </c>
      <c r="E169" s="314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>
        <v>-90000</v>
      </c>
      <c r="Q169" s="317"/>
      <c r="R169" s="265">
        <f t="shared" si="35"/>
        <v>-90000</v>
      </c>
      <c r="S169" s="48">
        <v>0</v>
      </c>
    </row>
    <row r="170" spans="1:23">
      <c r="A170" s="20" t="s">
        <v>1110</v>
      </c>
      <c r="B170" s="13"/>
      <c r="C170" s="14" t="s">
        <v>70</v>
      </c>
      <c r="D170" s="290">
        <v>0</v>
      </c>
      <c r="E170" s="314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7"/>
      <c r="R170" s="265">
        <f t="shared" si="35"/>
        <v>0</v>
      </c>
      <c r="S170" s="48">
        <v>0</v>
      </c>
    </row>
    <row r="171" spans="1:23">
      <c r="A171" s="12"/>
      <c r="B171" s="7"/>
      <c r="C171" s="7"/>
      <c r="D171" s="305"/>
      <c r="P171" s="3"/>
      <c r="Q171" s="3"/>
    </row>
    <row r="172" spans="1:23">
      <c r="A172" s="9">
        <v>9</v>
      </c>
      <c r="B172" s="622" t="s">
        <v>134</v>
      </c>
      <c r="C172" s="628"/>
      <c r="D172" s="319">
        <v>0</v>
      </c>
      <c r="E172" s="320">
        <v>0</v>
      </c>
      <c r="F172" s="311">
        <v>0</v>
      </c>
      <c r="G172" s="311">
        <v>0</v>
      </c>
      <c r="H172" s="311">
        <v>0</v>
      </c>
      <c r="I172" s="311">
        <v>0</v>
      </c>
      <c r="J172" s="311">
        <v>0</v>
      </c>
      <c r="K172" s="311">
        <v>0</v>
      </c>
      <c r="L172" s="311">
        <v>0</v>
      </c>
      <c r="M172" s="311">
        <v>0</v>
      </c>
      <c r="N172" s="311">
        <v>0</v>
      </c>
      <c r="O172" s="311">
        <v>0</v>
      </c>
      <c r="P172" s="311">
        <v>0</v>
      </c>
      <c r="Q172" s="311">
        <v>0</v>
      </c>
      <c r="R172" s="321">
        <f>SUM(E172:Q172)</f>
        <v>0</v>
      </c>
      <c r="S172" s="29">
        <v>0</v>
      </c>
    </row>
    <row r="173" spans="1:23" s="92" customFormat="1">
      <c r="A173" s="10" t="s">
        <v>91</v>
      </c>
      <c r="B173" s="13"/>
      <c r="C173" s="14" t="s">
        <v>63</v>
      </c>
      <c r="D173" s="308">
        <v>0</v>
      </c>
      <c r="E173" s="322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18">
        <v>0</v>
      </c>
      <c r="S173" s="28">
        <v>0</v>
      </c>
      <c r="T173" s="31"/>
      <c r="U173" s="1"/>
      <c r="V173" s="1"/>
      <c r="W173" s="1"/>
    </row>
    <row r="174" spans="1:23" s="92" customFormat="1">
      <c r="A174" s="10" t="s">
        <v>92</v>
      </c>
      <c r="B174" s="13"/>
      <c r="C174" s="14" t="s">
        <v>102</v>
      </c>
      <c r="D174" s="308">
        <v>0</v>
      </c>
      <c r="E174" s="325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18">
        <v>0</v>
      </c>
      <c r="S174" s="28">
        <v>0</v>
      </c>
      <c r="T174" s="31"/>
      <c r="U174" s="1"/>
      <c r="V174" s="1"/>
      <c r="W174" s="1"/>
    </row>
    <row r="175" spans="1:23" s="92" customFormat="1">
      <c r="A175" s="10" t="s">
        <v>1111</v>
      </c>
      <c r="B175" s="15"/>
      <c r="C175" s="16" t="s">
        <v>103</v>
      </c>
      <c r="D175" s="308">
        <v>0</v>
      </c>
      <c r="E175" s="325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18">
        <v>0</v>
      </c>
      <c r="S175" s="28">
        <v>0</v>
      </c>
      <c r="T175" s="31"/>
      <c r="U175" s="1"/>
      <c r="V175" s="1"/>
      <c r="W175" s="1"/>
    </row>
    <row r="176" spans="1:23" s="92" customFormat="1">
      <c r="A176" s="10" t="s">
        <v>1112</v>
      </c>
      <c r="B176" s="13"/>
      <c r="C176" s="14" t="s">
        <v>68</v>
      </c>
      <c r="D176" s="308">
        <v>0</v>
      </c>
      <c r="E176" s="325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18">
        <v>0</v>
      </c>
      <c r="S176" s="28">
        <v>0</v>
      </c>
      <c r="T176" s="31"/>
      <c r="U176" s="1"/>
      <c r="V176" s="1"/>
      <c r="W176" s="1"/>
    </row>
    <row r="177" spans="1:23" s="92" customFormat="1">
      <c r="A177" s="10" t="s">
        <v>1113</v>
      </c>
      <c r="B177" s="13"/>
      <c r="C177" s="14" t="s">
        <v>69</v>
      </c>
      <c r="D177" s="308">
        <v>0</v>
      </c>
      <c r="E177" s="325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18">
        <v>0</v>
      </c>
      <c r="S177" s="28">
        <v>0</v>
      </c>
      <c r="T177" s="31"/>
      <c r="U177" s="1"/>
      <c r="V177" s="1"/>
      <c r="W177" s="1"/>
    </row>
    <row r="178" spans="1:23" s="92" customFormat="1">
      <c r="A178" s="20" t="s">
        <v>1114</v>
      </c>
      <c r="B178" s="13"/>
      <c r="C178" s="14" t="s">
        <v>70</v>
      </c>
      <c r="D178" s="308">
        <v>0</v>
      </c>
      <c r="E178" s="325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18">
        <v>0</v>
      </c>
      <c r="S178" s="28">
        <v>0</v>
      </c>
      <c r="T178" s="31"/>
      <c r="U178" s="1"/>
      <c r="V178" s="1"/>
      <c r="W178" s="1"/>
    </row>
    <row r="179" spans="1:23" s="41" customFormat="1">
      <c r="A179" s="12"/>
      <c r="B179" s="8"/>
      <c r="C179" s="8"/>
      <c r="D179" s="255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3"/>
      <c r="S179" s="26"/>
      <c r="T179" s="63"/>
    </row>
    <row r="180" spans="1:23">
      <c r="A180" s="9">
        <v>10</v>
      </c>
      <c r="B180" s="631" t="s">
        <v>95</v>
      </c>
      <c r="C180" s="622" t="s">
        <v>71</v>
      </c>
      <c r="D180" s="309">
        <v>0</v>
      </c>
      <c r="E180" s="310">
        <v>0</v>
      </c>
      <c r="F180" s="310">
        <v>0</v>
      </c>
      <c r="G180" s="310">
        <v>0</v>
      </c>
      <c r="H180" s="310">
        <v>0</v>
      </c>
      <c r="I180" s="310">
        <v>0</v>
      </c>
      <c r="J180" s="310">
        <v>0</v>
      </c>
      <c r="K180" s="310">
        <v>0</v>
      </c>
      <c r="L180" s="310">
        <v>0</v>
      </c>
      <c r="M180" s="310">
        <v>0</v>
      </c>
      <c r="N180" s="310">
        <v>0</v>
      </c>
      <c r="O180" s="310">
        <v>0</v>
      </c>
      <c r="P180" s="311">
        <v>0</v>
      </c>
      <c r="Q180" s="312">
        <v>0</v>
      </c>
      <c r="R180" s="321">
        <f>SUM(E180:Q180)</f>
        <v>0</v>
      </c>
      <c r="S180" s="29">
        <v>0</v>
      </c>
    </row>
    <row r="181" spans="1:23" s="92" customFormat="1">
      <c r="A181" s="20" t="s">
        <v>1115</v>
      </c>
      <c r="B181" s="13"/>
      <c r="C181" s="14" t="s">
        <v>63</v>
      </c>
      <c r="D181" s="290">
        <v>0</v>
      </c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15"/>
      <c r="Q181" s="317"/>
      <c r="R181" s="318">
        <v>0</v>
      </c>
      <c r="S181" s="28">
        <v>0</v>
      </c>
      <c r="T181" s="31"/>
      <c r="U181" s="1"/>
      <c r="V181" s="1"/>
      <c r="W181" s="1"/>
    </row>
    <row r="182" spans="1:23" s="92" customFormat="1">
      <c r="A182" s="20" t="s">
        <v>1116</v>
      </c>
      <c r="B182" s="13"/>
      <c r="C182" s="14" t="s">
        <v>102</v>
      </c>
      <c r="D182" s="290">
        <v>0</v>
      </c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15"/>
      <c r="Q182" s="317"/>
      <c r="R182" s="318">
        <v>0</v>
      </c>
      <c r="S182" s="28">
        <v>0</v>
      </c>
      <c r="T182" s="31"/>
      <c r="U182" s="1"/>
      <c r="V182" s="1"/>
      <c r="W182" s="1"/>
    </row>
    <row r="183" spans="1:23" s="92" customFormat="1">
      <c r="A183" s="20" t="s">
        <v>1117</v>
      </c>
      <c r="B183" s="15"/>
      <c r="C183" s="16" t="s">
        <v>103</v>
      </c>
      <c r="D183" s="290">
        <v>0</v>
      </c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15"/>
      <c r="Q183" s="317"/>
      <c r="R183" s="318">
        <v>0</v>
      </c>
      <c r="S183" s="28">
        <v>0</v>
      </c>
      <c r="T183" s="31"/>
      <c r="U183" s="1"/>
      <c r="V183" s="1"/>
      <c r="W183" s="1"/>
    </row>
    <row r="184" spans="1:23" s="92" customFormat="1">
      <c r="A184" s="20" t="s">
        <v>1118</v>
      </c>
      <c r="B184" s="13"/>
      <c r="C184" s="14" t="s">
        <v>68</v>
      </c>
      <c r="D184" s="290">
        <v>0</v>
      </c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15"/>
      <c r="Q184" s="317"/>
      <c r="R184" s="318">
        <v>0</v>
      </c>
      <c r="S184" s="28">
        <v>0</v>
      </c>
      <c r="T184" s="31"/>
      <c r="U184" s="1"/>
      <c r="V184" s="1"/>
      <c r="W184" s="1"/>
    </row>
    <row r="185" spans="1:23" s="92" customFormat="1">
      <c r="A185" s="10" t="s">
        <v>1119</v>
      </c>
      <c r="B185" s="13"/>
      <c r="C185" s="14" t="s">
        <v>69</v>
      </c>
      <c r="D185" s="290">
        <v>0</v>
      </c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15"/>
      <c r="Q185" s="317"/>
      <c r="R185" s="318">
        <v>0</v>
      </c>
      <c r="S185" s="28">
        <v>0</v>
      </c>
      <c r="T185" s="31"/>
      <c r="U185" s="1"/>
      <c r="V185" s="1"/>
      <c r="W185" s="1"/>
    </row>
    <row r="186" spans="1:23" s="92" customFormat="1">
      <c r="A186" s="20" t="s">
        <v>1120</v>
      </c>
      <c r="B186" s="13"/>
      <c r="C186" s="14" t="s">
        <v>70</v>
      </c>
      <c r="D186" s="290">
        <v>0</v>
      </c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15"/>
      <c r="Q186" s="317"/>
      <c r="R186" s="318">
        <v>0</v>
      </c>
      <c r="S186" s="28">
        <v>0</v>
      </c>
      <c r="T186" s="31"/>
      <c r="U186" s="1"/>
      <c r="V186" s="1"/>
      <c r="W186" s="1"/>
    </row>
    <row r="187" spans="1:23">
      <c r="A187" s="12"/>
      <c r="B187" s="4"/>
      <c r="C187" s="4"/>
      <c r="D187" s="328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"/>
      <c r="Q187" s="3"/>
    </row>
    <row r="188" spans="1:23" s="41" customFormat="1">
      <c r="A188" s="11" t="s">
        <v>115</v>
      </c>
      <c r="B188" s="6"/>
      <c r="C188" s="6"/>
      <c r="D188" s="232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7"/>
      <c r="T188" s="40"/>
    </row>
    <row r="189" spans="1:23" s="41" customFormat="1">
      <c r="A189" s="11"/>
      <c r="B189" s="6"/>
      <c r="C189" s="6"/>
      <c r="D189" s="232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7"/>
      <c r="T189" s="40"/>
    </row>
    <row r="190" spans="1:23">
      <c r="A190" s="12"/>
      <c r="B190" s="7"/>
      <c r="C190" s="7"/>
      <c r="D190" s="305"/>
      <c r="P190" s="3"/>
      <c r="Q190" s="3"/>
    </row>
    <row r="191" spans="1:23" s="39" customFormat="1" ht="25.5">
      <c r="A191" s="378">
        <v>11</v>
      </c>
      <c r="B191" s="70" t="s">
        <v>76</v>
      </c>
      <c r="C191" s="71"/>
      <c r="D191" s="330" t="s">
        <v>136</v>
      </c>
      <c r="E191" s="383" t="s">
        <v>1642</v>
      </c>
      <c r="F191" s="437" t="s">
        <v>1643</v>
      </c>
      <c r="G191" s="437" t="s">
        <v>1644</v>
      </c>
      <c r="H191" s="437" t="s">
        <v>1645</v>
      </c>
      <c r="I191" s="437" t="s">
        <v>923</v>
      </c>
      <c r="J191" s="437" t="s">
        <v>1646</v>
      </c>
      <c r="K191" s="437" t="s">
        <v>1647</v>
      </c>
      <c r="L191" s="437" t="s">
        <v>1648</v>
      </c>
      <c r="M191" s="437" t="s">
        <v>1649</v>
      </c>
      <c r="N191" s="384" t="s">
        <v>1650</v>
      </c>
      <c r="O191" s="384" t="s">
        <v>1651</v>
      </c>
      <c r="P191" s="204" t="s">
        <v>1652</v>
      </c>
      <c r="Q191" s="331" t="s">
        <v>3</v>
      </c>
      <c r="R191" s="256" t="s">
        <v>4</v>
      </c>
      <c r="S191" s="37" t="s">
        <v>132</v>
      </c>
      <c r="T191" s="38"/>
    </row>
    <row r="192" spans="1:23" s="92" customFormat="1">
      <c r="A192" s="20" t="s">
        <v>1132</v>
      </c>
      <c r="B192" s="93" t="s">
        <v>104</v>
      </c>
      <c r="C192" s="94"/>
      <c r="D192" s="332"/>
      <c r="E192" s="333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5"/>
      <c r="R192" s="269"/>
      <c r="S192" s="51"/>
      <c r="T192" s="31"/>
      <c r="U192" s="1"/>
      <c r="V192" s="1"/>
      <c r="W192" s="1"/>
    </row>
    <row r="193" spans="1:23" s="92" customFormat="1">
      <c r="A193" s="20" t="s">
        <v>1133</v>
      </c>
      <c r="B193" s="13" t="s">
        <v>109</v>
      </c>
      <c r="C193" s="14"/>
      <c r="D193" s="290"/>
      <c r="E193" s="337"/>
      <c r="F193" s="317"/>
      <c r="G193" s="317"/>
      <c r="H193" s="317"/>
      <c r="I193" s="317"/>
      <c r="J193" s="317"/>
      <c r="K193" s="317"/>
      <c r="L193" s="317"/>
      <c r="M193" s="317"/>
      <c r="N193" s="317"/>
      <c r="O193" s="317"/>
      <c r="P193" s="315"/>
      <c r="Q193" s="315"/>
      <c r="R193" s="338"/>
      <c r="S193" s="48"/>
      <c r="T193" s="31"/>
      <c r="U193" s="1"/>
      <c r="V193" s="1"/>
      <c r="W193" s="1"/>
    </row>
    <row r="194" spans="1:23" s="92" customFormat="1">
      <c r="A194" s="20" t="s">
        <v>1122</v>
      </c>
      <c r="B194" s="15" t="s">
        <v>99</v>
      </c>
      <c r="C194" s="16"/>
      <c r="D194" s="290"/>
      <c r="E194" s="339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26"/>
      <c r="Q194" s="326"/>
      <c r="R194" s="338"/>
      <c r="S194" s="48"/>
      <c r="T194" s="31"/>
      <c r="U194" s="1"/>
      <c r="V194" s="1"/>
      <c r="W194" s="1"/>
    </row>
    <row r="195" spans="1:23" s="92" customFormat="1">
      <c r="A195" s="20" t="s">
        <v>1123</v>
      </c>
      <c r="B195" s="13" t="s">
        <v>118</v>
      </c>
      <c r="C195" s="14"/>
      <c r="D195" s="290"/>
      <c r="E195" s="339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26"/>
      <c r="Q195" s="298"/>
      <c r="R195" s="338"/>
      <c r="S195" s="48"/>
      <c r="T195" s="31"/>
      <c r="U195" s="1"/>
      <c r="V195" s="1"/>
      <c r="W195" s="1"/>
    </row>
    <row r="196" spans="1:23" s="92" customFormat="1">
      <c r="A196" s="10" t="s">
        <v>1124</v>
      </c>
      <c r="B196" s="13" t="s">
        <v>100</v>
      </c>
      <c r="C196" s="14"/>
      <c r="D196" s="290"/>
      <c r="E196" s="339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26"/>
      <c r="Q196" s="298"/>
      <c r="R196" s="338"/>
      <c r="S196" s="48"/>
      <c r="T196" s="31"/>
      <c r="U196" s="1"/>
      <c r="V196" s="1"/>
      <c r="W196" s="1"/>
    </row>
    <row r="197" spans="1:23" s="92" customFormat="1">
      <c r="A197" s="95" t="s">
        <v>1125</v>
      </c>
      <c r="B197" s="96" t="s">
        <v>82</v>
      </c>
      <c r="C197" s="90"/>
      <c r="D197" s="340"/>
      <c r="E197" s="341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3"/>
      <c r="Q197" s="304"/>
      <c r="R197" s="338"/>
      <c r="S197" s="97"/>
      <c r="T197" s="31"/>
      <c r="U197" s="1"/>
      <c r="V197" s="1"/>
      <c r="W197" s="1"/>
    </row>
    <row r="198" spans="1:23" s="92" customFormat="1">
      <c r="A198" s="20" t="s">
        <v>1126</v>
      </c>
      <c r="B198" s="13" t="s">
        <v>98</v>
      </c>
      <c r="C198" s="14"/>
      <c r="D198" s="290"/>
      <c r="E198" s="344"/>
      <c r="F198" s="345"/>
      <c r="G198" s="345"/>
      <c r="H198" s="345"/>
      <c r="I198" s="345"/>
      <c r="J198" s="345"/>
      <c r="K198" s="345"/>
      <c r="L198" s="345"/>
      <c r="M198" s="345"/>
      <c r="N198" s="345"/>
      <c r="O198" s="345"/>
      <c r="P198" s="323"/>
      <c r="Q198" s="336"/>
      <c r="R198" s="338"/>
      <c r="S198" s="48"/>
      <c r="T198" s="31"/>
      <c r="U198" s="1"/>
      <c r="V198" s="1"/>
      <c r="W198" s="1"/>
    </row>
    <row r="199" spans="1:23" s="92" customFormat="1">
      <c r="A199" s="98"/>
      <c r="B199" s="99"/>
      <c r="C199" s="4"/>
      <c r="D199" s="346"/>
      <c r="E199" s="344"/>
      <c r="F199" s="345"/>
      <c r="G199" s="345"/>
      <c r="H199" s="345"/>
      <c r="I199" s="345"/>
      <c r="J199" s="345"/>
      <c r="K199" s="345"/>
      <c r="L199" s="345"/>
      <c r="M199" s="345"/>
      <c r="N199" s="345"/>
      <c r="O199" s="345"/>
      <c r="P199" s="323"/>
      <c r="Q199" s="348"/>
      <c r="R199" s="338"/>
      <c r="S199" s="100"/>
      <c r="T199" s="31"/>
      <c r="U199" s="1"/>
      <c r="V199" s="1"/>
      <c r="W199" s="1"/>
    </row>
    <row r="200" spans="1:23" s="66" customFormat="1">
      <c r="A200" s="101"/>
      <c r="B200" s="64" t="s">
        <v>83</v>
      </c>
      <c r="C200" s="65"/>
      <c r="D200" s="349">
        <v>0</v>
      </c>
      <c r="E200" s="313">
        <v>0</v>
      </c>
      <c r="F200" s="350">
        <v>0</v>
      </c>
      <c r="G200" s="350">
        <v>0</v>
      </c>
      <c r="H200" s="350">
        <v>0</v>
      </c>
      <c r="I200" s="350">
        <v>0</v>
      </c>
      <c r="J200" s="350">
        <v>0</v>
      </c>
      <c r="K200" s="350">
        <v>0</v>
      </c>
      <c r="L200" s="350">
        <v>0</v>
      </c>
      <c r="M200" s="350">
        <v>0</v>
      </c>
      <c r="N200" s="350">
        <v>0</v>
      </c>
      <c r="O200" s="350">
        <v>0</v>
      </c>
      <c r="P200" s="350">
        <f>P192+P198</f>
        <v>0</v>
      </c>
      <c r="Q200" s="351">
        <f>Q192+Q198</f>
        <v>0</v>
      </c>
      <c r="R200" s="321">
        <f>R192+R198</f>
        <v>0</v>
      </c>
      <c r="S200" s="29"/>
      <c r="T200" s="63"/>
    </row>
    <row r="201" spans="1:23">
      <c r="A201" s="12"/>
      <c r="D201" s="305"/>
      <c r="P201" s="3"/>
      <c r="Q201" s="3"/>
    </row>
    <row r="202" spans="1:23" s="39" customFormat="1" ht="25.5">
      <c r="A202" s="9">
        <v>12</v>
      </c>
      <c r="B202" s="102" t="s">
        <v>97</v>
      </c>
      <c r="C202" s="193"/>
      <c r="D202" s="236" t="s">
        <v>2</v>
      </c>
      <c r="E202" s="383" t="s">
        <v>1642</v>
      </c>
      <c r="F202" s="437" t="s">
        <v>1643</v>
      </c>
      <c r="G202" s="437" t="s">
        <v>1644</v>
      </c>
      <c r="H202" s="437" t="s">
        <v>1645</v>
      </c>
      <c r="I202" s="437" t="s">
        <v>923</v>
      </c>
      <c r="J202" s="437" t="s">
        <v>1646</v>
      </c>
      <c r="K202" s="437" t="s">
        <v>1647</v>
      </c>
      <c r="L202" s="437" t="s">
        <v>1648</v>
      </c>
      <c r="M202" s="437" t="s">
        <v>1649</v>
      </c>
      <c r="N202" s="384" t="s">
        <v>1650</v>
      </c>
      <c r="O202" s="384" t="s">
        <v>1651</v>
      </c>
      <c r="P202" s="204" t="s">
        <v>1652</v>
      </c>
      <c r="Q202" s="331" t="s">
        <v>3</v>
      </c>
      <c r="R202" s="256" t="s">
        <v>138</v>
      </c>
      <c r="S202" s="37" t="s">
        <v>132</v>
      </c>
      <c r="T202" s="38"/>
    </row>
    <row r="203" spans="1:23" s="92" customFormat="1">
      <c r="A203" s="103" t="s">
        <v>1128</v>
      </c>
      <c r="B203" s="94" t="s">
        <v>116</v>
      </c>
      <c r="C203" s="94"/>
      <c r="D203" s="332"/>
      <c r="E203" s="352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5"/>
      <c r="R203" s="248"/>
      <c r="S203" s="48"/>
      <c r="T203" s="31"/>
      <c r="U203" s="1"/>
      <c r="V203" s="1"/>
      <c r="W203" s="1"/>
    </row>
    <row r="204" spans="1:23" s="92" customFormat="1">
      <c r="A204" s="20" t="s">
        <v>1129</v>
      </c>
      <c r="B204" s="14" t="s">
        <v>117</v>
      </c>
      <c r="C204" s="14"/>
      <c r="D204" s="290"/>
      <c r="E204" s="318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19"/>
      <c r="R204" s="248"/>
      <c r="S204" s="48"/>
      <c r="T204" s="31"/>
      <c r="U204" s="1"/>
      <c r="V204" s="1"/>
      <c r="W204" s="1"/>
    </row>
    <row r="205" spans="1:23" s="92" customFormat="1">
      <c r="A205" s="20" t="s">
        <v>1130</v>
      </c>
      <c r="B205" s="14" t="s">
        <v>77</v>
      </c>
      <c r="C205" s="16"/>
      <c r="D205" s="290"/>
      <c r="E205" s="318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19"/>
      <c r="R205" s="248"/>
      <c r="S205" s="48"/>
      <c r="T205" s="31"/>
      <c r="U205" s="1"/>
      <c r="V205" s="1"/>
      <c r="W205" s="1"/>
    </row>
    <row r="206" spans="1:23" s="92" customFormat="1">
      <c r="A206" s="20" t="s">
        <v>1131</v>
      </c>
      <c r="B206" s="14" t="s">
        <v>96</v>
      </c>
      <c r="C206" s="14"/>
      <c r="D206" s="290"/>
      <c r="E206" s="318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19"/>
      <c r="R206" s="248"/>
      <c r="S206" s="48"/>
      <c r="T206" s="31"/>
      <c r="U206" s="1"/>
      <c r="V206" s="1"/>
      <c r="W206" s="1"/>
    </row>
    <row r="207" spans="1:23">
      <c r="A207" s="625"/>
      <c r="B207" s="625"/>
      <c r="C207" s="625"/>
      <c r="D207" s="625"/>
      <c r="E207" s="625"/>
      <c r="F207" s="625"/>
      <c r="G207" s="625"/>
      <c r="H207" s="625"/>
      <c r="I207" s="625"/>
      <c r="J207" s="625"/>
      <c r="K207" s="625"/>
      <c r="L207" s="625"/>
      <c r="M207" s="625"/>
      <c r="N207" s="625"/>
      <c r="O207" s="625"/>
      <c r="P207" s="625"/>
      <c r="Q207" s="625"/>
      <c r="R207" s="625"/>
      <c r="S207" s="625"/>
    </row>
    <row r="208" spans="1:23" s="31" customForma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U208" s="1"/>
      <c r="V208" s="1"/>
      <c r="W208" s="1"/>
    </row>
    <row r="209" spans="1:23" s="31" customFormat="1">
      <c r="A209" s="650"/>
      <c r="B209" s="651"/>
      <c r="C209" s="651"/>
      <c r="D209" s="651"/>
      <c r="E209" s="651"/>
      <c r="F209" s="651"/>
      <c r="G209" s="651"/>
      <c r="H209" s="651"/>
      <c r="I209" s="651"/>
      <c r="J209" s="651"/>
      <c r="K209" s="651"/>
      <c r="L209" s="651"/>
      <c r="M209" s="651"/>
      <c r="N209" s="651"/>
      <c r="O209" s="651"/>
      <c r="P209" s="651"/>
      <c r="Q209" s="651"/>
      <c r="R209" s="651"/>
      <c r="S209" s="651"/>
      <c r="U209" s="1"/>
      <c r="V209" s="1"/>
      <c r="W209" s="1"/>
    </row>
    <row r="210" spans="1:23" s="31" customFormat="1">
      <c r="A210" s="624" t="s">
        <v>1764</v>
      </c>
      <c r="B210" s="624"/>
      <c r="C210" s="624"/>
      <c r="D210" s="624"/>
      <c r="E210" s="624"/>
      <c r="F210" s="624"/>
      <c r="G210" s="624"/>
      <c r="H210" s="624"/>
      <c r="I210" s="624"/>
      <c r="J210" s="624"/>
      <c r="K210" s="624"/>
      <c r="L210" s="624"/>
      <c r="M210" s="624"/>
      <c r="N210" s="624"/>
      <c r="O210" s="624"/>
      <c r="P210" s="624"/>
      <c r="Q210" s="624"/>
      <c r="R210" s="624"/>
      <c r="S210" s="624"/>
      <c r="U210" s="1"/>
      <c r="V210" s="1"/>
      <c r="W210" s="1"/>
    </row>
    <row r="211" spans="1:23" s="31" customFormat="1">
      <c r="A211" s="194"/>
      <c r="B211" s="194"/>
      <c r="C211" s="194"/>
      <c r="D211" s="353"/>
      <c r="E211" s="353"/>
      <c r="F211" s="426"/>
      <c r="G211" s="426"/>
      <c r="H211" s="426"/>
      <c r="I211" s="426"/>
      <c r="J211" s="426"/>
      <c r="K211" s="426"/>
      <c r="L211" s="426"/>
      <c r="M211" s="426"/>
      <c r="N211" s="426"/>
      <c r="O211" s="353"/>
      <c r="P211" s="353"/>
      <c r="Q211" s="353"/>
      <c r="R211" s="353"/>
      <c r="S211" s="194"/>
      <c r="U211" s="1"/>
      <c r="V211" s="1"/>
      <c r="W211" s="1"/>
    </row>
    <row r="212" spans="1:23" s="31" customFormat="1">
      <c r="A212" s="194"/>
      <c r="B212" s="194"/>
      <c r="C212" s="194"/>
      <c r="D212" s="353"/>
      <c r="E212" s="353"/>
      <c r="F212" s="426"/>
      <c r="G212" s="426"/>
      <c r="H212" s="426"/>
      <c r="I212" s="426"/>
      <c r="J212" s="426"/>
      <c r="K212" s="426"/>
      <c r="L212" s="426"/>
      <c r="M212" s="426"/>
      <c r="N212" s="426"/>
      <c r="O212" s="353"/>
      <c r="P212" s="353"/>
      <c r="Q212" s="353"/>
      <c r="R212" s="353"/>
      <c r="S212" s="194"/>
      <c r="U212" s="1"/>
      <c r="V212" s="1"/>
      <c r="W212" s="1"/>
    </row>
    <row r="213" spans="1:23" s="31" customFormat="1">
      <c r="A213" s="194"/>
      <c r="B213" s="194"/>
      <c r="C213" s="194"/>
      <c r="D213" s="353"/>
      <c r="E213" s="353"/>
      <c r="F213" s="426"/>
      <c r="G213" s="426"/>
      <c r="H213" s="426"/>
      <c r="I213" s="426"/>
      <c r="J213" s="426"/>
      <c r="K213" s="426"/>
      <c r="L213" s="426"/>
      <c r="M213" s="426"/>
      <c r="N213" s="426"/>
      <c r="O213" s="353"/>
      <c r="P213" s="353"/>
      <c r="Q213" s="353"/>
      <c r="R213" s="353"/>
      <c r="S213" s="194"/>
      <c r="U213" s="1"/>
      <c r="V213" s="1"/>
      <c r="W213" s="1"/>
    </row>
    <row r="214" spans="1:23" s="31" customFormat="1">
      <c r="A214" s="194"/>
      <c r="B214" s="194"/>
      <c r="C214" s="194"/>
      <c r="D214" s="353"/>
      <c r="E214" s="353"/>
      <c r="F214" s="426"/>
      <c r="G214" s="426"/>
      <c r="H214" s="426"/>
      <c r="I214" s="426"/>
      <c r="J214" s="426"/>
      <c r="K214" s="426"/>
      <c r="L214" s="426"/>
      <c r="M214" s="426"/>
      <c r="N214" s="426"/>
      <c r="O214" s="353"/>
      <c r="P214" s="353"/>
      <c r="Q214" s="353"/>
      <c r="R214" s="353"/>
      <c r="S214" s="194"/>
      <c r="U214" s="1"/>
      <c r="V214" s="1"/>
      <c r="W214" s="1"/>
    </row>
    <row r="215" spans="1:23" s="31" customFormat="1">
      <c r="A215" s="194"/>
      <c r="B215" s="194"/>
      <c r="C215" s="194"/>
      <c r="D215" s="353"/>
      <c r="E215" s="353"/>
      <c r="F215" s="426"/>
      <c r="G215" s="426"/>
      <c r="H215" s="426"/>
      <c r="I215" s="426"/>
      <c r="J215" s="426"/>
      <c r="K215" s="426"/>
      <c r="L215" s="426"/>
      <c r="M215" s="426"/>
      <c r="N215" s="426"/>
      <c r="O215" s="353"/>
      <c r="P215" s="353"/>
      <c r="Q215" s="353"/>
      <c r="R215" s="353"/>
      <c r="S215" s="194"/>
      <c r="U215" s="1"/>
      <c r="V215" s="1"/>
      <c r="W215" s="1"/>
    </row>
    <row r="216" spans="1:23" s="31" customFormat="1">
      <c r="A216" s="194"/>
      <c r="B216" s="194"/>
      <c r="C216" s="194"/>
      <c r="D216" s="353"/>
      <c r="E216" s="353"/>
      <c r="F216" s="426"/>
      <c r="G216" s="426"/>
      <c r="H216" s="426"/>
      <c r="I216" s="426"/>
      <c r="J216" s="426"/>
      <c r="K216" s="426"/>
      <c r="L216" s="426"/>
      <c r="M216" s="426"/>
      <c r="N216" s="426"/>
      <c r="O216" s="353"/>
      <c r="P216" s="353"/>
      <c r="Q216" s="353"/>
      <c r="R216" s="353"/>
      <c r="S216" s="194"/>
      <c r="U216" s="1"/>
      <c r="V216" s="1"/>
      <c r="W216" s="1"/>
    </row>
    <row r="217" spans="1:23" s="31" customFormat="1">
      <c r="A217" s="194"/>
      <c r="B217" s="194"/>
      <c r="C217" s="194"/>
      <c r="D217" s="353"/>
      <c r="E217" s="353"/>
      <c r="F217" s="426"/>
      <c r="G217" s="426"/>
      <c r="H217" s="426"/>
      <c r="I217" s="426"/>
      <c r="J217" s="426"/>
      <c r="K217" s="426"/>
      <c r="L217" s="426"/>
      <c r="M217" s="426"/>
      <c r="N217" s="426"/>
      <c r="O217" s="353"/>
      <c r="P217" s="353"/>
      <c r="Q217" s="353"/>
      <c r="R217" s="353"/>
      <c r="S217" s="194"/>
      <c r="U217" s="1"/>
      <c r="V217" s="1"/>
      <c r="W217" s="1"/>
    </row>
    <row r="218" spans="1:23" s="31" customFormat="1">
      <c r="A218" s="194"/>
      <c r="B218" s="194"/>
      <c r="C218" s="194"/>
      <c r="D218" s="353"/>
      <c r="E218" s="353"/>
      <c r="F218" s="426"/>
      <c r="G218" s="426"/>
      <c r="H218" s="426"/>
      <c r="I218" s="426"/>
      <c r="J218" s="426"/>
      <c r="K218" s="426"/>
      <c r="L218" s="426"/>
      <c r="M218" s="426"/>
      <c r="N218" s="426"/>
      <c r="O218" s="353"/>
      <c r="P218" s="353"/>
      <c r="Q218" s="353"/>
      <c r="R218" s="353"/>
      <c r="S218" s="194"/>
      <c r="U218" s="1"/>
      <c r="V218" s="1"/>
      <c r="W218" s="1"/>
    </row>
    <row r="219" spans="1:23" s="31" customFormat="1">
      <c r="A219" s="194"/>
      <c r="B219" s="194"/>
      <c r="C219" s="194"/>
      <c r="D219" s="353"/>
      <c r="E219" s="353"/>
      <c r="F219" s="426"/>
      <c r="G219" s="426"/>
      <c r="H219" s="426"/>
      <c r="I219" s="426"/>
      <c r="J219" s="426"/>
      <c r="K219" s="426"/>
      <c r="L219" s="426"/>
      <c r="M219" s="426"/>
      <c r="N219" s="426"/>
      <c r="O219" s="353"/>
      <c r="P219" s="353"/>
      <c r="Q219" s="353"/>
      <c r="R219" s="353"/>
      <c r="S219" s="194"/>
      <c r="U219" s="1"/>
      <c r="V219" s="1"/>
      <c r="W219" s="1"/>
    </row>
    <row r="220" spans="1:23" s="31" customFormat="1">
      <c r="A220" s="194"/>
      <c r="B220" s="194"/>
      <c r="C220" s="194"/>
      <c r="D220" s="353"/>
      <c r="E220" s="353"/>
      <c r="F220" s="426"/>
      <c r="G220" s="426"/>
      <c r="H220" s="426"/>
      <c r="I220" s="426"/>
      <c r="J220" s="426"/>
      <c r="K220" s="426"/>
      <c r="L220" s="426"/>
      <c r="M220" s="426"/>
      <c r="N220" s="426"/>
      <c r="O220" s="353"/>
      <c r="P220" s="353"/>
      <c r="Q220" s="353"/>
      <c r="R220" s="353"/>
      <c r="S220" s="194"/>
      <c r="U220" s="1"/>
      <c r="V220" s="1"/>
      <c r="W220" s="1"/>
    </row>
    <row r="221" spans="1:23" s="31" customFormat="1">
      <c r="A221" s="194"/>
      <c r="B221" s="194"/>
      <c r="C221" s="194" t="s">
        <v>139</v>
      </c>
      <c r="D221" s="353"/>
      <c r="E221" s="353"/>
      <c r="F221" s="426"/>
      <c r="G221" s="426"/>
      <c r="H221" s="426"/>
      <c r="I221" s="426"/>
      <c r="J221" s="426"/>
      <c r="K221" s="426"/>
      <c r="L221" s="426"/>
      <c r="M221" s="426"/>
      <c r="N221" s="426"/>
      <c r="O221" s="648" t="s">
        <v>140</v>
      </c>
      <c r="P221" s="648"/>
      <c r="Q221" s="648"/>
      <c r="R221" s="648"/>
      <c r="S221" s="194"/>
      <c r="U221" s="1"/>
      <c r="V221" s="1"/>
      <c r="W221" s="1"/>
    </row>
    <row r="222" spans="1:23" s="31" customFormat="1">
      <c r="A222" s="104"/>
      <c r="B222" s="104"/>
      <c r="C222" s="194" t="s">
        <v>128</v>
      </c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  <c r="N222" s="354"/>
      <c r="O222" s="649" t="s">
        <v>129</v>
      </c>
      <c r="P222" s="649"/>
      <c r="Q222" s="649"/>
      <c r="R222" s="649"/>
      <c r="S222" s="194"/>
      <c r="U222" s="1"/>
      <c r="V222" s="1"/>
      <c r="W222" s="1"/>
    </row>
    <row r="223" spans="1:23" s="31" customFormat="1">
      <c r="A223" s="104"/>
      <c r="B223" s="104"/>
      <c r="C223" s="194" t="s">
        <v>130</v>
      </c>
      <c r="D223" s="354"/>
      <c r="E223" s="354"/>
      <c r="F223" s="354"/>
      <c r="G223" s="354"/>
      <c r="H223" s="354"/>
      <c r="I223" s="354"/>
      <c r="J223" s="354"/>
      <c r="K223" s="354"/>
      <c r="L223" s="354"/>
      <c r="M223" s="354"/>
      <c r="N223" s="354"/>
      <c r="O223" s="649" t="s">
        <v>131</v>
      </c>
      <c r="P223" s="649"/>
      <c r="Q223" s="649"/>
      <c r="R223" s="649"/>
      <c r="S223" s="194"/>
      <c r="U223" s="1"/>
      <c r="V223" s="1"/>
      <c r="W223" s="1"/>
    </row>
    <row r="224" spans="1:23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</sheetData>
  <sheetProtection algorithmName="SHA-512" hashValue="tZB9n93Q1OOfYC61qmasPyyIA3LdJ26B0PB/G967lyN9XFv4LFw3QKtReuEihA+d25eNVV6a24OWlDV+ucAwZA==" saltValue="p7s5DGd1KnejTR3Sk6V7+Q==" spinCount="100000" sheet="1" objects="1" scenarios="1"/>
  <mergeCells count="30">
    <mergeCell ref="O221:R221"/>
    <mergeCell ref="O222:R222"/>
    <mergeCell ref="O223:R223"/>
    <mergeCell ref="B158:C158"/>
    <mergeCell ref="B164:C164"/>
    <mergeCell ref="B172:C172"/>
    <mergeCell ref="B180:C180"/>
    <mergeCell ref="A209:S209"/>
    <mergeCell ref="A207:S207"/>
    <mergeCell ref="A210:S210"/>
    <mergeCell ref="B156:C156"/>
    <mergeCell ref="B39:C39"/>
    <mergeCell ref="B40:C40"/>
    <mergeCell ref="B41:C41"/>
    <mergeCell ref="B52:C52"/>
    <mergeCell ref="B66:C66"/>
    <mergeCell ref="B91:C91"/>
    <mergeCell ref="B149:C149"/>
    <mergeCell ref="B101:C101"/>
    <mergeCell ref="B113:C113"/>
    <mergeCell ref="B122:C122"/>
    <mergeCell ref="B129:C129"/>
    <mergeCell ref="B134:C134"/>
    <mergeCell ref="B142:C142"/>
    <mergeCell ref="B16:C16"/>
    <mergeCell ref="A11:S11"/>
    <mergeCell ref="B15:C15"/>
    <mergeCell ref="E5:F5"/>
    <mergeCell ref="E7:F7"/>
    <mergeCell ref="G7:J7"/>
  </mergeCells>
  <printOptions horizontalCentered="1"/>
  <pageMargins left="0" right="0" top="0.55118110236220474" bottom="0" header="0.31496062992125984" footer="0.31496062992125984"/>
  <pageSetup paperSize="9" scale="66" orientation="portrait" horizontalDpi="4294967295" verticalDpi="4294967295" r:id="rId1"/>
  <rowBreaks count="1" manualBreakCount="1">
    <brk id="15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230"/>
  <sheetViews>
    <sheetView showGridLines="0" topLeftCell="A127" zoomScale="86" zoomScaleNormal="86" zoomScalePageLayoutView="72" workbookViewId="0">
      <selection activeCell="P142" sqref="P142"/>
    </sheetView>
  </sheetViews>
  <sheetFormatPr defaultColWidth="9.140625" defaultRowHeight="12.75"/>
  <cols>
    <col min="1" max="1" width="7.85546875" style="5" customWidth="1"/>
    <col min="2" max="2" width="5.7109375" style="1" customWidth="1"/>
    <col min="3" max="3" width="43" style="1" customWidth="1"/>
    <col min="4" max="4" width="12.28515625" style="195" customWidth="1"/>
    <col min="5" max="5" width="12.7109375" style="196" customWidth="1"/>
    <col min="6" max="15" width="12.7109375" style="197" customWidth="1"/>
    <col min="16" max="16" width="12.7109375" style="195" customWidth="1"/>
    <col min="17" max="17" width="12.5703125" style="195" hidden="1" customWidth="1"/>
    <col min="18" max="18" width="13.5703125" style="3" customWidth="1"/>
    <col min="19" max="19" width="9" style="2" customWidth="1"/>
    <col min="20" max="20" width="0.85546875" style="31" customWidth="1"/>
    <col min="21" max="16384" width="9.140625" style="1"/>
  </cols>
  <sheetData>
    <row r="2" spans="1:20">
      <c r="R2" s="23"/>
    </row>
    <row r="5" spans="1:20">
      <c r="A5" s="17" t="s">
        <v>0</v>
      </c>
      <c r="C5" s="4"/>
      <c r="D5" s="30" t="s">
        <v>1548</v>
      </c>
      <c r="E5" s="655" t="s">
        <v>114</v>
      </c>
      <c r="F5" s="656"/>
      <c r="G5" s="459"/>
      <c r="H5" s="459"/>
      <c r="I5" s="459"/>
      <c r="J5" s="459"/>
      <c r="K5" s="459"/>
      <c r="L5" s="459"/>
      <c r="M5" s="459"/>
      <c r="N5" s="459"/>
      <c r="O5" s="460"/>
      <c r="P5" s="379" t="s">
        <v>125</v>
      </c>
    </row>
    <row r="6" spans="1:20">
      <c r="A6" s="17"/>
      <c r="D6" s="199"/>
    </row>
    <row r="7" spans="1:20">
      <c r="A7" s="22" t="s">
        <v>120</v>
      </c>
      <c r="B7" s="21"/>
      <c r="C7" s="13"/>
      <c r="D7" s="200"/>
      <c r="E7" s="655" t="s">
        <v>85</v>
      </c>
      <c r="F7" s="656"/>
      <c r="G7" s="459"/>
      <c r="H7" s="459"/>
      <c r="I7" s="459"/>
      <c r="J7" s="459"/>
      <c r="K7" s="459"/>
      <c r="L7" s="459"/>
      <c r="M7" s="459"/>
      <c r="N7" s="459"/>
      <c r="O7" s="460"/>
      <c r="P7" s="652" t="s">
        <v>1653</v>
      </c>
      <c r="Q7" s="653"/>
      <c r="R7" s="653"/>
      <c r="S7" s="654"/>
    </row>
    <row r="8" spans="1:20">
      <c r="A8" s="18"/>
      <c r="B8" s="4"/>
      <c r="C8" s="4"/>
      <c r="D8" s="200"/>
    </row>
    <row r="9" spans="1:20">
      <c r="A9" s="18" t="s">
        <v>1</v>
      </c>
      <c r="B9" s="4"/>
      <c r="C9" s="4"/>
      <c r="D9" s="198" t="s">
        <v>141</v>
      </c>
    </row>
    <row r="11" spans="1:20">
      <c r="A11" s="647" t="s">
        <v>119</v>
      </c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</row>
    <row r="12" spans="1:20">
      <c r="A12" s="32"/>
      <c r="B12" s="32"/>
      <c r="C12" s="3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33"/>
    </row>
    <row r="13" spans="1:20">
      <c r="A13" s="34" t="s">
        <v>72</v>
      </c>
      <c r="D13" s="202"/>
      <c r="E13" s="197"/>
    </row>
    <row r="14" spans="1:20">
      <c r="A14" s="34"/>
      <c r="D14" s="202"/>
      <c r="E14" s="197"/>
    </row>
    <row r="15" spans="1:20" s="39" customFormat="1" ht="25.5">
      <c r="A15" s="35"/>
      <c r="B15" s="642" t="s">
        <v>84</v>
      </c>
      <c r="C15" s="643"/>
      <c r="D15" s="203" t="s">
        <v>2</v>
      </c>
      <c r="E15" s="383" t="s">
        <v>1642</v>
      </c>
      <c r="F15" s="437" t="s">
        <v>1643</v>
      </c>
      <c r="G15" s="437" t="s">
        <v>1644</v>
      </c>
      <c r="H15" s="437" t="s">
        <v>1645</v>
      </c>
      <c r="I15" s="437" t="s">
        <v>923</v>
      </c>
      <c r="J15" s="437" t="s">
        <v>1646</v>
      </c>
      <c r="K15" s="437" t="s">
        <v>1647</v>
      </c>
      <c r="L15" s="437" t="s">
        <v>1648</v>
      </c>
      <c r="M15" s="437" t="s">
        <v>1649</v>
      </c>
      <c r="N15" s="384" t="s">
        <v>1650</v>
      </c>
      <c r="O15" s="384" t="s">
        <v>1651</v>
      </c>
      <c r="P15" s="204" t="s">
        <v>1652</v>
      </c>
      <c r="Q15" s="205" t="s">
        <v>3</v>
      </c>
      <c r="R15" s="355" t="s">
        <v>4</v>
      </c>
      <c r="S15" s="419" t="s">
        <v>132</v>
      </c>
      <c r="T15" s="38"/>
    </row>
    <row r="16" spans="1:20" s="41" customFormat="1">
      <c r="A16" s="9">
        <v>1</v>
      </c>
      <c r="B16" s="644" t="s">
        <v>924</v>
      </c>
      <c r="C16" s="645"/>
      <c r="D16" s="206"/>
      <c r="E16" s="207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208"/>
      <c r="Q16" s="209"/>
      <c r="R16" s="210"/>
      <c r="S16" s="417"/>
      <c r="T16" s="40"/>
    </row>
    <row r="17" spans="1:20" s="41" customFormat="1">
      <c r="A17" s="42" t="s">
        <v>10</v>
      </c>
      <c r="B17" s="43"/>
      <c r="C17" s="44" t="s">
        <v>110</v>
      </c>
      <c r="D17" s="394"/>
      <c r="E17" s="211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212"/>
      <c r="Q17" s="212"/>
      <c r="R17" s="382"/>
      <c r="S17" s="192"/>
      <c r="T17" s="40"/>
    </row>
    <row r="18" spans="1:20" s="41" customFormat="1">
      <c r="A18" s="42" t="s">
        <v>64</v>
      </c>
      <c r="B18" s="43"/>
      <c r="C18" s="44" t="s">
        <v>113</v>
      </c>
      <c r="D18" s="213"/>
      <c r="E18" s="356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214"/>
      <c r="Q18" s="215"/>
      <c r="R18" s="382"/>
      <c r="S18" s="418"/>
      <c r="T18" s="40"/>
    </row>
    <row r="19" spans="1:20" s="41" customFormat="1">
      <c r="A19" s="42" t="s">
        <v>121</v>
      </c>
      <c r="B19" s="46"/>
      <c r="C19" s="47" t="s">
        <v>111</v>
      </c>
      <c r="D19" s="213"/>
      <c r="E19" s="221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217"/>
      <c r="Q19" s="218"/>
      <c r="R19" s="382"/>
      <c r="S19" s="192"/>
      <c r="T19" s="40"/>
    </row>
    <row r="20" spans="1:20" s="41" customFormat="1">
      <c r="A20" s="42" t="s">
        <v>122</v>
      </c>
      <c r="B20" s="46"/>
      <c r="C20" s="47" t="s">
        <v>925</v>
      </c>
      <c r="D20" s="213"/>
      <c r="E20" s="221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217"/>
      <c r="Q20" s="218"/>
      <c r="R20" s="382"/>
      <c r="S20" s="418"/>
      <c r="T20" s="40"/>
    </row>
    <row r="21" spans="1:20" s="41" customFormat="1">
      <c r="A21" s="42" t="s">
        <v>123</v>
      </c>
      <c r="B21" s="46"/>
      <c r="C21" s="47" t="s">
        <v>112</v>
      </c>
      <c r="D21" s="213"/>
      <c r="E21" s="221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217"/>
      <c r="Q21" s="218"/>
      <c r="R21" s="382"/>
      <c r="S21" s="192"/>
      <c r="T21" s="40"/>
    </row>
    <row r="22" spans="1:20" s="41" customFormat="1">
      <c r="A22" s="42" t="s">
        <v>808</v>
      </c>
      <c r="B22" s="46"/>
      <c r="C22" s="47" t="s">
        <v>926</v>
      </c>
      <c r="D22" s="213"/>
      <c r="E22" s="221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217"/>
      <c r="Q22" s="218"/>
      <c r="R22" s="382"/>
      <c r="S22" s="418"/>
      <c r="T22" s="40"/>
    </row>
    <row r="23" spans="1:20" s="41" customFormat="1">
      <c r="A23" s="42" t="s">
        <v>819</v>
      </c>
      <c r="B23" s="46"/>
      <c r="C23" s="47" t="s">
        <v>928</v>
      </c>
      <c r="D23" s="213"/>
      <c r="E23" s="221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217"/>
      <c r="Q23" s="218"/>
      <c r="R23" s="382"/>
      <c r="S23" s="418"/>
      <c r="T23" s="40"/>
    </row>
    <row r="24" spans="1:20" s="41" customFormat="1">
      <c r="A24" s="42" t="s">
        <v>811</v>
      </c>
      <c r="B24" s="46"/>
      <c r="C24" s="47" t="s">
        <v>927</v>
      </c>
      <c r="D24" s="219"/>
      <c r="E24" s="221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217"/>
      <c r="Q24" s="218"/>
      <c r="R24" s="382"/>
      <c r="S24" s="418"/>
      <c r="T24" s="40"/>
    </row>
    <row r="25" spans="1:20" s="41" customFormat="1">
      <c r="A25" s="42" t="s">
        <v>65</v>
      </c>
      <c r="B25" s="46"/>
      <c r="C25" s="47" t="s">
        <v>929</v>
      </c>
      <c r="D25" s="219"/>
      <c r="E25" s="221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217"/>
      <c r="Q25" s="218"/>
      <c r="R25" s="382"/>
      <c r="S25" s="418"/>
      <c r="T25" s="40"/>
    </row>
    <row r="26" spans="1:20" s="41" customFormat="1">
      <c r="A26" s="42" t="s">
        <v>930</v>
      </c>
      <c r="B26" s="46"/>
      <c r="C26" s="47" t="s">
        <v>931</v>
      </c>
      <c r="D26" s="219"/>
      <c r="E26" s="221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217"/>
      <c r="Q26" s="218"/>
      <c r="R26" s="382"/>
      <c r="S26" s="418"/>
      <c r="T26" s="40"/>
    </row>
    <row r="27" spans="1:20" s="41" customFormat="1">
      <c r="A27" s="42" t="s">
        <v>932</v>
      </c>
      <c r="B27" s="46"/>
      <c r="C27" s="47" t="s">
        <v>933</v>
      </c>
      <c r="D27" s="219"/>
      <c r="E27" s="221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217"/>
      <c r="Q27" s="218"/>
      <c r="R27" s="382"/>
      <c r="S27" s="418"/>
      <c r="T27" s="40"/>
    </row>
    <row r="28" spans="1:20" s="41" customFormat="1">
      <c r="A28" s="9">
        <v>2</v>
      </c>
      <c r="B28" s="46"/>
      <c r="C28" s="122" t="s">
        <v>934</v>
      </c>
      <c r="D28" s="220"/>
      <c r="E28" s="221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217"/>
      <c r="Q28" s="218"/>
      <c r="R28" s="382"/>
      <c r="S28" s="418"/>
      <c r="T28" s="40"/>
    </row>
    <row r="29" spans="1:20" s="41" customFormat="1">
      <c r="A29" s="42" t="s">
        <v>5</v>
      </c>
      <c r="B29" s="46"/>
      <c r="C29" s="47" t="s">
        <v>935</v>
      </c>
      <c r="D29" s="219"/>
      <c r="E29" s="221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217"/>
      <c r="Q29" s="218"/>
      <c r="R29" s="382"/>
      <c r="S29" s="418"/>
      <c r="T29" s="40"/>
    </row>
    <row r="30" spans="1:20" s="41" customFormat="1">
      <c r="A30" s="9">
        <v>3</v>
      </c>
      <c r="B30" s="46"/>
      <c r="C30" s="122" t="s">
        <v>936</v>
      </c>
      <c r="D30" s="220"/>
      <c r="E30" s="222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223"/>
      <c r="Q30" s="224"/>
      <c r="R30" s="382"/>
      <c r="S30" s="418"/>
      <c r="T30" s="40"/>
    </row>
    <row r="31" spans="1:20" s="41" customFormat="1">
      <c r="A31" s="42" t="s">
        <v>32</v>
      </c>
      <c r="B31" s="49"/>
      <c r="C31" s="47" t="s">
        <v>937</v>
      </c>
      <c r="D31" s="219"/>
      <c r="E31" s="225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212"/>
      <c r="Q31" s="218"/>
      <c r="R31" s="382"/>
      <c r="S31" s="418"/>
      <c r="T31" s="40"/>
    </row>
    <row r="32" spans="1:20" s="41" customFormat="1" ht="38.25">
      <c r="A32" s="42" t="s">
        <v>938</v>
      </c>
      <c r="B32" s="49"/>
      <c r="C32" s="47" t="s">
        <v>939</v>
      </c>
      <c r="D32" s="219"/>
      <c r="E32" s="22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2"/>
      <c r="S32" s="418"/>
      <c r="T32" s="40"/>
    </row>
    <row r="33" spans="1:20" s="41" customFormat="1" ht="25.5">
      <c r="A33" s="42" t="s">
        <v>941</v>
      </c>
      <c r="B33" s="49"/>
      <c r="C33" s="47" t="s">
        <v>940</v>
      </c>
      <c r="D33" s="219"/>
      <c r="E33" s="22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2"/>
      <c r="S33" s="418"/>
      <c r="T33" s="40"/>
    </row>
    <row r="34" spans="1:20" s="41" customFormat="1">
      <c r="A34" s="42" t="s">
        <v>942</v>
      </c>
      <c r="B34" s="49"/>
      <c r="C34" s="47" t="s">
        <v>8</v>
      </c>
      <c r="D34" s="219"/>
      <c r="E34" s="227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228"/>
      <c r="Q34" s="224"/>
      <c r="R34" s="382"/>
      <c r="S34" s="418"/>
      <c r="T34" s="40"/>
    </row>
    <row r="35" spans="1:20" s="41" customFormat="1">
      <c r="A35" s="42"/>
      <c r="B35" s="49"/>
      <c r="C35" s="50"/>
      <c r="D35" s="220"/>
      <c r="E35" s="229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230"/>
      <c r="Q35" s="231"/>
      <c r="R35" s="382"/>
      <c r="S35" s="418"/>
      <c r="T35" s="40"/>
    </row>
    <row r="36" spans="1:20" s="41" customFormat="1">
      <c r="A36" s="53"/>
      <c r="B36" s="6"/>
      <c r="C36" s="54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6"/>
      <c r="T36" s="40"/>
    </row>
    <row r="37" spans="1:20" s="41" customFormat="1">
      <c r="A37" s="34" t="s">
        <v>106</v>
      </c>
      <c r="B37" s="6"/>
      <c r="C37" s="6"/>
      <c r="D37" s="232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7"/>
      <c r="T37" s="40"/>
    </row>
    <row r="38" spans="1:20">
      <c r="B38" s="7"/>
      <c r="C38" s="7"/>
      <c r="D38" s="235"/>
    </row>
    <row r="39" spans="1:20" s="39" customFormat="1" ht="25.5">
      <c r="A39" s="56" t="s">
        <v>943</v>
      </c>
      <c r="B39" s="639" t="s">
        <v>135</v>
      </c>
      <c r="C39" s="640"/>
      <c r="D39" s="236" t="s">
        <v>2</v>
      </c>
      <c r="E39" s="383" t="s">
        <v>1642</v>
      </c>
      <c r="F39" s="437" t="s">
        <v>1643</v>
      </c>
      <c r="G39" s="437" t="s">
        <v>1644</v>
      </c>
      <c r="H39" s="437" t="s">
        <v>1645</v>
      </c>
      <c r="I39" s="437" t="s">
        <v>923</v>
      </c>
      <c r="J39" s="437" t="s">
        <v>1646</v>
      </c>
      <c r="K39" s="437" t="s">
        <v>1647</v>
      </c>
      <c r="L39" s="437" t="s">
        <v>1648</v>
      </c>
      <c r="M39" s="437" t="s">
        <v>1649</v>
      </c>
      <c r="N39" s="384" t="s">
        <v>1650</v>
      </c>
      <c r="O39" s="384" t="s">
        <v>1651</v>
      </c>
      <c r="P39" s="204" t="s">
        <v>1652</v>
      </c>
      <c r="Q39" s="237" t="s">
        <v>3</v>
      </c>
      <c r="R39" s="355" t="s">
        <v>4</v>
      </c>
      <c r="S39" s="37" t="s">
        <v>132</v>
      </c>
      <c r="T39" s="38"/>
    </row>
    <row r="40" spans="1:20" s="41" customFormat="1">
      <c r="A40" s="58" t="s">
        <v>45</v>
      </c>
      <c r="B40" s="632" t="s">
        <v>133</v>
      </c>
      <c r="C40" s="633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241"/>
      <c r="S40" s="29"/>
      <c r="T40" s="57"/>
    </row>
    <row r="41" spans="1:20" s="41" customFormat="1">
      <c r="A41" s="58" t="s">
        <v>46</v>
      </c>
      <c r="B41" s="629" t="s">
        <v>101</v>
      </c>
      <c r="C41" s="634"/>
      <c r="D41" s="242"/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2"/>
      <c r="R41" s="241"/>
      <c r="S41" s="29"/>
      <c r="T41" s="57"/>
    </row>
    <row r="42" spans="1:20" s="61" customFormat="1" ht="38.25">
      <c r="A42" s="58" t="s">
        <v>78</v>
      </c>
      <c r="B42" s="59"/>
      <c r="C42" s="60" t="s">
        <v>137</v>
      </c>
      <c r="D42" s="245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46"/>
      <c r="R42" s="247"/>
      <c r="S42" s="48"/>
      <c r="T42" s="57"/>
    </row>
    <row r="43" spans="1:20" s="61" customFormat="1" ht="25.5">
      <c r="A43" s="58" t="s">
        <v>79</v>
      </c>
      <c r="B43" s="62"/>
      <c r="C43" s="60" t="s">
        <v>940</v>
      </c>
      <c r="D43" s="245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46"/>
      <c r="R43" s="248"/>
      <c r="S43" s="48"/>
      <c r="T43" s="63"/>
    </row>
    <row r="44" spans="1:20" s="61" customFormat="1">
      <c r="A44" s="58" t="s">
        <v>80</v>
      </c>
      <c r="B44" s="62"/>
      <c r="C44" s="60" t="s">
        <v>8</v>
      </c>
      <c r="D44" s="245"/>
      <c r="E44" s="212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46"/>
      <c r="R44" s="248"/>
      <c r="S44" s="51"/>
      <c r="T44" s="57"/>
    </row>
    <row r="45" spans="1:20" s="61" customFormat="1">
      <c r="A45" s="58" t="s">
        <v>48</v>
      </c>
      <c r="B45" s="62"/>
      <c r="C45" s="123" t="s">
        <v>105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2"/>
      <c r="R45" s="241"/>
      <c r="S45" s="29"/>
      <c r="T45" s="57"/>
    </row>
    <row r="46" spans="1:20" s="66" customFormat="1">
      <c r="A46" s="58"/>
      <c r="B46" s="64" t="s">
        <v>9</v>
      </c>
      <c r="C46" s="65"/>
      <c r="D46" s="249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2"/>
      <c r="R46" s="241"/>
      <c r="S46" s="29"/>
      <c r="T46" s="63"/>
    </row>
    <row r="47" spans="1:20" s="66" customFormat="1">
      <c r="A47" s="67"/>
      <c r="B47" s="68"/>
      <c r="C47" s="68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51"/>
      <c r="T47" s="63"/>
    </row>
    <row r="48" spans="1:20" s="66" customFormat="1">
      <c r="A48" s="69" t="s">
        <v>86</v>
      </c>
      <c r="B48" s="64" t="s">
        <v>93</v>
      </c>
      <c r="C48" s="65"/>
      <c r="D48" s="252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2"/>
      <c r="R48" s="253"/>
      <c r="S48" s="36"/>
      <c r="T48" s="63"/>
    </row>
    <row r="49" spans="1:22" s="41" customFormat="1">
      <c r="A49" s="42" t="s">
        <v>52</v>
      </c>
      <c r="B49" s="49"/>
      <c r="C49" s="47" t="s">
        <v>944</v>
      </c>
      <c r="D49" s="219"/>
      <c r="E49" s="226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4"/>
      <c r="R49" s="254"/>
      <c r="S49" s="45"/>
      <c r="T49" s="40"/>
    </row>
    <row r="50" spans="1:22" s="41" customFormat="1">
      <c r="A50" s="5"/>
      <c r="B50" s="8"/>
      <c r="C50" s="8"/>
      <c r="D50" s="255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3"/>
      <c r="S50" s="26"/>
      <c r="T50" s="63"/>
    </row>
    <row r="51" spans="1:22" s="39" customFormat="1" ht="25.5">
      <c r="A51" s="35"/>
      <c r="B51" s="70" t="s">
        <v>75</v>
      </c>
      <c r="C51" s="71"/>
      <c r="D51" s="236" t="s">
        <v>2</v>
      </c>
      <c r="E51" s="383" t="s">
        <v>1642</v>
      </c>
      <c r="F51" s="437" t="s">
        <v>1643</v>
      </c>
      <c r="G51" s="437" t="s">
        <v>1644</v>
      </c>
      <c r="H51" s="437" t="s">
        <v>1645</v>
      </c>
      <c r="I51" s="437" t="s">
        <v>923</v>
      </c>
      <c r="J51" s="437" t="s">
        <v>1646</v>
      </c>
      <c r="K51" s="437" t="s">
        <v>1647</v>
      </c>
      <c r="L51" s="437" t="s">
        <v>1648</v>
      </c>
      <c r="M51" s="437" t="s">
        <v>1649</v>
      </c>
      <c r="N51" s="384" t="s">
        <v>1650</v>
      </c>
      <c r="O51" s="384" t="s">
        <v>1651</v>
      </c>
      <c r="P51" s="204" t="s">
        <v>1652</v>
      </c>
      <c r="Q51" s="237" t="s">
        <v>3</v>
      </c>
      <c r="R51" s="355" t="s">
        <v>4</v>
      </c>
      <c r="S51" s="37" t="s">
        <v>132</v>
      </c>
      <c r="T51" s="38"/>
    </row>
    <row r="52" spans="1:22" s="41" customFormat="1">
      <c r="A52" s="72">
        <v>6</v>
      </c>
      <c r="B52" s="632" t="s">
        <v>945</v>
      </c>
      <c r="C52" s="633"/>
      <c r="D52" s="257">
        <f t="shared" ref="D52" si="0">+D53+D66+D75+D91+D98+D140</f>
        <v>0</v>
      </c>
      <c r="E52" s="258">
        <f>+E53+E66+E75+E91+E98+E140</f>
        <v>0</v>
      </c>
      <c r="F52" s="259">
        <f t="shared" ref="F52:R52" si="1">+F53+F66+F75+F91+F98+F140</f>
        <v>0</v>
      </c>
      <c r="G52" s="259">
        <f t="shared" si="1"/>
        <v>0</v>
      </c>
      <c r="H52" s="259">
        <f t="shared" si="1"/>
        <v>0</v>
      </c>
      <c r="I52" s="259">
        <f t="shared" si="1"/>
        <v>0</v>
      </c>
      <c r="J52" s="259">
        <f t="shared" si="1"/>
        <v>0</v>
      </c>
      <c r="K52" s="259">
        <f t="shared" si="1"/>
        <v>0</v>
      </c>
      <c r="L52" s="259">
        <f t="shared" si="1"/>
        <v>0</v>
      </c>
      <c r="M52" s="259">
        <f t="shared" si="1"/>
        <v>0</v>
      </c>
      <c r="N52" s="259">
        <f t="shared" si="1"/>
        <v>0</v>
      </c>
      <c r="O52" s="259">
        <f t="shared" si="1"/>
        <v>0</v>
      </c>
      <c r="P52" s="259">
        <f>+P53+P66+P75+P91+P98+P140+P111</f>
        <v>0</v>
      </c>
      <c r="Q52" s="260">
        <f t="shared" si="1"/>
        <v>0</v>
      </c>
      <c r="R52" s="253">
        <f t="shared" si="1"/>
        <v>0</v>
      </c>
      <c r="S52" s="29">
        <v>0</v>
      </c>
      <c r="T52" s="63"/>
    </row>
    <row r="53" spans="1:22" s="41" customFormat="1">
      <c r="A53" s="72" t="s">
        <v>947</v>
      </c>
      <c r="B53" s="73"/>
      <c r="C53" s="74" t="s">
        <v>946</v>
      </c>
      <c r="D53" s="257">
        <f>D54+D57</f>
        <v>0</v>
      </c>
      <c r="E53" s="261">
        <f t="shared" ref="E53:R53" si="2">E54+E57+E60+E63</f>
        <v>0</v>
      </c>
      <c r="F53" s="262">
        <f t="shared" si="2"/>
        <v>0</v>
      </c>
      <c r="G53" s="262">
        <f t="shared" si="2"/>
        <v>0</v>
      </c>
      <c r="H53" s="262">
        <f t="shared" si="2"/>
        <v>0</v>
      </c>
      <c r="I53" s="262">
        <f t="shared" si="2"/>
        <v>0</v>
      </c>
      <c r="J53" s="262">
        <f t="shared" si="2"/>
        <v>0</v>
      </c>
      <c r="K53" s="262">
        <f t="shared" si="2"/>
        <v>0</v>
      </c>
      <c r="L53" s="262">
        <f t="shared" si="2"/>
        <v>0</v>
      </c>
      <c r="M53" s="262">
        <f t="shared" si="2"/>
        <v>0</v>
      </c>
      <c r="N53" s="262">
        <f t="shared" si="2"/>
        <v>0</v>
      </c>
      <c r="O53" s="262">
        <f t="shared" si="2"/>
        <v>0</v>
      </c>
      <c r="P53" s="262">
        <f t="shared" si="2"/>
        <v>0</v>
      </c>
      <c r="Q53" s="263">
        <f t="shared" si="2"/>
        <v>0</v>
      </c>
      <c r="R53" s="264">
        <f t="shared" si="2"/>
        <v>0</v>
      </c>
      <c r="S53" s="45">
        <v>0</v>
      </c>
      <c r="T53" s="63"/>
    </row>
    <row r="54" spans="1:22" s="41" customFormat="1">
      <c r="A54" s="72" t="s">
        <v>948</v>
      </c>
      <c r="B54" s="62"/>
      <c r="C54" s="60" t="s">
        <v>11</v>
      </c>
      <c r="D54" s="216"/>
      <c r="E54" s="261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3"/>
      <c r="R54" s="264"/>
      <c r="S54" s="48"/>
      <c r="T54" s="63"/>
    </row>
    <row r="55" spans="1:22" s="41" customFormat="1">
      <c r="A55" s="72" t="s">
        <v>949</v>
      </c>
      <c r="B55" s="75"/>
      <c r="C55" s="76" t="s">
        <v>12</v>
      </c>
      <c r="D55" s="213"/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3"/>
      <c r="R55" s="264"/>
      <c r="S55" s="48"/>
      <c r="T55" s="63"/>
    </row>
    <row r="56" spans="1:22" s="41" customFormat="1">
      <c r="A56" s="72" t="s">
        <v>950</v>
      </c>
      <c r="B56" s="75"/>
      <c r="C56" s="76" t="s">
        <v>13</v>
      </c>
      <c r="D56" s="213"/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3"/>
      <c r="R56" s="264"/>
      <c r="S56" s="48"/>
      <c r="T56" s="63"/>
    </row>
    <row r="57" spans="1:22" s="41" customFormat="1">
      <c r="A57" s="72" t="s">
        <v>951</v>
      </c>
      <c r="B57" s="62"/>
      <c r="C57" s="60" t="s">
        <v>14</v>
      </c>
      <c r="D57" s="216">
        <f>D58+D59</f>
        <v>0</v>
      </c>
      <c r="E57" s="261">
        <f t="shared" ref="E57:O57" si="3">E58+E59</f>
        <v>0</v>
      </c>
      <c r="F57" s="262">
        <f t="shared" si="3"/>
        <v>0</v>
      </c>
      <c r="G57" s="262">
        <f t="shared" si="3"/>
        <v>0</v>
      </c>
      <c r="H57" s="262">
        <f t="shared" si="3"/>
        <v>0</v>
      </c>
      <c r="I57" s="262">
        <f t="shared" si="3"/>
        <v>0</v>
      </c>
      <c r="J57" s="262">
        <f t="shared" si="3"/>
        <v>0</v>
      </c>
      <c r="K57" s="262">
        <f t="shared" si="3"/>
        <v>0</v>
      </c>
      <c r="L57" s="262">
        <f t="shared" si="3"/>
        <v>0</v>
      </c>
      <c r="M57" s="262">
        <f t="shared" si="3"/>
        <v>0</v>
      </c>
      <c r="N57" s="262">
        <f t="shared" si="3"/>
        <v>0</v>
      </c>
      <c r="O57" s="262">
        <f t="shared" si="3"/>
        <v>0</v>
      </c>
      <c r="P57" s="262">
        <f>P58+P59</f>
        <v>0</v>
      </c>
      <c r="Q57" s="263">
        <f>Q58+Q59</f>
        <v>0</v>
      </c>
      <c r="R57" s="264">
        <f>SUM(E57:Q57)</f>
        <v>0</v>
      </c>
      <c r="S57" s="45">
        <v>0</v>
      </c>
      <c r="T57" s="63"/>
    </row>
    <row r="58" spans="1:22" s="41" customFormat="1">
      <c r="A58" s="72" t="s">
        <v>952</v>
      </c>
      <c r="B58" s="75"/>
      <c r="C58" s="76" t="s">
        <v>12</v>
      </c>
      <c r="D58" s="213"/>
      <c r="E58" s="265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7"/>
      <c r="R58" s="265">
        <f t="shared" ref="R58:R64" si="4">SUM(E58:Q58)</f>
        <v>0</v>
      </c>
      <c r="S58" s="48">
        <v>0</v>
      </c>
      <c r="T58" s="63"/>
      <c r="U58" s="364"/>
      <c r="V58" s="364"/>
    </row>
    <row r="59" spans="1:22" s="41" customFormat="1">
      <c r="A59" s="72" t="s">
        <v>953</v>
      </c>
      <c r="B59" s="75"/>
      <c r="C59" s="76" t="s">
        <v>13</v>
      </c>
      <c r="D59" s="213"/>
      <c r="E59" s="265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7"/>
      <c r="R59" s="265">
        <f t="shared" si="4"/>
        <v>0</v>
      </c>
      <c r="S59" s="48">
        <v>0</v>
      </c>
      <c r="T59" s="63"/>
    </row>
    <row r="60" spans="1:22" s="41" customFormat="1">
      <c r="A60" s="72" t="s">
        <v>954</v>
      </c>
      <c r="B60" s="62"/>
      <c r="C60" s="60" t="s">
        <v>15</v>
      </c>
      <c r="D60" s="216">
        <f>SUM(D61:D62)</f>
        <v>0</v>
      </c>
      <c r="E60" s="261">
        <f t="shared" ref="E60:P60" si="5">SUM(E61:E62)</f>
        <v>0</v>
      </c>
      <c r="F60" s="262">
        <f t="shared" si="5"/>
        <v>0</v>
      </c>
      <c r="G60" s="262">
        <f t="shared" si="5"/>
        <v>0</v>
      </c>
      <c r="H60" s="262">
        <f t="shared" si="5"/>
        <v>0</v>
      </c>
      <c r="I60" s="262">
        <f t="shared" si="5"/>
        <v>0</v>
      </c>
      <c r="J60" s="262">
        <f t="shared" si="5"/>
        <v>0</v>
      </c>
      <c r="K60" s="262">
        <f t="shared" si="5"/>
        <v>0</v>
      </c>
      <c r="L60" s="262">
        <f t="shared" si="5"/>
        <v>0</v>
      </c>
      <c r="M60" s="262">
        <f t="shared" si="5"/>
        <v>0</v>
      </c>
      <c r="N60" s="262">
        <f t="shared" si="5"/>
        <v>0</v>
      </c>
      <c r="O60" s="262">
        <f t="shared" si="5"/>
        <v>0</v>
      </c>
      <c r="P60" s="262">
        <f t="shared" si="5"/>
        <v>0</v>
      </c>
      <c r="Q60" s="263">
        <f>SUM(Q61:Q62)</f>
        <v>0</v>
      </c>
      <c r="R60" s="264">
        <f t="shared" si="4"/>
        <v>0</v>
      </c>
      <c r="S60" s="45">
        <v>0</v>
      </c>
      <c r="T60" s="63"/>
    </row>
    <row r="61" spans="1:22" s="41" customFormat="1">
      <c r="A61" s="72" t="s">
        <v>955</v>
      </c>
      <c r="B61" s="75"/>
      <c r="C61" s="76" t="s">
        <v>12</v>
      </c>
      <c r="D61" s="213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3"/>
      <c r="R61" s="268"/>
      <c r="S61" s="48"/>
      <c r="T61" s="63"/>
    </row>
    <row r="62" spans="1:22" s="41" customFormat="1">
      <c r="A62" s="72" t="s">
        <v>956</v>
      </c>
      <c r="B62" s="75"/>
      <c r="C62" s="76" t="s">
        <v>13</v>
      </c>
      <c r="D62" s="213"/>
      <c r="E62" s="265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7"/>
      <c r="R62" s="269">
        <f>SUM(E62:Q62)</f>
        <v>0</v>
      </c>
      <c r="S62" s="48">
        <v>0</v>
      </c>
      <c r="T62" s="63"/>
    </row>
    <row r="63" spans="1:22" s="41" customFormat="1">
      <c r="A63" s="72" t="s">
        <v>957</v>
      </c>
      <c r="B63" s="62"/>
      <c r="C63" s="60" t="s">
        <v>16</v>
      </c>
      <c r="D63" s="216">
        <f>+D64</f>
        <v>0</v>
      </c>
      <c r="E63" s="261">
        <v>0</v>
      </c>
      <c r="F63" s="262">
        <f t="shared" ref="F63:Q63" si="6">SUM(F64:F65)</f>
        <v>0</v>
      </c>
      <c r="G63" s="262">
        <f t="shared" si="6"/>
        <v>0</v>
      </c>
      <c r="H63" s="262">
        <f t="shared" si="6"/>
        <v>0</v>
      </c>
      <c r="I63" s="262">
        <f t="shared" si="6"/>
        <v>0</v>
      </c>
      <c r="J63" s="262">
        <f t="shared" si="6"/>
        <v>0</v>
      </c>
      <c r="K63" s="262">
        <f t="shared" si="6"/>
        <v>0</v>
      </c>
      <c r="L63" s="262">
        <f t="shared" si="6"/>
        <v>0</v>
      </c>
      <c r="M63" s="262">
        <f t="shared" si="6"/>
        <v>0</v>
      </c>
      <c r="N63" s="262">
        <f t="shared" si="6"/>
        <v>0</v>
      </c>
      <c r="O63" s="262">
        <f t="shared" si="6"/>
        <v>0</v>
      </c>
      <c r="P63" s="262">
        <f>+P64</f>
        <v>0</v>
      </c>
      <c r="Q63" s="263">
        <f t="shared" si="6"/>
        <v>0</v>
      </c>
      <c r="R63" s="380">
        <f t="shared" si="4"/>
        <v>0</v>
      </c>
      <c r="S63" s="45">
        <v>0</v>
      </c>
      <c r="T63" s="63"/>
    </row>
    <row r="64" spans="1:22" s="41" customFormat="1">
      <c r="A64" s="72" t="s">
        <v>958</v>
      </c>
      <c r="B64" s="75"/>
      <c r="C64" s="76" t="s">
        <v>12</v>
      </c>
      <c r="D64" s="213"/>
      <c r="E64" s="265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7"/>
      <c r="R64" s="268">
        <f t="shared" si="4"/>
        <v>0</v>
      </c>
      <c r="S64" s="48">
        <v>0</v>
      </c>
      <c r="T64" s="63"/>
    </row>
    <row r="65" spans="1:20" s="41" customFormat="1">
      <c r="A65" s="72" t="s">
        <v>959</v>
      </c>
      <c r="B65" s="75"/>
      <c r="C65" s="76" t="s">
        <v>13</v>
      </c>
      <c r="D65" s="213"/>
      <c r="E65" s="265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7"/>
      <c r="R65" s="268"/>
      <c r="S65" s="48"/>
      <c r="T65" s="63"/>
    </row>
    <row r="66" spans="1:20" s="41" customFormat="1">
      <c r="A66" s="9" t="s">
        <v>960</v>
      </c>
      <c r="B66" s="629" t="s">
        <v>17</v>
      </c>
      <c r="C66" s="634"/>
      <c r="D66" s="270">
        <f>SUM(D67:D74)</f>
        <v>0</v>
      </c>
      <c r="E66" s="271">
        <f t="shared" ref="E66:P66" si="7">SUM(E67:E74)</f>
        <v>0</v>
      </c>
      <c r="F66" s="272">
        <f t="shared" si="7"/>
        <v>0</v>
      </c>
      <c r="G66" s="272">
        <f t="shared" si="7"/>
        <v>0</v>
      </c>
      <c r="H66" s="272">
        <f t="shared" si="7"/>
        <v>0</v>
      </c>
      <c r="I66" s="272">
        <f t="shared" si="7"/>
        <v>0</v>
      </c>
      <c r="J66" s="272">
        <f t="shared" si="7"/>
        <v>0</v>
      </c>
      <c r="K66" s="272">
        <f t="shared" si="7"/>
        <v>0</v>
      </c>
      <c r="L66" s="272">
        <f t="shared" si="7"/>
        <v>0</v>
      </c>
      <c r="M66" s="272">
        <f t="shared" si="7"/>
        <v>0</v>
      </c>
      <c r="N66" s="272">
        <f t="shared" si="7"/>
        <v>0</v>
      </c>
      <c r="O66" s="272">
        <f t="shared" si="7"/>
        <v>0</v>
      </c>
      <c r="P66" s="272">
        <f t="shared" si="7"/>
        <v>0</v>
      </c>
      <c r="Q66" s="273">
        <f>SUM(Q67:Q74)</f>
        <v>0</v>
      </c>
      <c r="R66" s="243">
        <f>SUM(E66:Q66)</f>
        <v>0</v>
      </c>
      <c r="S66" s="29">
        <v>0</v>
      </c>
      <c r="T66" s="63"/>
    </row>
    <row r="67" spans="1:20" s="41" customFormat="1">
      <c r="A67" s="72" t="s">
        <v>961</v>
      </c>
      <c r="B67" s="75"/>
      <c r="C67" s="76" t="s">
        <v>18</v>
      </c>
      <c r="D67" s="245"/>
      <c r="E67" s="265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7"/>
      <c r="R67" s="265">
        <f t="shared" ref="R67:R74" si="8">SUM(E67:Q67)</f>
        <v>0</v>
      </c>
      <c r="S67" s="48">
        <v>0</v>
      </c>
      <c r="T67" s="63"/>
    </row>
    <row r="68" spans="1:20" s="41" customFormat="1">
      <c r="A68" s="72" t="s">
        <v>962</v>
      </c>
      <c r="B68" s="75"/>
      <c r="C68" s="76" t="s">
        <v>19</v>
      </c>
      <c r="D68" s="245"/>
      <c r="E68" s="265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7"/>
      <c r="R68" s="265">
        <f t="shared" si="8"/>
        <v>0</v>
      </c>
      <c r="S68" s="48">
        <v>0</v>
      </c>
      <c r="T68" s="63"/>
    </row>
    <row r="69" spans="1:20" s="41" customFormat="1">
      <c r="A69" s="72" t="s">
        <v>963</v>
      </c>
      <c r="B69" s="75"/>
      <c r="C69" s="76" t="s">
        <v>20</v>
      </c>
      <c r="D69" s="245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7"/>
      <c r="R69" s="265">
        <f t="shared" si="8"/>
        <v>0</v>
      </c>
      <c r="S69" s="48">
        <v>0</v>
      </c>
      <c r="T69" s="63"/>
    </row>
    <row r="70" spans="1:20" s="41" customFormat="1">
      <c r="A70" s="72" t="s">
        <v>964</v>
      </c>
      <c r="B70" s="75"/>
      <c r="C70" s="76" t="s">
        <v>22</v>
      </c>
      <c r="D70" s="245"/>
      <c r="E70" s="265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7"/>
      <c r="R70" s="265">
        <f t="shared" si="8"/>
        <v>0</v>
      </c>
      <c r="S70" s="48">
        <v>0</v>
      </c>
      <c r="T70" s="63"/>
    </row>
    <row r="71" spans="1:20" s="41" customFormat="1">
      <c r="A71" s="72" t="s">
        <v>965</v>
      </c>
      <c r="B71" s="75"/>
      <c r="C71" s="76" t="s">
        <v>24</v>
      </c>
      <c r="D71" s="245"/>
      <c r="E71" s="265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7"/>
      <c r="R71" s="265">
        <f t="shared" si="8"/>
        <v>0</v>
      </c>
      <c r="S71" s="48">
        <v>0</v>
      </c>
      <c r="T71" s="63"/>
    </row>
    <row r="72" spans="1:20" s="41" customFormat="1">
      <c r="A72" s="72" t="s">
        <v>966</v>
      </c>
      <c r="B72" s="75"/>
      <c r="C72" s="76" t="s">
        <v>26</v>
      </c>
      <c r="D72" s="245"/>
      <c r="E72" s="265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7"/>
      <c r="R72" s="265">
        <f t="shared" si="8"/>
        <v>0</v>
      </c>
      <c r="S72" s="48">
        <v>0</v>
      </c>
      <c r="T72" s="63"/>
    </row>
    <row r="73" spans="1:20" s="41" customFormat="1">
      <c r="A73" s="72" t="s">
        <v>967</v>
      </c>
      <c r="B73" s="75"/>
      <c r="C73" s="76" t="s">
        <v>28</v>
      </c>
      <c r="D73" s="245"/>
      <c r="E73" s="265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7"/>
      <c r="R73" s="265">
        <f t="shared" si="8"/>
        <v>0</v>
      </c>
      <c r="S73" s="48">
        <v>0</v>
      </c>
      <c r="T73" s="63"/>
    </row>
    <row r="74" spans="1:20" s="41" customFormat="1">
      <c r="A74" s="72" t="s">
        <v>968</v>
      </c>
      <c r="B74" s="75"/>
      <c r="C74" s="76" t="s">
        <v>30</v>
      </c>
      <c r="D74" s="245"/>
      <c r="E74" s="265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7"/>
      <c r="R74" s="265">
        <f t="shared" si="8"/>
        <v>0</v>
      </c>
      <c r="S74" s="48">
        <v>0</v>
      </c>
      <c r="T74" s="63"/>
    </row>
    <row r="75" spans="1:20" s="41" customFormat="1">
      <c r="A75" s="9" t="s">
        <v>969</v>
      </c>
      <c r="B75" s="77" t="s">
        <v>31</v>
      </c>
      <c r="C75" s="78"/>
      <c r="D75" s="270">
        <f t="shared" ref="D75:R75" si="9">SUM(D76:D90)-D77</f>
        <v>0</v>
      </c>
      <c r="E75" s="271">
        <f t="shared" si="9"/>
        <v>0</v>
      </c>
      <c r="F75" s="272">
        <f t="shared" si="9"/>
        <v>0</v>
      </c>
      <c r="G75" s="272">
        <f t="shared" si="9"/>
        <v>0</v>
      </c>
      <c r="H75" s="272">
        <f t="shared" si="9"/>
        <v>0</v>
      </c>
      <c r="I75" s="272">
        <f t="shared" si="9"/>
        <v>0</v>
      </c>
      <c r="J75" s="272">
        <f t="shared" si="9"/>
        <v>0</v>
      </c>
      <c r="K75" s="272">
        <f t="shared" si="9"/>
        <v>0</v>
      </c>
      <c r="L75" s="272">
        <f t="shared" si="9"/>
        <v>0</v>
      </c>
      <c r="M75" s="272">
        <f t="shared" si="9"/>
        <v>0</v>
      </c>
      <c r="N75" s="272">
        <f t="shared" si="9"/>
        <v>0</v>
      </c>
      <c r="O75" s="272">
        <f t="shared" si="9"/>
        <v>0</v>
      </c>
      <c r="P75" s="272">
        <f t="shared" si="9"/>
        <v>0</v>
      </c>
      <c r="Q75" s="273">
        <f t="shared" si="9"/>
        <v>0</v>
      </c>
      <c r="R75" s="243">
        <f t="shared" si="9"/>
        <v>0</v>
      </c>
      <c r="S75" s="29">
        <v>0</v>
      </c>
      <c r="T75" s="63"/>
    </row>
    <row r="76" spans="1:20" s="41" customFormat="1">
      <c r="A76" s="72" t="s">
        <v>970</v>
      </c>
      <c r="B76" s="75"/>
      <c r="C76" s="76" t="s">
        <v>1523</v>
      </c>
      <c r="D76" s="213"/>
      <c r="E76" s="274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7"/>
      <c r="R76" s="265"/>
      <c r="S76" s="48"/>
      <c r="T76" s="63"/>
    </row>
    <row r="77" spans="1:20" s="41" customFormat="1">
      <c r="A77" s="72" t="s">
        <v>975</v>
      </c>
      <c r="B77" s="75"/>
      <c r="C77" s="76" t="s">
        <v>983</v>
      </c>
      <c r="D77" s="213"/>
      <c r="E77" s="274">
        <f t="shared" ref="E77:O77" si="10">SUM(E78:E82)</f>
        <v>0</v>
      </c>
      <c r="F77" s="359">
        <f t="shared" si="10"/>
        <v>0</v>
      </c>
      <c r="G77" s="359">
        <f t="shared" si="10"/>
        <v>0</v>
      </c>
      <c r="H77" s="359">
        <f t="shared" si="10"/>
        <v>0</v>
      </c>
      <c r="I77" s="359">
        <f t="shared" si="10"/>
        <v>0</v>
      </c>
      <c r="J77" s="359">
        <f t="shared" si="10"/>
        <v>0</v>
      </c>
      <c r="K77" s="359">
        <f t="shared" si="10"/>
        <v>0</v>
      </c>
      <c r="L77" s="359">
        <f t="shared" si="10"/>
        <v>0</v>
      </c>
      <c r="M77" s="359">
        <f t="shared" si="10"/>
        <v>0</v>
      </c>
      <c r="N77" s="359">
        <f t="shared" si="10"/>
        <v>0</v>
      </c>
      <c r="O77" s="377">
        <f t="shared" si="10"/>
        <v>0</v>
      </c>
      <c r="P77" s="266">
        <f>SUM(P78:P82)</f>
        <v>0</v>
      </c>
      <c r="Q77" s="267">
        <f>SUM(Q78:Q82)</f>
        <v>0</v>
      </c>
      <c r="R77" s="265">
        <f>SUM(R78:R82)</f>
        <v>0</v>
      </c>
      <c r="S77" s="48">
        <v>0</v>
      </c>
      <c r="T77" s="63"/>
    </row>
    <row r="78" spans="1:20" s="41" customFormat="1">
      <c r="A78" s="72" t="s">
        <v>984</v>
      </c>
      <c r="B78" s="191"/>
      <c r="C78" s="357" t="s">
        <v>1543</v>
      </c>
      <c r="D78" s="276"/>
      <c r="E78" s="358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8"/>
      <c r="R78" s="275">
        <f t="shared" ref="R78:R88" si="11">SUM(E78:Q78)</f>
        <v>0</v>
      </c>
      <c r="S78" s="192">
        <v>0</v>
      </c>
      <c r="T78" s="63"/>
    </row>
    <row r="79" spans="1:20" s="41" customFormat="1">
      <c r="A79" s="72" t="s">
        <v>1135</v>
      </c>
      <c r="B79" s="191"/>
      <c r="C79" s="76" t="s">
        <v>971</v>
      </c>
      <c r="D79" s="276"/>
      <c r="E79" s="358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8"/>
      <c r="R79" s="275">
        <f t="shared" si="11"/>
        <v>0</v>
      </c>
      <c r="S79" s="192">
        <v>0</v>
      </c>
      <c r="T79" s="63"/>
    </row>
    <row r="80" spans="1:20" s="41" customFormat="1">
      <c r="A80" s="72" t="s">
        <v>1136</v>
      </c>
      <c r="B80" s="191"/>
      <c r="C80" s="76" t="s">
        <v>1544</v>
      </c>
      <c r="D80" s="276"/>
      <c r="E80" s="358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8"/>
      <c r="R80" s="275">
        <f>SUM(E80:Q80)</f>
        <v>0</v>
      </c>
      <c r="S80" s="192">
        <v>0</v>
      </c>
      <c r="T80" s="63"/>
    </row>
    <row r="81" spans="1:20" s="41" customFormat="1">
      <c r="A81" s="72" t="s">
        <v>1137</v>
      </c>
      <c r="B81" s="191"/>
      <c r="C81" s="76" t="s">
        <v>972</v>
      </c>
      <c r="D81" s="276"/>
      <c r="E81" s="358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8"/>
      <c r="R81" s="275">
        <f t="shared" si="11"/>
        <v>0</v>
      </c>
      <c r="S81" s="192">
        <v>0</v>
      </c>
      <c r="T81" s="63"/>
    </row>
    <row r="82" spans="1:20" s="41" customFormat="1">
      <c r="A82" s="72" t="s">
        <v>1138</v>
      </c>
      <c r="B82" s="191"/>
      <c r="C82" s="76" t="s">
        <v>1012</v>
      </c>
      <c r="D82" s="276"/>
      <c r="E82" s="358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8"/>
      <c r="R82" s="275">
        <f t="shared" si="11"/>
        <v>0</v>
      </c>
      <c r="S82" s="192">
        <v>0</v>
      </c>
      <c r="T82" s="63"/>
    </row>
    <row r="83" spans="1:20" s="41" customFormat="1">
      <c r="A83" s="72" t="s">
        <v>1139</v>
      </c>
      <c r="B83" s="191"/>
      <c r="C83" s="357" t="s">
        <v>1134</v>
      </c>
      <c r="D83" s="276"/>
      <c r="E83" s="358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8"/>
      <c r="R83" s="275">
        <f>SUM(E83:Q83)</f>
        <v>0</v>
      </c>
      <c r="S83" s="192">
        <v>0</v>
      </c>
      <c r="T83" s="63"/>
    </row>
    <row r="84" spans="1:20" s="41" customFormat="1">
      <c r="A84" s="72" t="s">
        <v>976</v>
      </c>
      <c r="B84" s="75"/>
      <c r="C84" s="76" t="s">
        <v>35</v>
      </c>
      <c r="D84" s="213"/>
      <c r="E84" s="274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7"/>
      <c r="R84" s="275">
        <f>SUM(E84:Q84)</f>
        <v>0</v>
      </c>
      <c r="S84" s="192">
        <v>0</v>
      </c>
      <c r="T84" s="63"/>
    </row>
    <row r="85" spans="1:20" s="41" customFormat="1">
      <c r="A85" s="72" t="s">
        <v>977</v>
      </c>
      <c r="B85" s="75"/>
      <c r="C85" s="76" t="s">
        <v>36</v>
      </c>
      <c r="D85" s="213"/>
      <c r="E85" s="274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7"/>
      <c r="R85" s="275">
        <f>SUM(E85:Q85)</f>
        <v>0</v>
      </c>
      <c r="S85" s="192">
        <v>0</v>
      </c>
      <c r="T85" s="63"/>
    </row>
    <row r="86" spans="1:20" s="41" customFormat="1">
      <c r="A86" s="72" t="s">
        <v>978</v>
      </c>
      <c r="B86" s="75"/>
      <c r="C86" s="76" t="s">
        <v>38</v>
      </c>
      <c r="D86" s="213"/>
      <c r="E86" s="274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7"/>
      <c r="R86" s="265">
        <f t="shared" si="11"/>
        <v>0</v>
      </c>
      <c r="S86" s="48">
        <v>0</v>
      </c>
      <c r="T86" s="63"/>
    </row>
    <row r="87" spans="1:20" s="41" customFormat="1">
      <c r="A87" s="72" t="s">
        <v>979</v>
      </c>
      <c r="B87" s="75"/>
      <c r="C87" s="76" t="s">
        <v>40</v>
      </c>
      <c r="D87" s="213"/>
      <c r="E87" s="274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7"/>
      <c r="R87" s="265">
        <f t="shared" si="11"/>
        <v>0</v>
      </c>
      <c r="S87" s="48">
        <v>0</v>
      </c>
      <c r="T87" s="63"/>
    </row>
    <row r="88" spans="1:20" s="41" customFormat="1">
      <c r="A88" s="72" t="s">
        <v>980</v>
      </c>
      <c r="B88" s="75"/>
      <c r="C88" s="76" t="s">
        <v>42</v>
      </c>
      <c r="D88" s="213"/>
      <c r="E88" s="274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7"/>
      <c r="R88" s="265">
        <f t="shared" si="11"/>
        <v>0</v>
      </c>
      <c r="S88" s="48">
        <v>0</v>
      </c>
      <c r="T88" s="63"/>
    </row>
    <row r="89" spans="1:20" s="41" customFormat="1">
      <c r="A89" s="72" t="s">
        <v>981</v>
      </c>
      <c r="B89" s="75"/>
      <c r="C89" s="76" t="s">
        <v>43</v>
      </c>
      <c r="D89" s="213"/>
      <c r="E89" s="274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7"/>
      <c r="R89" s="265">
        <f t="shared" ref="R89:R97" si="12">SUM(E89:Q89)</f>
        <v>0</v>
      </c>
      <c r="S89" s="48">
        <v>0</v>
      </c>
      <c r="T89" s="63"/>
    </row>
    <row r="90" spans="1:20" s="41" customFormat="1">
      <c r="A90" s="72" t="s">
        <v>982</v>
      </c>
      <c r="B90" s="75"/>
      <c r="C90" s="76" t="s">
        <v>1549</v>
      </c>
      <c r="D90" s="213"/>
      <c r="E90" s="265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7"/>
      <c r="R90" s="265">
        <f t="shared" si="12"/>
        <v>0</v>
      </c>
      <c r="S90" s="48">
        <v>0</v>
      </c>
      <c r="T90" s="63"/>
    </row>
    <row r="91" spans="1:20" s="41" customFormat="1">
      <c r="A91" s="9" t="s">
        <v>986</v>
      </c>
      <c r="B91" s="622" t="s">
        <v>44</v>
      </c>
      <c r="C91" s="623"/>
      <c r="D91" s="270">
        <f>SUM(D92:D97)</f>
        <v>0</v>
      </c>
      <c r="E91" s="271">
        <f>SUM(E92:E97)</f>
        <v>0</v>
      </c>
      <c r="F91" s="272">
        <f t="shared" ref="F91:O91" si="13">SUM(F92:F97)</f>
        <v>0</v>
      </c>
      <c r="G91" s="272">
        <f t="shared" si="13"/>
        <v>0</v>
      </c>
      <c r="H91" s="272">
        <f t="shared" si="13"/>
        <v>0</v>
      </c>
      <c r="I91" s="272">
        <f t="shared" si="13"/>
        <v>0</v>
      </c>
      <c r="J91" s="272">
        <f t="shared" si="13"/>
        <v>0</v>
      </c>
      <c r="K91" s="272">
        <f t="shared" si="13"/>
        <v>0</v>
      </c>
      <c r="L91" s="272">
        <f t="shared" si="13"/>
        <v>0</v>
      </c>
      <c r="M91" s="272">
        <f t="shared" si="13"/>
        <v>0</v>
      </c>
      <c r="N91" s="272">
        <f t="shared" si="13"/>
        <v>0</v>
      </c>
      <c r="O91" s="272">
        <f t="shared" si="13"/>
        <v>0</v>
      </c>
      <c r="P91" s="272">
        <f>SUM(P92:P97)</f>
        <v>0</v>
      </c>
      <c r="Q91" s="273">
        <f>SUM(Q92:Q97)</f>
        <v>0</v>
      </c>
      <c r="R91" s="243">
        <f t="shared" si="12"/>
        <v>0</v>
      </c>
      <c r="S91" s="29">
        <v>0</v>
      </c>
      <c r="T91" s="63"/>
    </row>
    <row r="92" spans="1:20" s="41" customFormat="1" ht="38.25">
      <c r="A92" s="79" t="s">
        <v>987</v>
      </c>
      <c r="B92" s="75"/>
      <c r="C92" s="76" t="s">
        <v>108</v>
      </c>
      <c r="D92" s="213"/>
      <c r="E92" s="265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7"/>
      <c r="R92" s="275">
        <f t="shared" si="12"/>
        <v>0</v>
      </c>
      <c r="S92" s="48">
        <v>0</v>
      </c>
      <c r="T92" s="63"/>
    </row>
    <row r="93" spans="1:20" s="41" customFormat="1">
      <c r="A93" s="79" t="s">
        <v>988</v>
      </c>
      <c r="B93" s="75"/>
      <c r="C93" s="76" t="s">
        <v>1536</v>
      </c>
      <c r="D93" s="213"/>
      <c r="E93" s="265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7"/>
      <c r="R93" s="275">
        <f t="shared" si="12"/>
        <v>0</v>
      </c>
      <c r="S93" s="48">
        <v>0</v>
      </c>
      <c r="T93" s="63"/>
    </row>
    <row r="94" spans="1:20" s="41" customFormat="1">
      <c r="A94" s="79" t="s">
        <v>989</v>
      </c>
      <c r="B94" s="75"/>
      <c r="C94" s="76" t="s">
        <v>1537</v>
      </c>
      <c r="D94" s="213"/>
      <c r="E94" s="265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7"/>
      <c r="R94" s="275">
        <f t="shared" si="12"/>
        <v>0</v>
      </c>
      <c r="S94" s="48">
        <v>0</v>
      </c>
      <c r="T94" s="63"/>
    </row>
    <row r="95" spans="1:20" s="41" customFormat="1">
      <c r="A95" s="79" t="s">
        <v>990</v>
      </c>
      <c r="B95" s="191"/>
      <c r="C95" s="76" t="s">
        <v>49</v>
      </c>
      <c r="D95" s="276"/>
      <c r="E95" s="275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77"/>
      <c r="Q95" s="278"/>
      <c r="R95" s="275">
        <f t="shared" si="12"/>
        <v>0</v>
      </c>
      <c r="S95" s="48">
        <v>0</v>
      </c>
      <c r="T95" s="63"/>
    </row>
    <row r="96" spans="1:20" s="41" customFormat="1">
      <c r="A96" s="79" t="s">
        <v>991</v>
      </c>
      <c r="B96" s="75"/>
      <c r="C96" s="76" t="s">
        <v>50</v>
      </c>
      <c r="D96" s="213"/>
      <c r="E96" s="265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7"/>
      <c r="R96" s="275">
        <f t="shared" si="12"/>
        <v>0</v>
      </c>
      <c r="S96" s="48">
        <v>0</v>
      </c>
      <c r="T96" s="63"/>
    </row>
    <row r="97" spans="1:20" s="41" customFormat="1">
      <c r="A97" s="79" t="s">
        <v>1542</v>
      </c>
      <c r="B97" s="75"/>
      <c r="C97" s="420" t="s">
        <v>1550</v>
      </c>
      <c r="D97" s="213"/>
      <c r="E97" s="265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7"/>
      <c r="R97" s="275">
        <f t="shared" si="12"/>
        <v>0</v>
      </c>
      <c r="S97" s="48">
        <v>0</v>
      </c>
      <c r="T97" s="63"/>
    </row>
    <row r="98" spans="1:20" s="41" customFormat="1">
      <c r="A98" s="9" t="s">
        <v>992</v>
      </c>
      <c r="B98" s="424"/>
      <c r="C98" s="425" t="s">
        <v>51</v>
      </c>
      <c r="D98" s="270">
        <f t="shared" ref="D98" si="14">D99+D120+D111+D127+D132</f>
        <v>0</v>
      </c>
      <c r="E98" s="279">
        <f>E99+E120+E111+E127+E132</f>
        <v>0</v>
      </c>
      <c r="F98" s="280">
        <f t="shared" ref="F98:R98" si="15">F99+F120+F111+F127+F132</f>
        <v>0</v>
      </c>
      <c r="G98" s="280">
        <f t="shared" si="15"/>
        <v>0</v>
      </c>
      <c r="H98" s="280">
        <f t="shared" si="15"/>
        <v>0</v>
      </c>
      <c r="I98" s="280">
        <f t="shared" si="15"/>
        <v>0</v>
      </c>
      <c r="J98" s="280">
        <f t="shared" si="15"/>
        <v>0</v>
      </c>
      <c r="K98" s="280">
        <f t="shared" si="15"/>
        <v>0</v>
      </c>
      <c r="L98" s="280">
        <f t="shared" si="15"/>
        <v>0</v>
      </c>
      <c r="M98" s="280">
        <f t="shared" si="15"/>
        <v>0</v>
      </c>
      <c r="N98" s="280">
        <f t="shared" si="15"/>
        <v>0</v>
      </c>
      <c r="O98" s="280">
        <f t="shared" si="15"/>
        <v>0</v>
      </c>
      <c r="P98" s="280">
        <v>0</v>
      </c>
      <c r="Q98" s="281">
        <f t="shared" si="15"/>
        <v>0</v>
      </c>
      <c r="R98" s="282">
        <f t="shared" si="15"/>
        <v>0</v>
      </c>
      <c r="S98" s="29">
        <v>0</v>
      </c>
      <c r="T98" s="63"/>
    </row>
    <row r="99" spans="1:20" s="41" customFormat="1">
      <c r="A99" s="9" t="s">
        <v>993</v>
      </c>
      <c r="B99" s="622" t="s">
        <v>1564</v>
      </c>
      <c r="C99" s="623"/>
      <c r="D99" s="270">
        <f t="shared" ref="D99:Q99" si="16">SUM(D100:D110)</f>
        <v>0</v>
      </c>
      <c r="E99" s="279">
        <f t="shared" si="16"/>
        <v>0</v>
      </c>
      <c r="F99" s="280">
        <f t="shared" si="16"/>
        <v>0</v>
      </c>
      <c r="G99" s="280">
        <f t="shared" si="16"/>
        <v>0</v>
      </c>
      <c r="H99" s="280">
        <f t="shared" si="16"/>
        <v>0</v>
      </c>
      <c r="I99" s="280">
        <f t="shared" si="16"/>
        <v>0</v>
      </c>
      <c r="J99" s="280">
        <f t="shared" si="16"/>
        <v>0</v>
      </c>
      <c r="K99" s="280">
        <f t="shared" si="16"/>
        <v>0</v>
      </c>
      <c r="L99" s="280">
        <f t="shared" si="16"/>
        <v>0</v>
      </c>
      <c r="M99" s="280">
        <f t="shared" si="16"/>
        <v>0</v>
      </c>
      <c r="N99" s="280">
        <f t="shared" si="16"/>
        <v>0</v>
      </c>
      <c r="O99" s="280">
        <f t="shared" si="16"/>
        <v>0</v>
      </c>
      <c r="P99" s="280">
        <f t="shared" si="16"/>
        <v>0</v>
      </c>
      <c r="Q99" s="281">
        <f t="shared" si="16"/>
        <v>0</v>
      </c>
      <c r="R99" s="283">
        <f>SUM(R100)</f>
        <v>0</v>
      </c>
      <c r="S99" s="29">
        <v>0</v>
      </c>
      <c r="T99" s="63"/>
    </row>
    <row r="100" spans="1:20" s="41" customFormat="1">
      <c r="A100" s="72" t="s">
        <v>994</v>
      </c>
      <c r="B100" s="75"/>
      <c r="C100" s="76" t="s">
        <v>1551</v>
      </c>
      <c r="D100" s="213"/>
      <c r="E100" s="27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75">
        <f t="shared" ref="R100:R110" si="17">SUM(E100:Q100)</f>
        <v>0</v>
      </c>
      <c r="S100" s="48">
        <v>0</v>
      </c>
      <c r="T100" s="63"/>
    </row>
    <row r="101" spans="1:20" s="41" customFormat="1">
      <c r="A101" s="72" t="s">
        <v>1538</v>
      </c>
      <c r="B101" s="191"/>
      <c r="C101" s="357" t="s">
        <v>1574</v>
      </c>
      <c r="D101" s="276"/>
      <c r="E101" s="358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77"/>
      <c r="R101" s="275">
        <f t="shared" si="17"/>
        <v>0</v>
      </c>
      <c r="S101" s="192">
        <v>0</v>
      </c>
      <c r="T101" s="63"/>
    </row>
    <row r="102" spans="1:20" s="41" customFormat="1">
      <c r="A102" s="72" t="s">
        <v>1565</v>
      </c>
      <c r="B102" s="191"/>
      <c r="C102" s="357" t="s">
        <v>1575</v>
      </c>
      <c r="D102" s="276"/>
      <c r="E102" s="358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77"/>
      <c r="R102" s="275">
        <f t="shared" si="17"/>
        <v>0</v>
      </c>
      <c r="S102" s="192">
        <v>0</v>
      </c>
      <c r="T102" s="63"/>
    </row>
    <row r="103" spans="1:20" s="41" customFormat="1">
      <c r="A103" s="72" t="s">
        <v>1566</v>
      </c>
      <c r="B103" s="191"/>
      <c r="C103" s="357" t="s">
        <v>1552</v>
      </c>
      <c r="D103" s="276"/>
      <c r="E103" s="358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77"/>
      <c r="R103" s="275">
        <f t="shared" si="17"/>
        <v>0</v>
      </c>
      <c r="S103" s="192">
        <v>0</v>
      </c>
      <c r="T103" s="63"/>
    </row>
    <row r="104" spans="1:20" s="41" customFormat="1">
      <c r="A104" s="72" t="s">
        <v>1567</v>
      </c>
      <c r="B104" s="191"/>
      <c r="C104" s="357" t="s">
        <v>1553</v>
      </c>
      <c r="D104" s="276"/>
      <c r="E104" s="358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77"/>
      <c r="R104" s="275">
        <f t="shared" si="17"/>
        <v>0</v>
      </c>
      <c r="S104" s="192">
        <v>0</v>
      </c>
      <c r="T104" s="63"/>
    </row>
    <row r="105" spans="1:20" s="41" customFormat="1">
      <c r="A105" s="72" t="s">
        <v>1568</v>
      </c>
      <c r="B105" s="191"/>
      <c r="C105" s="357" t="s">
        <v>1576</v>
      </c>
      <c r="D105" s="276"/>
      <c r="E105" s="358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77"/>
      <c r="R105" s="275">
        <f t="shared" si="17"/>
        <v>0</v>
      </c>
      <c r="S105" s="192">
        <v>0</v>
      </c>
      <c r="T105" s="63"/>
    </row>
    <row r="106" spans="1:20" s="41" customFormat="1">
      <c r="A106" s="72" t="s">
        <v>1569</v>
      </c>
      <c r="B106" s="191"/>
      <c r="C106" s="357" t="s">
        <v>1577</v>
      </c>
      <c r="D106" s="276"/>
      <c r="E106" s="358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77"/>
      <c r="R106" s="275">
        <f t="shared" si="17"/>
        <v>0</v>
      </c>
      <c r="S106" s="192">
        <v>0</v>
      </c>
      <c r="T106" s="63"/>
    </row>
    <row r="107" spans="1:20" s="41" customFormat="1" ht="25.5">
      <c r="A107" s="72" t="s">
        <v>1570</v>
      </c>
      <c r="B107" s="191"/>
      <c r="C107" s="357" t="s">
        <v>1581</v>
      </c>
      <c r="D107" s="276"/>
      <c r="E107" s="358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77"/>
      <c r="R107" s="275">
        <f t="shared" si="17"/>
        <v>0</v>
      </c>
      <c r="S107" s="192">
        <v>0</v>
      </c>
      <c r="T107" s="63"/>
    </row>
    <row r="108" spans="1:20" s="41" customFormat="1">
      <c r="A108" s="72" t="s">
        <v>1571</v>
      </c>
      <c r="B108" s="191"/>
      <c r="C108" s="357" t="s">
        <v>1578</v>
      </c>
      <c r="D108" s="276"/>
      <c r="E108" s="358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77"/>
      <c r="R108" s="275">
        <f t="shared" si="17"/>
        <v>0</v>
      </c>
      <c r="S108" s="192">
        <v>0</v>
      </c>
      <c r="T108" s="63"/>
    </row>
    <row r="109" spans="1:20" s="41" customFormat="1">
      <c r="A109" s="72" t="s">
        <v>1572</v>
      </c>
      <c r="B109" s="191"/>
      <c r="C109" s="357" t="s">
        <v>1579</v>
      </c>
      <c r="D109" s="276"/>
      <c r="E109" s="358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77"/>
      <c r="R109" s="275">
        <f t="shared" si="17"/>
        <v>0</v>
      </c>
      <c r="S109" s="192">
        <v>0</v>
      </c>
      <c r="T109" s="63"/>
    </row>
    <row r="110" spans="1:20" s="41" customFormat="1">
      <c r="A110" s="72" t="s">
        <v>1573</v>
      </c>
      <c r="B110" s="191"/>
      <c r="C110" s="357" t="s">
        <v>1580</v>
      </c>
      <c r="D110" s="276"/>
      <c r="E110" s="358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77"/>
      <c r="R110" s="275">
        <f t="shared" si="17"/>
        <v>0</v>
      </c>
      <c r="S110" s="192">
        <v>0</v>
      </c>
      <c r="T110" s="63"/>
    </row>
    <row r="111" spans="1:20" s="41" customFormat="1">
      <c r="A111" s="72" t="s">
        <v>1539</v>
      </c>
      <c r="B111" s="620" t="s">
        <v>1582</v>
      </c>
      <c r="C111" s="621"/>
      <c r="D111" s="270">
        <f>SUM(D112:D119)</f>
        <v>0</v>
      </c>
      <c r="E111" s="279">
        <f>+SUM(E112:E118)</f>
        <v>0</v>
      </c>
      <c r="F111" s="280">
        <f t="shared" ref="F111:R111" si="18">+SUM(F112:F118)</f>
        <v>0</v>
      </c>
      <c r="G111" s="280">
        <f t="shared" si="18"/>
        <v>0</v>
      </c>
      <c r="H111" s="280">
        <f t="shared" si="18"/>
        <v>0</v>
      </c>
      <c r="I111" s="280">
        <f t="shared" si="18"/>
        <v>0</v>
      </c>
      <c r="J111" s="280">
        <f t="shared" si="18"/>
        <v>0</v>
      </c>
      <c r="K111" s="280">
        <f t="shared" si="18"/>
        <v>0</v>
      </c>
      <c r="L111" s="280">
        <f t="shared" si="18"/>
        <v>0</v>
      </c>
      <c r="M111" s="280">
        <f t="shared" si="18"/>
        <v>0</v>
      </c>
      <c r="N111" s="280">
        <f t="shared" si="18"/>
        <v>0</v>
      </c>
      <c r="O111" s="280">
        <f t="shared" si="18"/>
        <v>0</v>
      </c>
      <c r="P111" s="280">
        <f t="shared" si="18"/>
        <v>0</v>
      </c>
      <c r="Q111" s="281">
        <f t="shared" si="18"/>
        <v>0</v>
      </c>
      <c r="R111" s="283">
        <f t="shared" si="18"/>
        <v>0</v>
      </c>
      <c r="S111" s="29">
        <v>0</v>
      </c>
      <c r="T111" s="63"/>
    </row>
    <row r="112" spans="1:20" s="41" customFormat="1">
      <c r="A112" s="72" t="s">
        <v>995</v>
      </c>
      <c r="B112" s="75"/>
      <c r="C112" s="76" t="s">
        <v>1554</v>
      </c>
      <c r="D112" s="213"/>
      <c r="E112" s="27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75">
        <f t="shared" ref="R112:R119" si="19">SUM(E112:Q112)</f>
        <v>0</v>
      </c>
      <c r="S112" s="48">
        <v>0</v>
      </c>
      <c r="T112" s="63"/>
    </row>
    <row r="113" spans="1:20" s="41" customFormat="1">
      <c r="A113" s="72" t="s">
        <v>996</v>
      </c>
      <c r="B113" s="75"/>
      <c r="C113" s="76" t="s">
        <v>1589</v>
      </c>
      <c r="D113" s="213"/>
      <c r="E113" s="27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75">
        <f t="shared" si="19"/>
        <v>0</v>
      </c>
      <c r="S113" s="48">
        <v>0</v>
      </c>
      <c r="T113" s="63"/>
    </row>
    <row r="114" spans="1:20" s="41" customFormat="1">
      <c r="A114" s="406" t="s">
        <v>1583</v>
      </c>
      <c r="B114" s="191"/>
      <c r="C114" s="357" t="s">
        <v>1590</v>
      </c>
      <c r="D114" s="276"/>
      <c r="E114" s="358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275">
        <f t="shared" si="19"/>
        <v>0</v>
      </c>
      <c r="S114" s="192">
        <v>0</v>
      </c>
      <c r="T114" s="63"/>
    </row>
    <row r="115" spans="1:20" s="41" customFormat="1">
      <c r="A115" s="406" t="s">
        <v>1584</v>
      </c>
      <c r="B115" s="191"/>
      <c r="C115" s="357" t="s">
        <v>1591</v>
      </c>
      <c r="D115" s="276"/>
      <c r="E115" s="358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275">
        <f t="shared" si="19"/>
        <v>0</v>
      </c>
      <c r="S115" s="192">
        <v>0</v>
      </c>
      <c r="T115" s="63"/>
    </row>
    <row r="116" spans="1:20" s="41" customFormat="1">
      <c r="A116" s="406" t="s">
        <v>1585</v>
      </c>
      <c r="B116" s="191"/>
      <c r="C116" s="357" t="s">
        <v>1592</v>
      </c>
      <c r="D116" s="276"/>
      <c r="E116" s="358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275">
        <f t="shared" si="19"/>
        <v>0</v>
      </c>
      <c r="S116" s="192">
        <v>0</v>
      </c>
      <c r="T116" s="63"/>
    </row>
    <row r="117" spans="1:20" s="41" customFormat="1">
      <c r="A117" s="406" t="s">
        <v>1586</v>
      </c>
      <c r="B117" s="191"/>
      <c r="C117" s="357" t="s">
        <v>839</v>
      </c>
      <c r="D117" s="276"/>
      <c r="E117" s="358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275">
        <f t="shared" si="19"/>
        <v>0</v>
      </c>
      <c r="S117" s="192">
        <v>0</v>
      </c>
      <c r="T117" s="63"/>
    </row>
    <row r="118" spans="1:20" s="41" customFormat="1" ht="51">
      <c r="A118" s="406" t="s">
        <v>1587</v>
      </c>
      <c r="B118" s="191"/>
      <c r="C118" s="357" t="s">
        <v>1629</v>
      </c>
      <c r="D118" s="276"/>
      <c r="E118" s="358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275">
        <f t="shared" si="19"/>
        <v>0</v>
      </c>
      <c r="S118" s="192">
        <v>0</v>
      </c>
      <c r="T118" s="63"/>
    </row>
    <row r="119" spans="1:20" s="41" customFormat="1">
      <c r="A119" s="72" t="s">
        <v>1588</v>
      </c>
      <c r="B119" s="75"/>
      <c r="C119" s="357" t="s">
        <v>1593</v>
      </c>
      <c r="D119" s="213"/>
      <c r="E119" s="27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75">
        <f t="shared" si="19"/>
        <v>0</v>
      </c>
      <c r="S119" s="48">
        <v>0</v>
      </c>
      <c r="T119" s="63"/>
    </row>
    <row r="120" spans="1:20" s="41" customFormat="1">
      <c r="A120" s="9" t="s">
        <v>997</v>
      </c>
      <c r="B120" s="622" t="s">
        <v>1594</v>
      </c>
      <c r="C120" s="623"/>
      <c r="D120" s="270">
        <f>SUM(D121:D126)</f>
        <v>0</v>
      </c>
      <c r="E120" s="279">
        <f t="shared" ref="E120:R120" si="20">SUM(E121:E126)</f>
        <v>0</v>
      </c>
      <c r="F120" s="280">
        <f t="shared" si="20"/>
        <v>0</v>
      </c>
      <c r="G120" s="280">
        <f t="shared" si="20"/>
        <v>0</v>
      </c>
      <c r="H120" s="280">
        <f t="shared" si="20"/>
        <v>0</v>
      </c>
      <c r="I120" s="280">
        <f t="shared" si="20"/>
        <v>0</v>
      </c>
      <c r="J120" s="280">
        <f t="shared" si="20"/>
        <v>0</v>
      </c>
      <c r="K120" s="280">
        <f t="shared" si="20"/>
        <v>0</v>
      </c>
      <c r="L120" s="280">
        <f t="shared" si="20"/>
        <v>0</v>
      </c>
      <c r="M120" s="280">
        <f t="shared" si="20"/>
        <v>0</v>
      </c>
      <c r="N120" s="280">
        <f t="shared" si="20"/>
        <v>0</v>
      </c>
      <c r="O120" s="280">
        <f t="shared" si="20"/>
        <v>0</v>
      </c>
      <c r="P120" s="280">
        <f t="shared" si="20"/>
        <v>0</v>
      </c>
      <c r="Q120" s="281">
        <f t="shared" si="20"/>
        <v>0</v>
      </c>
      <c r="R120" s="282">
        <f t="shared" si="20"/>
        <v>0</v>
      </c>
      <c r="S120" s="29">
        <v>0</v>
      </c>
      <c r="T120" s="63"/>
    </row>
    <row r="121" spans="1:20" s="41" customFormat="1">
      <c r="A121" s="72" t="s">
        <v>1595</v>
      </c>
      <c r="B121" s="191"/>
      <c r="C121" s="76" t="s">
        <v>1601</v>
      </c>
      <c r="D121" s="213"/>
      <c r="E121" s="27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75">
        <f t="shared" ref="R121:R126" si="21">SUM(E121:Q121)</f>
        <v>0</v>
      </c>
      <c r="S121" s="192">
        <v>0</v>
      </c>
      <c r="T121" s="63"/>
    </row>
    <row r="122" spans="1:20" s="41" customFormat="1">
      <c r="A122" s="406" t="s">
        <v>1596</v>
      </c>
      <c r="B122" s="191"/>
      <c r="C122" s="357" t="s">
        <v>1555</v>
      </c>
      <c r="D122" s="276"/>
      <c r="E122" s="358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275">
        <f t="shared" si="21"/>
        <v>0</v>
      </c>
      <c r="S122" s="192">
        <v>0</v>
      </c>
      <c r="T122" s="63"/>
    </row>
    <row r="123" spans="1:20" s="41" customFormat="1">
      <c r="A123" s="406" t="s">
        <v>1597</v>
      </c>
      <c r="B123" s="191"/>
      <c r="C123" s="357" t="s">
        <v>1602</v>
      </c>
      <c r="D123" s="276"/>
      <c r="E123" s="358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275">
        <f t="shared" si="21"/>
        <v>0</v>
      </c>
      <c r="S123" s="192">
        <v>0</v>
      </c>
      <c r="T123" s="63"/>
    </row>
    <row r="124" spans="1:20" s="41" customFormat="1">
      <c r="A124" s="406" t="s">
        <v>1598</v>
      </c>
      <c r="B124" s="191"/>
      <c r="C124" s="357" t="s">
        <v>1556</v>
      </c>
      <c r="D124" s="276"/>
      <c r="E124" s="358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275">
        <f t="shared" si="21"/>
        <v>0</v>
      </c>
      <c r="S124" s="192">
        <v>0</v>
      </c>
      <c r="T124" s="63"/>
    </row>
    <row r="125" spans="1:20" s="41" customFormat="1">
      <c r="A125" s="406" t="s">
        <v>1599</v>
      </c>
      <c r="B125" s="191"/>
      <c r="C125" s="357" t="s">
        <v>1557</v>
      </c>
      <c r="D125" s="276"/>
      <c r="E125" s="358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275">
        <f t="shared" si="21"/>
        <v>0</v>
      </c>
      <c r="S125" s="192">
        <v>0</v>
      </c>
      <c r="T125" s="63"/>
    </row>
    <row r="126" spans="1:20" s="41" customFormat="1">
      <c r="A126" s="406" t="s">
        <v>1600</v>
      </c>
      <c r="B126" s="191"/>
      <c r="C126" s="357" t="s">
        <v>1558</v>
      </c>
      <c r="D126" s="276"/>
      <c r="E126" s="358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275">
        <f t="shared" si="21"/>
        <v>0</v>
      </c>
      <c r="S126" s="192">
        <v>0</v>
      </c>
      <c r="T126" s="63"/>
    </row>
    <row r="127" spans="1:20" s="41" customFormat="1">
      <c r="A127" s="9" t="s">
        <v>1540</v>
      </c>
      <c r="B127" s="620" t="s">
        <v>1603</v>
      </c>
      <c r="C127" s="621"/>
      <c r="D127" s="270">
        <f>SUM(D128:D131)</f>
        <v>0</v>
      </c>
      <c r="E127" s="279">
        <v>0</v>
      </c>
      <c r="F127" s="280">
        <v>0</v>
      </c>
      <c r="G127" s="280">
        <v>0</v>
      </c>
      <c r="H127" s="280">
        <v>0</v>
      </c>
      <c r="I127" s="280">
        <v>0</v>
      </c>
      <c r="J127" s="280">
        <v>0</v>
      </c>
      <c r="K127" s="280">
        <v>0</v>
      </c>
      <c r="L127" s="280">
        <v>0</v>
      </c>
      <c r="M127" s="280">
        <v>0</v>
      </c>
      <c r="N127" s="280">
        <v>0</v>
      </c>
      <c r="O127" s="280">
        <v>0</v>
      </c>
      <c r="P127" s="280">
        <v>0</v>
      </c>
      <c r="Q127" s="281">
        <f>SUM(Q128:Q145)</f>
        <v>0</v>
      </c>
      <c r="R127" s="282">
        <v>0</v>
      </c>
      <c r="S127" s="29">
        <v>0</v>
      </c>
      <c r="T127" s="63"/>
    </row>
    <row r="128" spans="1:20" s="41" customFormat="1" ht="25.5">
      <c r="A128" s="406" t="s">
        <v>1604</v>
      </c>
      <c r="B128" s="191"/>
      <c r="C128" s="357" t="s">
        <v>1559</v>
      </c>
      <c r="D128" s="276"/>
      <c r="E128" s="358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77"/>
      <c r="R128" s="275">
        <f>SUM(E128:Q128)</f>
        <v>0</v>
      </c>
      <c r="S128" s="192">
        <v>0</v>
      </c>
      <c r="T128" s="63"/>
    </row>
    <row r="129" spans="1:20" s="41" customFormat="1" ht="25.5">
      <c r="A129" s="406" t="s">
        <v>1605</v>
      </c>
      <c r="B129" s="191"/>
      <c r="C129" s="357" t="s">
        <v>1630</v>
      </c>
      <c r="D129" s="276"/>
      <c r="E129" s="358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77"/>
      <c r="R129" s="275">
        <f>SUM(E129:Q129)</f>
        <v>0</v>
      </c>
      <c r="S129" s="192">
        <v>0</v>
      </c>
      <c r="T129" s="63"/>
    </row>
    <row r="130" spans="1:20" s="41" customFormat="1">
      <c r="A130" s="406" t="s">
        <v>1606</v>
      </c>
      <c r="B130" s="191"/>
      <c r="C130" s="357" t="s">
        <v>1608</v>
      </c>
      <c r="D130" s="276"/>
      <c r="E130" s="358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77"/>
      <c r="R130" s="275">
        <f>SUM(E130:Q130)</f>
        <v>0</v>
      </c>
      <c r="S130" s="192">
        <v>0</v>
      </c>
      <c r="T130" s="63"/>
    </row>
    <row r="131" spans="1:20" s="41" customFormat="1" ht="38.25">
      <c r="A131" s="406" t="s">
        <v>1607</v>
      </c>
      <c r="B131" s="191"/>
      <c r="C131" s="357" t="s">
        <v>1609</v>
      </c>
      <c r="D131" s="276"/>
      <c r="E131" s="358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77"/>
      <c r="R131" s="275">
        <f>SUM(E131:Q131)</f>
        <v>0</v>
      </c>
      <c r="S131" s="192">
        <v>0</v>
      </c>
      <c r="T131" s="63"/>
    </row>
    <row r="132" spans="1:20" s="41" customFormat="1">
      <c r="A132" s="9" t="s">
        <v>1611</v>
      </c>
      <c r="B132" s="620" t="s">
        <v>1610</v>
      </c>
      <c r="C132" s="621"/>
      <c r="D132" s="270">
        <f>SUM(D133:D139)</f>
        <v>0</v>
      </c>
      <c r="E132" s="279">
        <f t="shared" ref="E132:R132" si="22">SUM(E133:E139)</f>
        <v>0</v>
      </c>
      <c r="F132" s="280">
        <f t="shared" si="22"/>
        <v>0</v>
      </c>
      <c r="G132" s="280">
        <f t="shared" si="22"/>
        <v>0</v>
      </c>
      <c r="H132" s="280">
        <f t="shared" si="22"/>
        <v>0</v>
      </c>
      <c r="I132" s="280">
        <f t="shared" si="22"/>
        <v>0</v>
      </c>
      <c r="J132" s="280">
        <f t="shared" si="22"/>
        <v>0</v>
      </c>
      <c r="K132" s="280">
        <f t="shared" si="22"/>
        <v>0</v>
      </c>
      <c r="L132" s="280">
        <f t="shared" si="22"/>
        <v>0</v>
      </c>
      <c r="M132" s="280">
        <f t="shared" si="22"/>
        <v>0</v>
      </c>
      <c r="N132" s="280">
        <f t="shared" si="22"/>
        <v>0</v>
      </c>
      <c r="O132" s="280">
        <f t="shared" si="22"/>
        <v>0</v>
      </c>
      <c r="P132" s="280">
        <f t="shared" si="22"/>
        <v>0</v>
      </c>
      <c r="Q132" s="281">
        <f t="shared" si="22"/>
        <v>0</v>
      </c>
      <c r="R132" s="282">
        <f t="shared" si="22"/>
        <v>0</v>
      </c>
      <c r="S132" s="29">
        <v>0</v>
      </c>
      <c r="T132" s="63"/>
    </row>
    <row r="133" spans="1:20" s="41" customFormat="1">
      <c r="A133" s="406" t="s">
        <v>1612</v>
      </c>
      <c r="B133" s="191"/>
      <c r="C133" s="357" t="s">
        <v>973</v>
      </c>
      <c r="D133" s="276"/>
      <c r="E133" s="358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77"/>
      <c r="R133" s="275">
        <f t="shared" ref="R133:R139" si="23">SUM(E133:Q133)</f>
        <v>0</v>
      </c>
      <c r="S133" s="192">
        <v>0</v>
      </c>
      <c r="T133" s="63"/>
    </row>
    <row r="134" spans="1:20" s="41" customFormat="1">
      <c r="A134" s="406" t="s">
        <v>1613</v>
      </c>
      <c r="B134" s="191"/>
      <c r="C134" s="357" t="s">
        <v>974</v>
      </c>
      <c r="D134" s="276"/>
      <c r="E134" s="358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77"/>
      <c r="R134" s="275">
        <f t="shared" si="23"/>
        <v>0</v>
      </c>
      <c r="S134" s="192">
        <v>0</v>
      </c>
      <c r="T134" s="63"/>
    </row>
    <row r="135" spans="1:20" s="41" customFormat="1">
      <c r="A135" s="406" t="s">
        <v>1614</v>
      </c>
      <c r="B135" s="191"/>
      <c r="C135" s="357" t="s">
        <v>1619</v>
      </c>
      <c r="D135" s="276"/>
      <c r="E135" s="358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77"/>
      <c r="R135" s="275">
        <f t="shared" si="23"/>
        <v>0</v>
      </c>
      <c r="S135" s="192">
        <v>0</v>
      </c>
      <c r="T135" s="63"/>
    </row>
    <row r="136" spans="1:20" s="41" customFormat="1">
      <c r="A136" s="406" t="s">
        <v>1615</v>
      </c>
      <c r="B136" s="191"/>
      <c r="C136" s="357" t="s">
        <v>1561</v>
      </c>
      <c r="D136" s="276"/>
      <c r="E136" s="358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77"/>
      <c r="R136" s="275">
        <f t="shared" si="23"/>
        <v>0</v>
      </c>
      <c r="S136" s="192">
        <v>0</v>
      </c>
      <c r="T136" s="63"/>
    </row>
    <row r="137" spans="1:20" s="41" customFormat="1">
      <c r="A137" s="406" t="s">
        <v>1616</v>
      </c>
      <c r="B137" s="191"/>
      <c r="C137" s="357" t="s">
        <v>1620</v>
      </c>
      <c r="D137" s="276"/>
      <c r="E137" s="358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77"/>
      <c r="R137" s="275">
        <f t="shared" si="23"/>
        <v>0</v>
      </c>
      <c r="S137" s="192">
        <v>0</v>
      </c>
      <c r="T137" s="63"/>
    </row>
    <row r="138" spans="1:20" s="41" customFormat="1">
      <c r="A138" s="406" t="s">
        <v>1617</v>
      </c>
      <c r="B138" s="191"/>
      <c r="C138" s="357" t="s">
        <v>1621</v>
      </c>
      <c r="D138" s="276"/>
      <c r="E138" s="358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77"/>
      <c r="R138" s="275">
        <f t="shared" si="23"/>
        <v>0</v>
      </c>
      <c r="S138" s="192">
        <v>0</v>
      </c>
      <c r="T138" s="63"/>
    </row>
    <row r="139" spans="1:20" s="41" customFormat="1">
      <c r="A139" s="406" t="s">
        <v>1618</v>
      </c>
      <c r="B139" s="191"/>
      <c r="C139" s="357" t="s">
        <v>1622</v>
      </c>
      <c r="D139" s="276"/>
      <c r="E139" s="358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77"/>
      <c r="R139" s="275">
        <f t="shared" si="23"/>
        <v>0</v>
      </c>
      <c r="S139" s="192">
        <v>0</v>
      </c>
      <c r="T139" s="63"/>
    </row>
    <row r="140" spans="1:20" s="41" customFormat="1">
      <c r="A140" s="9" t="s">
        <v>998</v>
      </c>
      <c r="B140" s="620" t="s">
        <v>1610</v>
      </c>
      <c r="C140" s="621"/>
      <c r="D140" s="270">
        <f>SUM(D141:D145)</f>
        <v>0</v>
      </c>
      <c r="E140" s="279">
        <f t="shared" ref="E140:R140" si="24">SUM(E141:E145)</f>
        <v>0</v>
      </c>
      <c r="F140" s="280">
        <f t="shared" si="24"/>
        <v>0</v>
      </c>
      <c r="G140" s="280">
        <f t="shared" si="24"/>
        <v>0</v>
      </c>
      <c r="H140" s="280">
        <f t="shared" si="24"/>
        <v>0</v>
      </c>
      <c r="I140" s="280">
        <f t="shared" si="24"/>
        <v>0</v>
      </c>
      <c r="J140" s="280">
        <f t="shared" si="24"/>
        <v>0</v>
      </c>
      <c r="K140" s="280">
        <f t="shared" si="24"/>
        <v>0</v>
      </c>
      <c r="L140" s="280">
        <f t="shared" si="24"/>
        <v>0</v>
      </c>
      <c r="M140" s="280">
        <f t="shared" si="24"/>
        <v>0</v>
      </c>
      <c r="N140" s="280">
        <f t="shared" si="24"/>
        <v>0</v>
      </c>
      <c r="O140" s="280">
        <f t="shared" si="24"/>
        <v>0</v>
      </c>
      <c r="P140" s="280">
        <f t="shared" si="24"/>
        <v>0</v>
      </c>
      <c r="Q140" s="281">
        <f t="shared" si="24"/>
        <v>0</v>
      </c>
      <c r="R140" s="282">
        <f t="shared" si="24"/>
        <v>0</v>
      </c>
      <c r="S140" s="29">
        <v>0</v>
      </c>
      <c r="T140" s="63"/>
    </row>
    <row r="141" spans="1:20" s="41" customFormat="1">
      <c r="A141" s="406" t="s">
        <v>999</v>
      </c>
      <c r="B141" s="191"/>
      <c r="C141" s="357" t="s">
        <v>1562</v>
      </c>
      <c r="D141" s="276"/>
      <c r="E141" s="358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77"/>
      <c r="R141" s="275">
        <f>SUM(E141:Q141)</f>
        <v>0</v>
      </c>
      <c r="S141" s="192">
        <v>0</v>
      </c>
      <c r="T141" s="63"/>
    </row>
    <row r="142" spans="1:20" s="41" customFormat="1">
      <c r="A142" s="406" t="s">
        <v>1000</v>
      </c>
      <c r="B142" s="191"/>
      <c r="C142" s="357" t="s">
        <v>1626</v>
      </c>
      <c r="D142" s="276"/>
      <c r="E142" s="358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77"/>
      <c r="R142" s="275">
        <f>SUM(E142:Q142)</f>
        <v>0</v>
      </c>
      <c r="S142" s="192">
        <v>0</v>
      </c>
      <c r="T142" s="63"/>
    </row>
    <row r="143" spans="1:20" s="41" customFormat="1">
      <c r="A143" s="406" t="s">
        <v>1623</v>
      </c>
      <c r="B143" s="191"/>
      <c r="C143" s="357" t="s">
        <v>1563</v>
      </c>
      <c r="D143" s="276"/>
      <c r="E143" s="358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77"/>
      <c r="R143" s="275">
        <f>SUM(E143:Q143)</f>
        <v>0</v>
      </c>
      <c r="S143" s="192">
        <v>0</v>
      </c>
      <c r="T143" s="63"/>
    </row>
    <row r="144" spans="1:20" s="41" customFormat="1">
      <c r="A144" s="406" t="s">
        <v>1624</v>
      </c>
      <c r="B144" s="191"/>
      <c r="C144" s="357" t="s">
        <v>1627</v>
      </c>
      <c r="D144" s="276"/>
      <c r="E144" s="358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77"/>
      <c r="R144" s="275">
        <f>SUM(E144:Q144)</f>
        <v>0</v>
      </c>
      <c r="S144" s="192">
        <v>0</v>
      </c>
      <c r="T144" s="63"/>
    </row>
    <row r="145" spans="1:20" s="41" customFormat="1">
      <c r="A145" s="406" t="s">
        <v>1625</v>
      </c>
      <c r="B145" s="191"/>
      <c r="C145" s="357" t="s">
        <v>1628</v>
      </c>
      <c r="D145" s="276"/>
      <c r="E145" s="358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77"/>
      <c r="R145" s="275">
        <f>SUM(E145:Q145)</f>
        <v>0</v>
      </c>
      <c r="S145" s="192">
        <v>0</v>
      </c>
      <c r="T145" s="63"/>
    </row>
    <row r="146" spans="1:20" s="41" customFormat="1">
      <c r="A146" s="406"/>
      <c r="B146" s="191"/>
      <c r="C146" s="357"/>
      <c r="D146" s="276"/>
      <c r="E146" s="358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60"/>
      <c r="R146" s="275"/>
      <c r="S146" s="192"/>
      <c r="T146" s="63"/>
    </row>
    <row r="147" spans="1:20" s="41" customFormat="1">
      <c r="A147" s="9"/>
      <c r="B147" s="622" t="s">
        <v>107</v>
      </c>
      <c r="C147" s="623"/>
      <c r="D147" s="270">
        <f t="shared" ref="D147" si="25">+D53+D66+D75+D91+D98+D140</f>
        <v>0</v>
      </c>
      <c r="E147" s="279">
        <f>+E53+E66+E75+E91+E98+E140</f>
        <v>0</v>
      </c>
      <c r="F147" s="280">
        <f t="shared" ref="F147:R147" si="26">+F53+F66+F75+F91+F98+F140</f>
        <v>0</v>
      </c>
      <c r="G147" s="280">
        <f t="shared" si="26"/>
        <v>0</v>
      </c>
      <c r="H147" s="280">
        <f t="shared" si="26"/>
        <v>0</v>
      </c>
      <c r="I147" s="280">
        <f t="shared" si="26"/>
        <v>0</v>
      </c>
      <c r="J147" s="280">
        <f t="shared" si="26"/>
        <v>0</v>
      </c>
      <c r="K147" s="280">
        <f t="shared" si="26"/>
        <v>0</v>
      </c>
      <c r="L147" s="280">
        <f t="shared" si="26"/>
        <v>0</v>
      </c>
      <c r="M147" s="280">
        <f t="shared" si="26"/>
        <v>0</v>
      </c>
      <c r="N147" s="280">
        <f t="shared" si="26"/>
        <v>0</v>
      </c>
      <c r="O147" s="280">
        <f t="shared" si="26"/>
        <v>0</v>
      </c>
      <c r="P147" s="280">
        <f t="shared" si="26"/>
        <v>0</v>
      </c>
      <c r="Q147" s="281">
        <f t="shared" si="26"/>
        <v>0</v>
      </c>
      <c r="R147" s="243">
        <f t="shared" si="26"/>
        <v>0</v>
      </c>
      <c r="S147" s="29">
        <v>0</v>
      </c>
      <c r="T147" s="63"/>
    </row>
    <row r="148" spans="1:20">
      <c r="A148" s="80"/>
      <c r="B148" s="4"/>
      <c r="C148" s="4"/>
      <c r="D148" s="286"/>
      <c r="E148" s="286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81"/>
      <c r="T148" s="82"/>
    </row>
    <row r="149" spans="1:20" s="41" customFormat="1" ht="25.5">
      <c r="A149" s="52" t="s">
        <v>847</v>
      </c>
      <c r="B149" s="83"/>
      <c r="C149" s="84" t="s">
        <v>81</v>
      </c>
      <c r="D149" s="288">
        <v>0</v>
      </c>
      <c r="E149" s="289">
        <v>0</v>
      </c>
      <c r="F149" s="214">
        <v>0</v>
      </c>
      <c r="G149" s="214">
        <v>0</v>
      </c>
      <c r="H149" s="214">
        <v>0</v>
      </c>
      <c r="I149" s="214">
        <v>0</v>
      </c>
      <c r="J149" s="214">
        <v>0</v>
      </c>
      <c r="K149" s="214">
        <v>0</v>
      </c>
      <c r="L149" s="214">
        <v>0</v>
      </c>
      <c r="M149" s="214">
        <v>0</v>
      </c>
      <c r="N149" s="214">
        <v>0</v>
      </c>
      <c r="O149" s="214">
        <v>0</v>
      </c>
      <c r="P149" s="214">
        <f>SUM(P150:P152)</f>
        <v>0</v>
      </c>
      <c r="Q149" s="287">
        <f>SUM(Q150:Q152)</f>
        <v>0</v>
      </c>
      <c r="R149" s="261">
        <f>SUM(E149:Q149)</f>
        <v>0</v>
      </c>
      <c r="S149" s="48">
        <v>0</v>
      </c>
      <c r="T149" s="63"/>
    </row>
    <row r="150" spans="1:20">
      <c r="A150" s="85" t="s">
        <v>1106</v>
      </c>
      <c r="B150" s="86"/>
      <c r="C150" s="47" t="s">
        <v>1102</v>
      </c>
      <c r="D150" s="290"/>
      <c r="E150" s="291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92"/>
      <c r="R150" s="261">
        <v>0</v>
      </c>
      <c r="S150" s="48">
        <v>0</v>
      </c>
    </row>
    <row r="151" spans="1:20">
      <c r="A151" s="373" t="s">
        <v>1107</v>
      </c>
      <c r="B151" s="374"/>
      <c r="C151" s="47" t="s">
        <v>1103</v>
      </c>
      <c r="D151" s="375"/>
      <c r="E151" s="376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284"/>
      <c r="Q151" s="292"/>
      <c r="R151" s="285">
        <v>0</v>
      </c>
      <c r="S151" s="48">
        <v>0</v>
      </c>
    </row>
    <row r="152" spans="1:20">
      <c r="A152" s="85" t="s">
        <v>1108</v>
      </c>
      <c r="B152" s="86"/>
      <c r="C152" s="47" t="s">
        <v>1104</v>
      </c>
      <c r="D152" s="290"/>
      <c r="E152" s="291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92"/>
      <c r="R152" s="261">
        <v>0</v>
      </c>
      <c r="S152" s="48">
        <v>0</v>
      </c>
    </row>
    <row r="153" spans="1:20">
      <c r="A153" s="80"/>
      <c r="B153" s="4"/>
      <c r="C153" s="4"/>
      <c r="D153" s="286"/>
      <c r="E153" s="286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4"/>
      <c r="Q153" s="294"/>
      <c r="R153" s="295"/>
      <c r="S153" s="87"/>
    </row>
    <row r="154" spans="1:20" s="41" customFormat="1">
      <c r="A154" s="9"/>
      <c r="B154" s="622" t="s">
        <v>73</v>
      </c>
      <c r="C154" s="628" t="s">
        <v>61</v>
      </c>
      <c r="D154" s="296">
        <f t="shared" ref="D154:P154" si="27">SUM(D147+D149)</f>
        <v>0</v>
      </c>
      <c r="E154" s="297">
        <f t="shared" si="27"/>
        <v>0</v>
      </c>
      <c r="F154" s="280">
        <f t="shared" si="27"/>
        <v>0</v>
      </c>
      <c r="G154" s="280">
        <f t="shared" si="27"/>
        <v>0</v>
      </c>
      <c r="H154" s="280">
        <f t="shared" si="27"/>
        <v>0</v>
      </c>
      <c r="I154" s="280">
        <f t="shared" si="27"/>
        <v>0</v>
      </c>
      <c r="J154" s="280">
        <f t="shared" si="27"/>
        <v>0</v>
      </c>
      <c r="K154" s="280">
        <f t="shared" si="27"/>
        <v>0</v>
      </c>
      <c r="L154" s="280">
        <f t="shared" si="27"/>
        <v>0</v>
      </c>
      <c r="M154" s="280">
        <f t="shared" si="27"/>
        <v>0</v>
      </c>
      <c r="N154" s="280">
        <f t="shared" si="27"/>
        <v>0</v>
      </c>
      <c r="O154" s="280">
        <f t="shared" si="27"/>
        <v>0</v>
      </c>
      <c r="P154" s="280">
        <f t="shared" si="27"/>
        <v>0</v>
      </c>
      <c r="Q154" s="270">
        <f>SUM(Q147+Q149)</f>
        <v>0</v>
      </c>
      <c r="R154" s="243">
        <f>SUM(R147+R149)</f>
        <v>0</v>
      </c>
      <c r="S154" s="29">
        <f>SUM(S147+S149)</f>
        <v>0</v>
      </c>
      <c r="T154" s="63"/>
    </row>
    <row r="155" spans="1:20" s="4" customFormat="1">
      <c r="A155" s="88"/>
      <c r="B155" s="74"/>
      <c r="C155" s="74"/>
      <c r="D155" s="298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19"/>
      <c r="Q155" s="19"/>
      <c r="R155" s="19"/>
      <c r="S155" s="81"/>
      <c r="T155" s="82"/>
    </row>
    <row r="156" spans="1:20" s="41" customFormat="1">
      <c r="A156" s="89">
        <v>7</v>
      </c>
      <c r="B156" s="629" t="s">
        <v>62</v>
      </c>
      <c r="C156" s="630"/>
      <c r="D156" s="296">
        <f t="shared" ref="D156:S156" si="28">D154+D46</f>
        <v>0</v>
      </c>
      <c r="E156" s="300">
        <f t="shared" si="28"/>
        <v>0</v>
      </c>
      <c r="F156" s="280">
        <f t="shared" si="28"/>
        <v>0</v>
      </c>
      <c r="G156" s="280">
        <f t="shared" si="28"/>
        <v>0</v>
      </c>
      <c r="H156" s="280">
        <f t="shared" si="28"/>
        <v>0</v>
      </c>
      <c r="I156" s="280">
        <f t="shared" si="28"/>
        <v>0</v>
      </c>
      <c r="J156" s="280">
        <f t="shared" si="28"/>
        <v>0</v>
      </c>
      <c r="K156" s="280">
        <f t="shared" si="28"/>
        <v>0</v>
      </c>
      <c r="L156" s="280">
        <f t="shared" si="28"/>
        <v>0</v>
      </c>
      <c r="M156" s="280">
        <f t="shared" si="28"/>
        <v>0</v>
      </c>
      <c r="N156" s="280">
        <f t="shared" si="28"/>
        <v>0</v>
      </c>
      <c r="O156" s="280">
        <f t="shared" si="28"/>
        <v>0</v>
      </c>
      <c r="P156" s="280">
        <f t="shared" si="28"/>
        <v>0</v>
      </c>
      <c r="Q156" s="281">
        <f t="shared" si="28"/>
        <v>0</v>
      </c>
      <c r="R156" s="253">
        <f t="shared" si="28"/>
        <v>0</v>
      </c>
      <c r="S156" s="29">
        <f t="shared" si="28"/>
        <v>0</v>
      </c>
      <c r="T156" s="63"/>
    </row>
    <row r="157" spans="1:20" s="4" customFormat="1">
      <c r="A157" s="80"/>
      <c r="B157" s="90"/>
      <c r="C157" s="90"/>
      <c r="D157" s="301"/>
      <c r="E157" s="302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4"/>
      <c r="Q157" s="304"/>
      <c r="R157" s="304"/>
      <c r="S157" s="91"/>
      <c r="T157" s="82"/>
    </row>
    <row r="158" spans="1:20" s="41" customFormat="1">
      <c r="A158" s="11" t="s">
        <v>74</v>
      </c>
      <c r="B158" s="6"/>
      <c r="C158" s="6"/>
      <c r="D158" s="232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105"/>
      <c r="T158" s="40"/>
    </row>
    <row r="159" spans="1:20">
      <c r="A159" s="12"/>
      <c r="B159" s="7"/>
      <c r="C159" s="7"/>
      <c r="D159" s="305"/>
      <c r="P159" s="3"/>
      <c r="Q159" s="3"/>
    </row>
    <row r="160" spans="1:20" ht="25.5">
      <c r="A160" s="12"/>
      <c r="B160" s="7"/>
      <c r="C160" s="7"/>
      <c r="D160" s="306" t="s">
        <v>2</v>
      </c>
      <c r="E160" s="383" t="s">
        <v>1642</v>
      </c>
      <c r="F160" s="437" t="s">
        <v>1643</v>
      </c>
      <c r="G160" s="437" t="s">
        <v>1644</v>
      </c>
      <c r="H160" s="437" t="s">
        <v>1645</v>
      </c>
      <c r="I160" s="437" t="s">
        <v>923</v>
      </c>
      <c r="J160" s="437" t="s">
        <v>1646</v>
      </c>
      <c r="K160" s="437" t="s">
        <v>1647</v>
      </c>
      <c r="L160" s="437" t="s">
        <v>1648</v>
      </c>
      <c r="M160" s="437" t="s">
        <v>1649</v>
      </c>
      <c r="N160" s="384" t="s">
        <v>1650</v>
      </c>
      <c r="O160" s="384" t="s">
        <v>1651</v>
      </c>
      <c r="P160" s="204" t="s">
        <v>1652</v>
      </c>
      <c r="Q160" s="307" t="s">
        <v>3</v>
      </c>
      <c r="R160" s="55" t="s">
        <v>4</v>
      </c>
      <c r="S160" s="37" t="s">
        <v>132</v>
      </c>
    </row>
    <row r="161" spans="1:20">
      <c r="A161" s="12"/>
      <c r="B161" s="7"/>
      <c r="C161" s="7"/>
      <c r="D161" s="308"/>
      <c r="P161" s="3"/>
      <c r="Q161" s="3"/>
      <c r="S161" s="24"/>
    </row>
    <row r="162" spans="1:20">
      <c r="A162" s="9">
        <v>8</v>
      </c>
      <c r="B162" s="622" t="s">
        <v>94</v>
      </c>
      <c r="C162" s="628"/>
      <c r="D162" s="309">
        <f>SUM(D163:D168)</f>
        <v>-8000</v>
      </c>
      <c r="E162" s="310">
        <f>SUM(E163:E168)</f>
        <v>0</v>
      </c>
      <c r="F162" s="311">
        <f t="shared" ref="F162:P162" si="29">SUM(F163:F168)</f>
        <v>0</v>
      </c>
      <c r="G162" s="311">
        <f t="shared" si="29"/>
        <v>0</v>
      </c>
      <c r="H162" s="311">
        <f t="shared" si="29"/>
        <v>0</v>
      </c>
      <c r="I162" s="311">
        <f t="shared" si="29"/>
        <v>0</v>
      </c>
      <c r="J162" s="311">
        <f t="shared" si="29"/>
        <v>0</v>
      </c>
      <c r="K162" s="311">
        <f t="shared" si="29"/>
        <v>0</v>
      </c>
      <c r="L162" s="311">
        <f t="shared" si="29"/>
        <v>0</v>
      </c>
      <c r="M162" s="311">
        <f t="shared" si="29"/>
        <v>0</v>
      </c>
      <c r="N162" s="311">
        <f t="shared" si="29"/>
        <v>0</v>
      </c>
      <c r="O162" s="311">
        <f t="shared" si="29"/>
        <v>0</v>
      </c>
      <c r="P162" s="311">
        <f t="shared" si="29"/>
        <v>0</v>
      </c>
      <c r="Q162" s="312">
        <f>SUM(Q163:Q168)</f>
        <v>0</v>
      </c>
      <c r="R162" s="313">
        <f>SUM(E162:Q162)</f>
        <v>0</v>
      </c>
      <c r="S162" s="29">
        <f>R162/D162</f>
        <v>0</v>
      </c>
    </row>
    <row r="163" spans="1:20">
      <c r="A163" s="10" t="s">
        <v>87</v>
      </c>
      <c r="B163" s="13"/>
      <c r="C163" s="14" t="s">
        <v>63</v>
      </c>
      <c r="D163" s="290">
        <v>-2000</v>
      </c>
      <c r="E163" s="314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6"/>
      <c r="R163" s="265">
        <f t="shared" ref="R163:R168" si="30">SUM(E163:Q163)</f>
        <v>0</v>
      </c>
      <c r="S163" s="48">
        <f>R163/D163</f>
        <v>0</v>
      </c>
    </row>
    <row r="164" spans="1:20">
      <c r="A164" s="10" t="s">
        <v>88</v>
      </c>
      <c r="B164" s="13"/>
      <c r="C164" s="14" t="s">
        <v>102</v>
      </c>
      <c r="D164" s="290">
        <v>-5000</v>
      </c>
      <c r="E164" s="314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6"/>
      <c r="R164" s="265">
        <f t="shared" si="30"/>
        <v>0</v>
      </c>
      <c r="S164" s="48">
        <f>R164/D164</f>
        <v>0</v>
      </c>
    </row>
    <row r="165" spans="1:20">
      <c r="A165" s="10" t="s">
        <v>89</v>
      </c>
      <c r="B165" s="15"/>
      <c r="C165" s="16" t="s">
        <v>103</v>
      </c>
      <c r="D165" s="290">
        <v>-1000</v>
      </c>
      <c r="E165" s="314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7"/>
      <c r="R165" s="265">
        <f t="shared" si="30"/>
        <v>0</v>
      </c>
      <c r="S165" s="48">
        <f>R165/D165</f>
        <v>0</v>
      </c>
    </row>
    <row r="166" spans="1:20">
      <c r="A166" s="10" t="s">
        <v>1109</v>
      </c>
      <c r="B166" s="13"/>
      <c r="C166" s="14" t="s">
        <v>68</v>
      </c>
      <c r="D166" s="290">
        <v>0</v>
      </c>
      <c r="E166" s="314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7"/>
      <c r="R166" s="265">
        <f t="shared" si="30"/>
        <v>0</v>
      </c>
      <c r="S166" s="48">
        <v>0</v>
      </c>
    </row>
    <row r="167" spans="1:20">
      <c r="A167" s="10" t="s">
        <v>90</v>
      </c>
      <c r="B167" s="13"/>
      <c r="C167" s="14" t="s">
        <v>69</v>
      </c>
      <c r="D167" s="290">
        <v>0</v>
      </c>
      <c r="E167" s="314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7"/>
      <c r="R167" s="265">
        <f t="shared" si="30"/>
        <v>0</v>
      </c>
      <c r="S167" s="48">
        <v>0</v>
      </c>
    </row>
    <row r="168" spans="1:20">
      <c r="A168" s="20" t="s">
        <v>1110</v>
      </c>
      <c r="B168" s="13"/>
      <c r="C168" s="14" t="s">
        <v>70</v>
      </c>
      <c r="D168" s="290">
        <v>0</v>
      </c>
      <c r="E168" s="314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7"/>
      <c r="R168" s="265">
        <f t="shared" si="30"/>
        <v>0</v>
      </c>
      <c r="S168" s="48">
        <v>0</v>
      </c>
    </row>
    <row r="169" spans="1:20">
      <c r="A169" s="12"/>
      <c r="B169" s="7"/>
      <c r="C169" s="7"/>
      <c r="D169" s="305"/>
      <c r="P169" s="3"/>
      <c r="Q169" s="3"/>
    </row>
    <row r="170" spans="1:20">
      <c r="A170" s="9">
        <v>9</v>
      </c>
      <c r="B170" s="622" t="s">
        <v>134</v>
      </c>
      <c r="C170" s="628"/>
      <c r="D170" s="319">
        <v>0</v>
      </c>
      <c r="E170" s="320">
        <v>0</v>
      </c>
      <c r="F170" s="311">
        <v>0</v>
      </c>
      <c r="G170" s="311">
        <v>0</v>
      </c>
      <c r="H170" s="311">
        <v>0</v>
      </c>
      <c r="I170" s="311">
        <v>0</v>
      </c>
      <c r="J170" s="311">
        <v>0</v>
      </c>
      <c r="K170" s="311">
        <v>0</v>
      </c>
      <c r="L170" s="311">
        <v>0</v>
      </c>
      <c r="M170" s="311">
        <v>0</v>
      </c>
      <c r="N170" s="311">
        <v>0</v>
      </c>
      <c r="O170" s="311">
        <v>0</v>
      </c>
      <c r="P170" s="311">
        <v>0</v>
      </c>
      <c r="Q170" s="311">
        <v>0</v>
      </c>
      <c r="R170" s="321">
        <f>SUM(E170:Q170)</f>
        <v>0</v>
      </c>
      <c r="S170" s="29">
        <v>0</v>
      </c>
    </row>
    <row r="171" spans="1:20" s="92" customFormat="1">
      <c r="A171" s="10" t="s">
        <v>91</v>
      </c>
      <c r="B171" s="13"/>
      <c r="C171" s="14" t="s">
        <v>63</v>
      </c>
      <c r="D171" s="308">
        <v>0</v>
      </c>
      <c r="E171" s="322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18">
        <v>0</v>
      </c>
      <c r="S171" s="28">
        <v>0</v>
      </c>
      <c r="T171" s="31"/>
    </row>
    <row r="172" spans="1:20" s="92" customFormat="1">
      <c r="A172" s="10" t="s">
        <v>92</v>
      </c>
      <c r="B172" s="13"/>
      <c r="C172" s="14" t="s">
        <v>102</v>
      </c>
      <c r="D172" s="308">
        <v>0</v>
      </c>
      <c r="E172" s="325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18">
        <v>0</v>
      </c>
      <c r="S172" s="28">
        <v>0</v>
      </c>
      <c r="T172" s="31"/>
    </row>
    <row r="173" spans="1:20" s="92" customFormat="1">
      <c r="A173" s="10" t="s">
        <v>1111</v>
      </c>
      <c r="B173" s="15"/>
      <c r="C173" s="16" t="s">
        <v>103</v>
      </c>
      <c r="D173" s="308">
        <v>0</v>
      </c>
      <c r="E173" s="325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18">
        <v>0</v>
      </c>
      <c r="S173" s="28">
        <v>0</v>
      </c>
      <c r="T173" s="31"/>
    </row>
    <row r="174" spans="1:20" s="92" customFormat="1">
      <c r="A174" s="10" t="s">
        <v>1112</v>
      </c>
      <c r="B174" s="13"/>
      <c r="C174" s="14" t="s">
        <v>68</v>
      </c>
      <c r="D174" s="308">
        <v>0</v>
      </c>
      <c r="E174" s="325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18">
        <v>0</v>
      </c>
      <c r="S174" s="28">
        <v>0</v>
      </c>
      <c r="T174" s="31"/>
    </row>
    <row r="175" spans="1:20" s="92" customFormat="1">
      <c r="A175" s="10" t="s">
        <v>1113</v>
      </c>
      <c r="B175" s="13"/>
      <c r="C175" s="14" t="s">
        <v>69</v>
      </c>
      <c r="D175" s="308">
        <v>0</v>
      </c>
      <c r="E175" s="325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18">
        <v>0</v>
      </c>
      <c r="S175" s="28">
        <v>0</v>
      </c>
      <c r="T175" s="31"/>
    </row>
    <row r="176" spans="1:20" s="92" customFormat="1">
      <c r="A176" s="20" t="s">
        <v>1114</v>
      </c>
      <c r="B176" s="13"/>
      <c r="C176" s="14" t="s">
        <v>70</v>
      </c>
      <c r="D176" s="308">
        <v>0</v>
      </c>
      <c r="E176" s="325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18">
        <v>0</v>
      </c>
      <c r="S176" s="28">
        <v>0</v>
      </c>
      <c r="T176" s="31"/>
    </row>
    <row r="177" spans="1:20" s="41" customFormat="1">
      <c r="A177" s="12"/>
      <c r="B177" s="8"/>
      <c r="C177" s="8"/>
      <c r="D177" s="255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3"/>
      <c r="S177" s="26"/>
      <c r="T177" s="63"/>
    </row>
    <row r="178" spans="1:20">
      <c r="A178" s="9">
        <v>10</v>
      </c>
      <c r="B178" s="631" t="s">
        <v>95</v>
      </c>
      <c r="C178" s="622" t="s">
        <v>71</v>
      </c>
      <c r="D178" s="309">
        <v>0</v>
      </c>
      <c r="E178" s="310">
        <v>0</v>
      </c>
      <c r="F178" s="310">
        <v>0</v>
      </c>
      <c r="G178" s="310">
        <v>0</v>
      </c>
      <c r="H178" s="310">
        <v>0</v>
      </c>
      <c r="I178" s="310">
        <v>0</v>
      </c>
      <c r="J178" s="310">
        <v>0</v>
      </c>
      <c r="K178" s="310">
        <v>0</v>
      </c>
      <c r="L178" s="310">
        <v>0</v>
      </c>
      <c r="M178" s="310">
        <v>0</v>
      </c>
      <c r="N178" s="310">
        <v>0</v>
      </c>
      <c r="O178" s="310">
        <v>0</v>
      </c>
      <c r="P178" s="311">
        <v>0</v>
      </c>
      <c r="Q178" s="312">
        <v>0</v>
      </c>
      <c r="R178" s="321">
        <f>SUM(E178:Q178)</f>
        <v>0</v>
      </c>
      <c r="S178" s="29">
        <v>0</v>
      </c>
    </row>
    <row r="179" spans="1:20" s="92" customFormat="1">
      <c r="A179" s="20" t="s">
        <v>1115</v>
      </c>
      <c r="B179" s="13"/>
      <c r="C179" s="14" t="s">
        <v>63</v>
      </c>
      <c r="D179" s="290">
        <v>0</v>
      </c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15"/>
      <c r="Q179" s="317"/>
      <c r="R179" s="318">
        <v>0</v>
      </c>
      <c r="S179" s="28">
        <v>0</v>
      </c>
      <c r="T179" s="31"/>
    </row>
    <row r="180" spans="1:20" s="92" customFormat="1">
      <c r="A180" s="20" t="s">
        <v>1116</v>
      </c>
      <c r="B180" s="13"/>
      <c r="C180" s="14" t="s">
        <v>102</v>
      </c>
      <c r="D180" s="290">
        <v>0</v>
      </c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15"/>
      <c r="Q180" s="317"/>
      <c r="R180" s="318">
        <v>0</v>
      </c>
      <c r="S180" s="28">
        <v>0</v>
      </c>
      <c r="T180" s="31"/>
    </row>
    <row r="181" spans="1:20" s="92" customFormat="1">
      <c r="A181" s="20" t="s">
        <v>1117</v>
      </c>
      <c r="B181" s="15"/>
      <c r="C181" s="16" t="s">
        <v>103</v>
      </c>
      <c r="D181" s="290">
        <v>0</v>
      </c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15"/>
      <c r="Q181" s="317"/>
      <c r="R181" s="318">
        <v>0</v>
      </c>
      <c r="S181" s="28">
        <v>0</v>
      </c>
      <c r="T181" s="31"/>
    </row>
    <row r="182" spans="1:20" s="92" customFormat="1">
      <c r="A182" s="20" t="s">
        <v>1118</v>
      </c>
      <c r="B182" s="13"/>
      <c r="C182" s="14" t="s">
        <v>68</v>
      </c>
      <c r="D182" s="290">
        <v>0</v>
      </c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15"/>
      <c r="Q182" s="317"/>
      <c r="R182" s="318">
        <v>0</v>
      </c>
      <c r="S182" s="28">
        <v>0</v>
      </c>
      <c r="T182" s="31"/>
    </row>
    <row r="183" spans="1:20" s="92" customFormat="1">
      <c r="A183" s="10" t="s">
        <v>1119</v>
      </c>
      <c r="B183" s="13"/>
      <c r="C183" s="14" t="s">
        <v>69</v>
      </c>
      <c r="D183" s="290">
        <v>0</v>
      </c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15"/>
      <c r="Q183" s="317"/>
      <c r="R183" s="318">
        <v>0</v>
      </c>
      <c r="S183" s="28">
        <v>0</v>
      </c>
      <c r="T183" s="31"/>
    </row>
    <row r="184" spans="1:20" s="92" customFormat="1">
      <c r="A184" s="20" t="s">
        <v>1120</v>
      </c>
      <c r="B184" s="13"/>
      <c r="C184" s="14" t="s">
        <v>70</v>
      </c>
      <c r="D184" s="290">
        <v>0</v>
      </c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15"/>
      <c r="Q184" s="317"/>
      <c r="R184" s="318">
        <v>0</v>
      </c>
      <c r="S184" s="28">
        <v>0</v>
      </c>
      <c r="T184" s="31"/>
    </row>
    <row r="185" spans="1:20">
      <c r="A185" s="12"/>
      <c r="B185" s="4"/>
      <c r="C185" s="4"/>
      <c r="D185" s="328"/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"/>
      <c r="Q185" s="3"/>
    </row>
    <row r="186" spans="1:20" s="41" customFormat="1">
      <c r="A186" s="11" t="s">
        <v>115</v>
      </c>
      <c r="B186" s="6"/>
      <c r="C186" s="6"/>
      <c r="D186" s="232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7"/>
      <c r="T186" s="40"/>
    </row>
    <row r="187" spans="1:20" s="41" customFormat="1">
      <c r="A187" s="11"/>
      <c r="B187" s="6"/>
      <c r="C187" s="6"/>
      <c r="D187" s="232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7"/>
      <c r="T187" s="40"/>
    </row>
    <row r="188" spans="1:20">
      <c r="A188" s="12"/>
      <c r="B188" s="7"/>
      <c r="C188" s="7"/>
      <c r="D188" s="305"/>
      <c r="P188" s="3"/>
      <c r="Q188" s="3"/>
    </row>
    <row r="189" spans="1:20" s="39" customFormat="1" ht="25.5">
      <c r="A189" s="378">
        <v>11</v>
      </c>
      <c r="B189" s="70" t="s">
        <v>76</v>
      </c>
      <c r="C189" s="71"/>
      <c r="D189" s="330" t="s">
        <v>136</v>
      </c>
      <c r="E189" s="383" t="s">
        <v>1642</v>
      </c>
      <c r="F189" s="437" t="s">
        <v>1643</v>
      </c>
      <c r="G189" s="437" t="s">
        <v>1644</v>
      </c>
      <c r="H189" s="437" t="s">
        <v>1645</v>
      </c>
      <c r="I189" s="437" t="s">
        <v>923</v>
      </c>
      <c r="J189" s="437" t="s">
        <v>1646</v>
      </c>
      <c r="K189" s="437" t="s">
        <v>1647</v>
      </c>
      <c r="L189" s="437" t="s">
        <v>1648</v>
      </c>
      <c r="M189" s="437" t="s">
        <v>1649</v>
      </c>
      <c r="N189" s="384" t="s">
        <v>1650</v>
      </c>
      <c r="O189" s="384" t="s">
        <v>1651</v>
      </c>
      <c r="P189" s="204" t="s">
        <v>1652</v>
      </c>
      <c r="Q189" s="331" t="s">
        <v>3</v>
      </c>
      <c r="R189" s="256" t="s">
        <v>4</v>
      </c>
      <c r="S189" s="37" t="s">
        <v>132</v>
      </c>
      <c r="T189" s="38"/>
    </row>
    <row r="190" spans="1:20" s="92" customFormat="1">
      <c r="A190" s="20" t="s">
        <v>1132</v>
      </c>
      <c r="B190" s="93" t="s">
        <v>104</v>
      </c>
      <c r="C190" s="94"/>
      <c r="D190" s="332"/>
      <c r="E190" s="333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5"/>
      <c r="R190" s="269"/>
      <c r="S190" s="51"/>
      <c r="T190" s="31"/>
    </row>
    <row r="191" spans="1:20" s="92" customFormat="1">
      <c r="A191" s="20" t="s">
        <v>1133</v>
      </c>
      <c r="B191" s="13" t="s">
        <v>109</v>
      </c>
      <c r="C191" s="14"/>
      <c r="D191" s="290"/>
      <c r="E191" s="337"/>
      <c r="F191" s="317"/>
      <c r="G191" s="317"/>
      <c r="H191" s="317"/>
      <c r="I191" s="317"/>
      <c r="J191" s="317"/>
      <c r="K191" s="317"/>
      <c r="L191" s="317"/>
      <c r="M191" s="317"/>
      <c r="N191" s="317"/>
      <c r="O191" s="317"/>
      <c r="P191" s="315"/>
      <c r="Q191" s="315"/>
      <c r="R191" s="338"/>
      <c r="S191" s="48"/>
      <c r="T191" s="31"/>
    </row>
    <row r="192" spans="1:20" s="92" customFormat="1">
      <c r="A192" s="20" t="s">
        <v>1122</v>
      </c>
      <c r="B192" s="15" t="s">
        <v>99</v>
      </c>
      <c r="C192" s="16"/>
      <c r="D192" s="290"/>
      <c r="E192" s="339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26"/>
      <c r="Q192" s="326"/>
      <c r="R192" s="338"/>
      <c r="S192" s="48"/>
      <c r="T192" s="31"/>
    </row>
    <row r="193" spans="1:20" s="92" customFormat="1">
      <c r="A193" s="20" t="s">
        <v>1123</v>
      </c>
      <c r="B193" s="13" t="s">
        <v>118</v>
      </c>
      <c r="C193" s="14"/>
      <c r="D193" s="290"/>
      <c r="E193" s="339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26"/>
      <c r="Q193" s="298"/>
      <c r="R193" s="338"/>
      <c r="S193" s="48"/>
      <c r="T193" s="31"/>
    </row>
    <row r="194" spans="1:20" s="92" customFormat="1">
      <c r="A194" s="10" t="s">
        <v>1124</v>
      </c>
      <c r="B194" s="13" t="s">
        <v>100</v>
      </c>
      <c r="C194" s="14"/>
      <c r="D194" s="290"/>
      <c r="E194" s="339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26"/>
      <c r="Q194" s="298"/>
      <c r="R194" s="338"/>
      <c r="S194" s="48"/>
      <c r="T194" s="31"/>
    </row>
    <row r="195" spans="1:20" s="92" customFormat="1">
      <c r="A195" s="95" t="s">
        <v>1125</v>
      </c>
      <c r="B195" s="96" t="s">
        <v>82</v>
      </c>
      <c r="C195" s="90"/>
      <c r="D195" s="340"/>
      <c r="E195" s="341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3"/>
      <c r="Q195" s="304"/>
      <c r="R195" s="338"/>
      <c r="S195" s="97"/>
      <c r="T195" s="31"/>
    </row>
    <row r="196" spans="1:20" s="92" customFormat="1">
      <c r="A196" s="20" t="s">
        <v>1126</v>
      </c>
      <c r="B196" s="13" t="s">
        <v>98</v>
      </c>
      <c r="C196" s="14"/>
      <c r="D196" s="290"/>
      <c r="E196" s="344"/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23"/>
      <c r="Q196" s="336"/>
      <c r="R196" s="338"/>
      <c r="S196" s="48"/>
      <c r="T196" s="31"/>
    </row>
    <row r="197" spans="1:20" s="92" customFormat="1">
      <c r="A197" s="98"/>
      <c r="B197" s="99"/>
      <c r="C197" s="4"/>
      <c r="D197" s="346"/>
      <c r="E197" s="344"/>
      <c r="F197" s="345"/>
      <c r="G197" s="345"/>
      <c r="H197" s="345"/>
      <c r="I197" s="345"/>
      <c r="J197" s="345"/>
      <c r="K197" s="345"/>
      <c r="L197" s="345"/>
      <c r="M197" s="345"/>
      <c r="N197" s="345"/>
      <c r="O197" s="345"/>
      <c r="P197" s="323"/>
      <c r="Q197" s="348"/>
      <c r="R197" s="338"/>
      <c r="S197" s="100"/>
      <c r="T197" s="31"/>
    </row>
    <row r="198" spans="1:20" s="66" customFormat="1">
      <c r="A198" s="101"/>
      <c r="B198" s="64" t="s">
        <v>83</v>
      </c>
      <c r="C198" s="65"/>
      <c r="D198" s="349">
        <v>0</v>
      </c>
      <c r="E198" s="313">
        <v>0</v>
      </c>
      <c r="F198" s="350">
        <v>0</v>
      </c>
      <c r="G198" s="350">
        <v>0</v>
      </c>
      <c r="H198" s="350">
        <v>0</v>
      </c>
      <c r="I198" s="350">
        <v>0</v>
      </c>
      <c r="J198" s="350">
        <v>0</v>
      </c>
      <c r="K198" s="350">
        <v>0</v>
      </c>
      <c r="L198" s="350">
        <v>0</v>
      </c>
      <c r="M198" s="350">
        <v>0</v>
      </c>
      <c r="N198" s="350">
        <v>0</v>
      </c>
      <c r="O198" s="350">
        <v>0</v>
      </c>
      <c r="P198" s="350">
        <f>P190+P196</f>
        <v>0</v>
      </c>
      <c r="Q198" s="351">
        <f>Q190+Q196</f>
        <v>0</v>
      </c>
      <c r="R198" s="321">
        <f>R190+R196</f>
        <v>0</v>
      </c>
      <c r="S198" s="29"/>
      <c r="T198" s="63"/>
    </row>
    <row r="199" spans="1:20">
      <c r="A199" s="12"/>
      <c r="D199" s="305"/>
      <c r="P199" s="3"/>
      <c r="Q199" s="3"/>
    </row>
    <row r="200" spans="1:20" s="39" customFormat="1" ht="25.5">
      <c r="A200" s="9">
        <v>12</v>
      </c>
      <c r="B200" s="102" t="s">
        <v>97</v>
      </c>
      <c r="C200" s="423"/>
      <c r="D200" s="236" t="s">
        <v>2</v>
      </c>
      <c r="E200" s="383" t="s">
        <v>1642</v>
      </c>
      <c r="F200" s="437" t="s">
        <v>1643</v>
      </c>
      <c r="G200" s="437" t="s">
        <v>1644</v>
      </c>
      <c r="H200" s="437" t="s">
        <v>1645</v>
      </c>
      <c r="I200" s="437" t="s">
        <v>923</v>
      </c>
      <c r="J200" s="437" t="s">
        <v>1646</v>
      </c>
      <c r="K200" s="437" t="s">
        <v>1647</v>
      </c>
      <c r="L200" s="437" t="s">
        <v>1648</v>
      </c>
      <c r="M200" s="437" t="s">
        <v>1649</v>
      </c>
      <c r="N200" s="384" t="s">
        <v>1650</v>
      </c>
      <c r="O200" s="384" t="s">
        <v>1651</v>
      </c>
      <c r="P200" s="204" t="s">
        <v>1652</v>
      </c>
      <c r="Q200" s="331" t="s">
        <v>3</v>
      </c>
      <c r="R200" s="256" t="s">
        <v>138</v>
      </c>
      <c r="S200" s="37" t="s">
        <v>132</v>
      </c>
      <c r="T200" s="38"/>
    </row>
    <row r="201" spans="1:20" s="92" customFormat="1">
      <c r="A201" s="103" t="s">
        <v>1128</v>
      </c>
      <c r="B201" s="94" t="s">
        <v>116</v>
      </c>
      <c r="C201" s="94"/>
      <c r="D201" s="332"/>
      <c r="E201" s="352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5"/>
      <c r="R201" s="248"/>
      <c r="S201" s="48"/>
      <c r="T201" s="31"/>
    </row>
    <row r="202" spans="1:20" s="92" customFormat="1">
      <c r="A202" s="20" t="s">
        <v>1129</v>
      </c>
      <c r="B202" s="14" t="s">
        <v>117</v>
      </c>
      <c r="C202" s="14"/>
      <c r="D202" s="290"/>
      <c r="E202" s="318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19"/>
      <c r="R202" s="248"/>
      <c r="S202" s="48"/>
      <c r="T202" s="31"/>
    </row>
    <row r="203" spans="1:20" s="92" customFormat="1">
      <c r="A203" s="20" t="s">
        <v>1130</v>
      </c>
      <c r="B203" s="14" t="s">
        <v>77</v>
      </c>
      <c r="C203" s="16"/>
      <c r="D203" s="290"/>
      <c r="E203" s="318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19"/>
      <c r="R203" s="248"/>
      <c r="S203" s="48"/>
      <c r="T203" s="31"/>
    </row>
    <row r="204" spans="1:20" s="92" customFormat="1">
      <c r="A204" s="20" t="s">
        <v>1131</v>
      </c>
      <c r="B204" s="14" t="s">
        <v>96</v>
      </c>
      <c r="C204" s="14"/>
      <c r="D204" s="290"/>
      <c r="E204" s="318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19"/>
      <c r="R204" s="248"/>
      <c r="S204" s="48"/>
      <c r="T204" s="31"/>
    </row>
    <row r="205" spans="1:20">
      <c r="A205" s="625"/>
      <c r="B205" s="625"/>
      <c r="C205" s="625"/>
      <c r="D205" s="625"/>
      <c r="E205" s="625"/>
      <c r="F205" s="625"/>
      <c r="G205" s="625"/>
      <c r="H205" s="625"/>
      <c r="I205" s="625"/>
      <c r="J205" s="625"/>
      <c r="K205" s="625"/>
      <c r="L205" s="625"/>
      <c r="M205" s="625"/>
      <c r="N205" s="625"/>
      <c r="O205" s="625"/>
      <c r="P205" s="625"/>
      <c r="Q205" s="625"/>
      <c r="R205" s="625"/>
      <c r="S205" s="625"/>
    </row>
    <row r="206" spans="1:20" s="31" customForma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1:20" s="31" customFormat="1">
      <c r="A207" s="650"/>
      <c r="B207" s="651"/>
      <c r="C207" s="651"/>
      <c r="D207" s="651"/>
      <c r="E207" s="651"/>
      <c r="F207" s="651"/>
      <c r="G207" s="651"/>
      <c r="H207" s="651"/>
      <c r="I207" s="651"/>
      <c r="J207" s="651"/>
      <c r="K207" s="651"/>
      <c r="L207" s="651"/>
      <c r="M207" s="651"/>
      <c r="N207" s="651"/>
      <c r="O207" s="651"/>
      <c r="P207" s="651"/>
      <c r="Q207" s="651"/>
      <c r="R207" s="651"/>
      <c r="S207" s="651"/>
    </row>
    <row r="208" spans="1:20" s="31" customFormat="1">
      <c r="A208" s="624" t="s">
        <v>1764</v>
      </c>
      <c r="B208" s="624"/>
      <c r="C208" s="624"/>
      <c r="D208" s="624"/>
      <c r="E208" s="624"/>
      <c r="F208" s="624"/>
      <c r="G208" s="624"/>
      <c r="H208" s="624"/>
      <c r="I208" s="624"/>
      <c r="J208" s="624"/>
      <c r="K208" s="624"/>
      <c r="L208" s="624"/>
      <c r="M208" s="624"/>
      <c r="N208" s="624"/>
      <c r="O208" s="624"/>
      <c r="P208" s="624"/>
      <c r="Q208" s="624"/>
      <c r="R208" s="624"/>
      <c r="S208" s="624"/>
    </row>
    <row r="209" spans="1:19" s="31" customFormat="1">
      <c r="A209" s="194"/>
      <c r="B209" s="194"/>
      <c r="C209" s="194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194"/>
    </row>
    <row r="210" spans="1:19" s="31" customFormat="1">
      <c r="A210" s="194"/>
      <c r="B210" s="194"/>
      <c r="C210" s="194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194"/>
    </row>
    <row r="211" spans="1:19" s="31" customFormat="1">
      <c r="A211" s="194"/>
      <c r="B211" s="194"/>
      <c r="C211" s="194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194"/>
    </row>
    <row r="212" spans="1:19" s="31" customFormat="1">
      <c r="A212" s="194"/>
      <c r="B212" s="194"/>
      <c r="C212" s="194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194"/>
    </row>
    <row r="213" spans="1:19" s="31" customFormat="1">
      <c r="A213" s="194"/>
      <c r="B213" s="194"/>
      <c r="C213" s="194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194"/>
    </row>
    <row r="214" spans="1:19" s="31" customFormat="1">
      <c r="A214" s="194"/>
      <c r="B214" s="194"/>
      <c r="C214" s="194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194"/>
    </row>
    <row r="215" spans="1:19" s="31" customFormat="1">
      <c r="A215" s="194"/>
      <c r="B215" s="194"/>
      <c r="C215" s="194"/>
      <c r="D215" s="426"/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194"/>
    </row>
    <row r="216" spans="1:19" s="31" customFormat="1">
      <c r="A216" s="194"/>
      <c r="B216" s="194"/>
      <c r="C216" s="194"/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194"/>
    </row>
    <row r="217" spans="1:19" s="31" customFormat="1">
      <c r="A217" s="194"/>
      <c r="B217" s="194"/>
      <c r="C217" s="194"/>
      <c r="D217" s="426"/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  <c r="P217" s="426"/>
      <c r="Q217" s="426"/>
      <c r="R217" s="426"/>
      <c r="S217" s="194"/>
    </row>
    <row r="218" spans="1:19" s="31" customFormat="1">
      <c r="A218" s="194"/>
      <c r="B218" s="194"/>
      <c r="C218" s="194"/>
      <c r="D218" s="426"/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  <c r="P218" s="426"/>
      <c r="Q218" s="426"/>
      <c r="R218" s="426"/>
      <c r="S218" s="194"/>
    </row>
    <row r="219" spans="1:19" s="31" customFormat="1">
      <c r="A219" s="194"/>
      <c r="B219" s="194"/>
      <c r="C219" s="194" t="s">
        <v>139</v>
      </c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648" t="s">
        <v>140</v>
      </c>
      <c r="P219" s="648"/>
      <c r="Q219" s="648"/>
      <c r="R219" s="648"/>
      <c r="S219" s="194"/>
    </row>
    <row r="220" spans="1:19" s="31" customFormat="1">
      <c r="A220" s="104"/>
      <c r="B220" s="104"/>
      <c r="C220" s="194" t="s">
        <v>128</v>
      </c>
      <c r="D220" s="354"/>
      <c r="E220" s="354"/>
      <c r="F220" s="354"/>
      <c r="G220" s="354"/>
      <c r="H220" s="354"/>
      <c r="I220" s="354"/>
      <c r="J220" s="354"/>
      <c r="K220" s="354"/>
      <c r="L220" s="354"/>
      <c r="M220" s="354"/>
      <c r="N220" s="354"/>
      <c r="O220" s="649" t="s">
        <v>129</v>
      </c>
      <c r="P220" s="649"/>
      <c r="Q220" s="649"/>
      <c r="R220" s="649"/>
      <c r="S220" s="194"/>
    </row>
    <row r="221" spans="1:19" s="31" customFormat="1">
      <c r="A221" s="104"/>
      <c r="B221" s="104"/>
      <c r="C221" s="194" t="s">
        <v>130</v>
      </c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649" t="s">
        <v>131</v>
      </c>
      <c r="P221" s="649"/>
      <c r="Q221" s="649"/>
      <c r="R221" s="649"/>
      <c r="S221" s="194"/>
    </row>
    <row r="222" spans="1:19">
      <c r="A222" s="12"/>
    </row>
    <row r="223" spans="1:19">
      <c r="A223" s="12"/>
    </row>
    <row r="224" spans="1:19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</sheetData>
  <mergeCells count="30">
    <mergeCell ref="O221:R221"/>
    <mergeCell ref="B147:C147"/>
    <mergeCell ref="B154:C154"/>
    <mergeCell ref="B156:C156"/>
    <mergeCell ref="B162:C162"/>
    <mergeCell ref="B170:C170"/>
    <mergeCell ref="B178:C178"/>
    <mergeCell ref="A205:S205"/>
    <mergeCell ref="A207:S207"/>
    <mergeCell ref="A208:S208"/>
    <mergeCell ref="O219:R219"/>
    <mergeCell ref="O220:R220"/>
    <mergeCell ref="B140:C140"/>
    <mergeCell ref="B39:C39"/>
    <mergeCell ref="B40:C40"/>
    <mergeCell ref="B41:C41"/>
    <mergeCell ref="B52:C52"/>
    <mergeCell ref="B66:C66"/>
    <mergeCell ref="B91:C91"/>
    <mergeCell ref="B99:C99"/>
    <mergeCell ref="B111:C111"/>
    <mergeCell ref="B120:C120"/>
    <mergeCell ref="B127:C127"/>
    <mergeCell ref="B132:C132"/>
    <mergeCell ref="P7:S7"/>
    <mergeCell ref="A11:S11"/>
    <mergeCell ref="B15:C15"/>
    <mergeCell ref="B16:C16"/>
    <mergeCell ref="E5:F5"/>
    <mergeCell ref="E7:F7"/>
  </mergeCells>
  <printOptions horizontalCentered="1"/>
  <pageMargins left="0" right="0" top="0.55118110236220474" bottom="0" header="0.31496062992125984" footer="0.31496062992125984"/>
  <pageSetup paperSize="9" scale="66" orientation="portrait" horizontalDpi="4294967295" verticalDpi="4294967295" r:id="rId1"/>
  <rowBreaks count="1" manualBreakCount="1">
    <brk id="1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9"/>
  <sheetViews>
    <sheetView zoomScale="85" zoomScaleNormal="85" workbookViewId="0">
      <pane xSplit="1" ySplit="1" topLeftCell="B94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B24" sqref="B24:D24"/>
    </sheetView>
  </sheetViews>
  <sheetFormatPr defaultColWidth="11.42578125" defaultRowHeight="15"/>
  <cols>
    <col min="1" max="1" width="8.42578125" bestFit="1" customWidth="1"/>
    <col min="2" max="2" width="51.7109375" bestFit="1" customWidth="1"/>
    <col min="3" max="3" width="5.7109375" bestFit="1" customWidth="1"/>
    <col min="4" max="4" width="7.7109375" bestFit="1" customWidth="1"/>
  </cols>
  <sheetData>
    <row r="1" spans="1:4">
      <c r="A1" t="s">
        <v>695</v>
      </c>
      <c r="B1" t="s">
        <v>696</v>
      </c>
      <c r="C1" t="s">
        <v>697</v>
      </c>
      <c r="D1" t="s">
        <v>698</v>
      </c>
    </row>
    <row r="2" spans="1:4">
      <c r="A2">
        <v>180101</v>
      </c>
      <c r="B2" t="s">
        <v>699</v>
      </c>
      <c r="C2" t="s">
        <v>700</v>
      </c>
      <c r="D2" t="s">
        <v>701</v>
      </c>
    </row>
    <row r="3" spans="1:4">
      <c r="A3">
        <v>180102</v>
      </c>
      <c r="B3" t="s">
        <v>702</v>
      </c>
      <c r="C3" t="s">
        <v>700</v>
      </c>
      <c r="D3" t="s">
        <v>701</v>
      </c>
    </row>
    <row r="4" spans="1:4">
      <c r="A4">
        <v>180103</v>
      </c>
      <c r="B4" t="s">
        <v>703</v>
      </c>
      <c r="C4" t="s">
        <v>700</v>
      </c>
      <c r="D4" t="s">
        <v>701</v>
      </c>
    </row>
    <row r="5" spans="1:4">
      <c r="A5">
        <v>180104</v>
      </c>
      <c r="B5" t="s">
        <v>704</v>
      </c>
      <c r="C5" t="s">
        <v>700</v>
      </c>
      <c r="D5" t="s">
        <v>701</v>
      </c>
    </row>
    <row r="6" spans="1:4">
      <c r="A6">
        <v>180105</v>
      </c>
      <c r="B6" t="s">
        <v>705</v>
      </c>
      <c r="C6" t="s">
        <v>700</v>
      </c>
      <c r="D6" t="s">
        <v>701</v>
      </c>
    </row>
    <row r="7" spans="1:4">
      <c r="A7">
        <v>180106</v>
      </c>
      <c r="B7" t="s">
        <v>706</v>
      </c>
      <c r="C7" t="s">
        <v>700</v>
      </c>
      <c r="D7" t="s">
        <v>701</v>
      </c>
    </row>
    <row r="8" spans="1:4">
      <c r="A8">
        <v>180107</v>
      </c>
      <c r="B8" t="s">
        <v>707</v>
      </c>
      <c r="C8" t="s">
        <v>700</v>
      </c>
      <c r="D8" t="s">
        <v>701</v>
      </c>
    </row>
    <row r="9" spans="1:4">
      <c r="A9">
        <v>180108</v>
      </c>
      <c r="B9" t="s">
        <v>1001</v>
      </c>
      <c r="C9" t="s">
        <v>700</v>
      </c>
      <c r="D9" t="s">
        <v>701</v>
      </c>
    </row>
    <row r="10" spans="1:4">
      <c r="A10">
        <v>180201</v>
      </c>
      <c r="B10" t="s">
        <v>708</v>
      </c>
      <c r="C10" t="s">
        <v>700</v>
      </c>
      <c r="D10" t="s">
        <v>701</v>
      </c>
    </row>
    <row r="11" spans="1:4">
      <c r="A11">
        <v>180202</v>
      </c>
      <c r="B11" t="s">
        <v>709</v>
      </c>
      <c r="C11" t="s">
        <v>700</v>
      </c>
      <c r="D11" t="s">
        <v>701</v>
      </c>
    </row>
    <row r="12" spans="1:4">
      <c r="A12">
        <v>180203</v>
      </c>
      <c r="B12" t="s">
        <v>710</v>
      </c>
      <c r="C12" t="s">
        <v>700</v>
      </c>
      <c r="D12" t="s">
        <v>701</v>
      </c>
    </row>
    <row r="13" spans="1:4">
      <c r="A13">
        <v>180204</v>
      </c>
      <c r="B13" t="s">
        <v>707</v>
      </c>
      <c r="C13" t="s">
        <v>700</v>
      </c>
      <c r="D13" t="s">
        <v>701</v>
      </c>
    </row>
    <row r="14" spans="1:4">
      <c r="A14">
        <v>180205</v>
      </c>
      <c r="B14" t="s">
        <v>711</v>
      </c>
      <c r="C14" t="s">
        <v>700</v>
      </c>
      <c r="D14" t="s">
        <v>701</v>
      </c>
    </row>
    <row r="15" spans="1:4">
      <c r="A15">
        <v>180206</v>
      </c>
      <c r="B15" t="s">
        <v>712</v>
      </c>
      <c r="C15" t="s">
        <v>700</v>
      </c>
      <c r="D15" t="s">
        <v>701</v>
      </c>
    </row>
    <row r="16" spans="1:4">
      <c r="A16">
        <v>180207</v>
      </c>
      <c r="B16" t="s">
        <v>713</v>
      </c>
      <c r="C16" t="s">
        <v>700</v>
      </c>
      <c r="D16" t="s">
        <v>701</v>
      </c>
    </row>
    <row r="17" spans="1:4">
      <c r="A17">
        <v>180208</v>
      </c>
      <c r="B17" t="s">
        <v>714</v>
      </c>
      <c r="C17" t="s">
        <v>700</v>
      </c>
      <c r="D17" t="s">
        <v>701</v>
      </c>
    </row>
    <row r="18" spans="1:4">
      <c r="A18">
        <v>180209</v>
      </c>
      <c r="B18" t="s">
        <v>702</v>
      </c>
      <c r="C18" t="s">
        <v>700</v>
      </c>
      <c r="D18" t="s">
        <v>701</v>
      </c>
    </row>
    <row r="19" spans="1:4">
      <c r="A19">
        <v>180210</v>
      </c>
      <c r="B19" t="s">
        <v>1002</v>
      </c>
      <c r="C19" t="s">
        <v>700</v>
      </c>
      <c r="D19" t="s">
        <v>701</v>
      </c>
    </row>
    <row r="20" spans="1:4">
      <c r="A20">
        <v>180301</v>
      </c>
      <c r="B20" t="s">
        <v>715</v>
      </c>
      <c r="C20" t="s">
        <v>716</v>
      </c>
      <c r="D20" t="s">
        <v>701</v>
      </c>
    </row>
    <row r="21" spans="1:4">
      <c r="A21">
        <v>180302</v>
      </c>
      <c r="B21" t="s">
        <v>717</v>
      </c>
      <c r="C21" t="s">
        <v>716</v>
      </c>
      <c r="D21" t="s">
        <v>701</v>
      </c>
    </row>
    <row r="22" spans="1:4">
      <c r="A22">
        <v>180303</v>
      </c>
      <c r="B22" t="s">
        <v>718</v>
      </c>
      <c r="C22" t="s">
        <v>716</v>
      </c>
      <c r="D22" t="s">
        <v>701</v>
      </c>
    </row>
    <row r="23" spans="1:4">
      <c r="A23">
        <v>180304</v>
      </c>
      <c r="B23" t="s">
        <v>719</v>
      </c>
      <c r="C23" t="s">
        <v>700</v>
      </c>
      <c r="D23" t="s">
        <v>701</v>
      </c>
    </row>
    <row r="24" spans="1:4">
      <c r="A24">
        <v>190101</v>
      </c>
      <c r="B24" t="s">
        <v>720</v>
      </c>
      <c r="C24" t="s">
        <v>716</v>
      </c>
      <c r="D24" t="s">
        <v>721</v>
      </c>
    </row>
    <row r="25" spans="1:4">
      <c r="A25">
        <v>190102</v>
      </c>
      <c r="B25" t="s">
        <v>1003</v>
      </c>
      <c r="C25" t="s">
        <v>716</v>
      </c>
      <c r="D25" t="s">
        <v>721</v>
      </c>
    </row>
    <row r="26" spans="1:4">
      <c r="A26">
        <v>190103</v>
      </c>
      <c r="B26" t="s">
        <v>1004</v>
      </c>
      <c r="C26" t="s">
        <v>716</v>
      </c>
      <c r="D26" t="s">
        <v>721</v>
      </c>
    </row>
    <row r="27" spans="1:4">
      <c r="A27">
        <v>190104</v>
      </c>
      <c r="B27" t="s">
        <v>1005</v>
      </c>
      <c r="C27" t="s">
        <v>716</v>
      </c>
      <c r="D27" t="s">
        <v>721</v>
      </c>
    </row>
    <row r="28" spans="1:4">
      <c r="A28">
        <v>190105</v>
      </c>
      <c r="B28" t="s">
        <v>725</v>
      </c>
      <c r="C28" t="s">
        <v>716</v>
      </c>
      <c r="D28" t="s">
        <v>721</v>
      </c>
    </row>
    <row r="29" spans="1:4">
      <c r="A29">
        <v>190106</v>
      </c>
      <c r="B29" t="s">
        <v>726</v>
      </c>
      <c r="C29" t="s">
        <v>716</v>
      </c>
      <c r="D29" t="s">
        <v>721</v>
      </c>
    </row>
    <row r="30" spans="1:4">
      <c r="A30">
        <v>190301</v>
      </c>
      <c r="B30" t="s">
        <v>1006</v>
      </c>
      <c r="C30" t="s">
        <v>716</v>
      </c>
      <c r="D30" t="s">
        <v>721</v>
      </c>
    </row>
    <row r="31" spans="1:4">
      <c r="A31">
        <v>190401</v>
      </c>
      <c r="B31" t="s">
        <v>735</v>
      </c>
      <c r="C31" t="s">
        <v>716</v>
      </c>
      <c r="D31" t="s">
        <v>721</v>
      </c>
    </row>
    <row r="32" spans="1:4">
      <c r="A32">
        <v>190402</v>
      </c>
      <c r="B32" t="s">
        <v>736</v>
      </c>
      <c r="C32" t="s">
        <v>716</v>
      </c>
      <c r="D32" t="s">
        <v>721</v>
      </c>
    </row>
    <row r="33" spans="1:4">
      <c r="A33">
        <v>190405</v>
      </c>
      <c r="B33" t="s">
        <v>1007</v>
      </c>
      <c r="C33" t="s">
        <v>716</v>
      </c>
      <c r="D33" t="s">
        <v>721</v>
      </c>
    </row>
    <row r="34" spans="1:4">
      <c r="A34">
        <v>200101</v>
      </c>
      <c r="B34" t="s">
        <v>720</v>
      </c>
      <c r="C34" t="s">
        <v>716</v>
      </c>
      <c r="D34" t="s">
        <v>739</v>
      </c>
    </row>
    <row r="35" spans="1:4">
      <c r="A35">
        <v>200102</v>
      </c>
      <c r="B35" t="s">
        <v>722</v>
      </c>
      <c r="C35" t="s">
        <v>716</v>
      </c>
      <c r="D35" t="s">
        <v>739</v>
      </c>
    </row>
    <row r="36" spans="1:4">
      <c r="A36">
        <v>200103</v>
      </c>
      <c r="B36" t="s">
        <v>740</v>
      </c>
      <c r="C36" t="s">
        <v>716</v>
      </c>
      <c r="D36" t="s">
        <v>739</v>
      </c>
    </row>
    <row r="37" spans="1:4">
      <c r="A37">
        <v>200104</v>
      </c>
      <c r="B37" t="s">
        <v>725</v>
      </c>
      <c r="C37" t="s">
        <v>716</v>
      </c>
      <c r="D37" t="s">
        <v>739</v>
      </c>
    </row>
    <row r="38" spans="1:4">
      <c r="A38">
        <v>200201</v>
      </c>
      <c r="B38" t="s">
        <v>741</v>
      </c>
      <c r="C38" t="s">
        <v>716</v>
      </c>
      <c r="D38" t="s">
        <v>739</v>
      </c>
    </row>
    <row r="39" spans="1:4">
      <c r="A39">
        <v>200301</v>
      </c>
      <c r="B39" t="s">
        <v>1006</v>
      </c>
      <c r="C39" t="s">
        <v>716</v>
      </c>
      <c r="D39" t="s">
        <v>739</v>
      </c>
    </row>
    <row r="40" spans="1:4">
      <c r="A40">
        <v>200401</v>
      </c>
      <c r="B40" t="s">
        <v>735</v>
      </c>
      <c r="C40" t="s">
        <v>716</v>
      </c>
      <c r="D40" t="s">
        <v>739</v>
      </c>
    </row>
    <row r="41" spans="1:4">
      <c r="A41">
        <v>200402</v>
      </c>
      <c r="B41" t="s">
        <v>736</v>
      </c>
      <c r="C41" t="s">
        <v>716</v>
      </c>
      <c r="D41" t="s">
        <v>739</v>
      </c>
    </row>
    <row r="42" spans="1:4">
      <c r="A42">
        <v>200405</v>
      </c>
      <c r="B42" t="s">
        <v>1007</v>
      </c>
      <c r="C42" t="s">
        <v>716</v>
      </c>
      <c r="D42" t="s">
        <v>739</v>
      </c>
    </row>
    <row r="43" spans="1:4">
      <c r="A43">
        <v>200406</v>
      </c>
      <c r="B43" t="s">
        <v>742</v>
      </c>
      <c r="C43" t="s">
        <v>716</v>
      </c>
      <c r="D43" t="s">
        <v>739</v>
      </c>
    </row>
    <row r="44" spans="1:4">
      <c r="A44">
        <v>200408</v>
      </c>
      <c r="B44" t="s">
        <v>1088</v>
      </c>
      <c r="C44" t="s">
        <v>716</v>
      </c>
      <c r="D44" t="s">
        <v>739</v>
      </c>
    </row>
    <row r="46" spans="1:4">
      <c r="A46">
        <v>300101</v>
      </c>
      <c r="B46" t="s">
        <v>720</v>
      </c>
      <c r="C46" t="s">
        <v>716</v>
      </c>
      <c r="D46" t="s">
        <v>1094</v>
      </c>
    </row>
    <row r="47" spans="1:4">
      <c r="A47">
        <v>300102</v>
      </c>
      <c r="B47" t="s">
        <v>1089</v>
      </c>
      <c r="C47" t="s">
        <v>716</v>
      </c>
      <c r="D47" t="s">
        <v>1094</v>
      </c>
    </row>
    <row r="48" spans="1:4">
      <c r="A48">
        <v>300103</v>
      </c>
      <c r="B48" t="s">
        <v>1090</v>
      </c>
      <c r="C48" t="s">
        <v>716</v>
      </c>
      <c r="D48" t="s">
        <v>1094</v>
      </c>
    </row>
    <row r="49" spans="1:4">
      <c r="A49">
        <v>300104</v>
      </c>
      <c r="B49" t="s">
        <v>725</v>
      </c>
      <c r="C49" t="s">
        <v>716</v>
      </c>
      <c r="D49" t="s">
        <v>1094</v>
      </c>
    </row>
    <row r="50" spans="1:4">
      <c r="A50">
        <v>300105</v>
      </c>
      <c r="B50" t="s">
        <v>726</v>
      </c>
      <c r="C50" t="s">
        <v>716</v>
      </c>
      <c r="D50" t="s">
        <v>1094</v>
      </c>
    </row>
    <row r="51" spans="1:4">
      <c r="A51">
        <v>300106</v>
      </c>
      <c r="B51" t="s">
        <v>1091</v>
      </c>
      <c r="C51" t="s">
        <v>716</v>
      </c>
      <c r="D51" t="s">
        <v>1094</v>
      </c>
    </row>
    <row r="52" spans="1:4">
      <c r="A52">
        <v>300107</v>
      </c>
      <c r="B52" t="s">
        <v>1092</v>
      </c>
      <c r="C52" t="s">
        <v>716</v>
      </c>
      <c r="D52" t="s">
        <v>1094</v>
      </c>
    </row>
    <row r="53" spans="1:4">
      <c r="A53">
        <v>300108</v>
      </c>
      <c r="B53" t="s">
        <v>1093</v>
      </c>
      <c r="C53" t="s">
        <v>716</v>
      </c>
      <c r="D53" t="s">
        <v>1094</v>
      </c>
    </row>
    <row r="54" spans="1:4">
      <c r="A54">
        <v>300301</v>
      </c>
      <c r="B54" t="s">
        <v>734</v>
      </c>
      <c r="C54" t="s">
        <v>716</v>
      </c>
      <c r="D54" t="s">
        <v>1094</v>
      </c>
    </row>
    <row r="55" spans="1:4">
      <c r="A55">
        <v>300401</v>
      </c>
      <c r="B55" t="s">
        <v>735</v>
      </c>
      <c r="C55" t="s">
        <v>716</v>
      </c>
      <c r="D55" t="s">
        <v>1094</v>
      </c>
    </row>
    <row r="56" spans="1:4">
      <c r="A56">
        <v>300402</v>
      </c>
      <c r="B56" t="s">
        <v>736</v>
      </c>
      <c r="C56" t="s">
        <v>716</v>
      </c>
      <c r="D56" t="s">
        <v>1094</v>
      </c>
    </row>
    <row r="57" spans="1:4">
      <c r="A57">
        <v>300405</v>
      </c>
      <c r="B57" t="s">
        <v>1007</v>
      </c>
      <c r="C57" t="s">
        <v>716</v>
      </c>
      <c r="D57" t="s">
        <v>1094</v>
      </c>
    </row>
    <row r="59" spans="1:4">
      <c r="A59">
        <v>9150101</v>
      </c>
      <c r="B59" t="s">
        <v>699</v>
      </c>
      <c r="C59" t="s">
        <v>700</v>
      </c>
      <c r="D59" t="s">
        <v>743</v>
      </c>
    </row>
    <row r="60" spans="1:4">
      <c r="A60">
        <v>9150102</v>
      </c>
      <c r="B60" t="s">
        <v>702</v>
      </c>
      <c r="C60" t="s">
        <v>700</v>
      </c>
      <c r="D60" t="s">
        <v>743</v>
      </c>
    </row>
    <row r="61" spans="1:4">
      <c r="A61">
        <v>9150103</v>
      </c>
      <c r="B61" t="s">
        <v>703</v>
      </c>
      <c r="C61" t="s">
        <v>700</v>
      </c>
      <c r="D61" t="s">
        <v>743</v>
      </c>
    </row>
    <row r="62" spans="1:4">
      <c r="A62">
        <v>9150104</v>
      </c>
      <c r="B62" t="s">
        <v>704</v>
      </c>
      <c r="C62" t="s">
        <v>700</v>
      </c>
      <c r="D62" t="s">
        <v>743</v>
      </c>
    </row>
    <row r="63" spans="1:4">
      <c r="A63">
        <v>9150105</v>
      </c>
      <c r="B63" t="s">
        <v>705</v>
      </c>
      <c r="C63" t="s">
        <v>700</v>
      </c>
      <c r="D63" t="s">
        <v>743</v>
      </c>
    </row>
    <row r="64" spans="1:4">
      <c r="A64">
        <v>9150106</v>
      </c>
      <c r="B64" t="s">
        <v>706</v>
      </c>
      <c r="C64" t="s">
        <v>700</v>
      </c>
      <c r="D64" t="s">
        <v>743</v>
      </c>
    </row>
    <row r="65" spans="1:4">
      <c r="A65">
        <v>9150201</v>
      </c>
      <c r="B65" t="s">
        <v>708</v>
      </c>
      <c r="C65" t="s">
        <v>700</v>
      </c>
      <c r="D65" t="s">
        <v>743</v>
      </c>
    </row>
    <row r="66" spans="1:4">
      <c r="A66">
        <v>9150202</v>
      </c>
      <c r="B66" t="s">
        <v>709</v>
      </c>
      <c r="C66" t="s">
        <v>700</v>
      </c>
      <c r="D66" t="s">
        <v>743</v>
      </c>
    </row>
    <row r="67" spans="1:4">
      <c r="A67">
        <v>9150203</v>
      </c>
      <c r="B67" t="s">
        <v>710</v>
      </c>
      <c r="C67" t="s">
        <v>700</v>
      </c>
      <c r="D67" t="s">
        <v>743</v>
      </c>
    </row>
    <row r="68" spans="1:4">
      <c r="A68">
        <v>9150204</v>
      </c>
      <c r="B68" t="s">
        <v>707</v>
      </c>
      <c r="C68" t="s">
        <v>700</v>
      </c>
      <c r="D68" t="s">
        <v>743</v>
      </c>
    </row>
    <row r="69" spans="1:4">
      <c r="A69">
        <v>9150205</v>
      </c>
      <c r="B69" t="s">
        <v>711</v>
      </c>
      <c r="C69" t="s">
        <v>700</v>
      </c>
      <c r="D69" t="s">
        <v>743</v>
      </c>
    </row>
    <row r="70" spans="1:4">
      <c r="A70">
        <v>9150206</v>
      </c>
      <c r="B70" t="s">
        <v>712</v>
      </c>
      <c r="C70" t="s">
        <v>700</v>
      </c>
      <c r="D70" t="s">
        <v>743</v>
      </c>
    </row>
    <row r="71" spans="1:4">
      <c r="A71">
        <v>9150207</v>
      </c>
      <c r="B71" t="s">
        <v>713</v>
      </c>
      <c r="C71" t="s">
        <v>700</v>
      </c>
      <c r="D71" t="s">
        <v>743</v>
      </c>
    </row>
    <row r="72" spans="1:4">
      <c r="A72">
        <v>9150208</v>
      </c>
      <c r="B72" t="s">
        <v>714</v>
      </c>
      <c r="C72" t="s">
        <v>700</v>
      </c>
      <c r="D72" t="s">
        <v>743</v>
      </c>
    </row>
    <row r="73" spans="1:4">
      <c r="A73">
        <v>9150301</v>
      </c>
      <c r="B73" t="s">
        <v>715</v>
      </c>
      <c r="C73" t="s">
        <v>716</v>
      </c>
      <c r="D73" t="s">
        <v>743</v>
      </c>
    </row>
    <row r="74" spans="1:4">
      <c r="A74">
        <v>9150302</v>
      </c>
      <c r="B74" t="s">
        <v>717</v>
      </c>
      <c r="C74" t="s">
        <v>716</v>
      </c>
      <c r="D74" t="s">
        <v>743</v>
      </c>
    </row>
    <row r="75" spans="1:4">
      <c r="A75">
        <v>9150303</v>
      </c>
      <c r="B75" t="s">
        <v>718</v>
      </c>
      <c r="C75" t="s">
        <v>716</v>
      </c>
      <c r="D75" t="s">
        <v>743</v>
      </c>
    </row>
    <row r="76" spans="1:4">
      <c r="A76">
        <v>9150304</v>
      </c>
      <c r="B76" t="s">
        <v>719</v>
      </c>
      <c r="C76" t="s">
        <v>700</v>
      </c>
      <c r="D76" t="s">
        <v>743</v>
      </c>
    </row>
    <row r="77" spans="1:4">
      <c r="A77">
        <v>9160101</v>
      </c>
      <c r="B77" t="s">
        <v>720</v>
      </c>
      <c r="C77" t="s">
        <v>716</v>
      </c>
      <c r="D77" t="s">
        <v>744</v>
      </c>
    </row>
    <row r="78" spans="1:4">
      <c r="A78">
        <v>9160102</v>
      </c>
      <c r="B78" t="s">
        <v>722</v>
      </c>
      <c r="C78" t="s">
        <v>716</v>
      </c>
      <c r="D78" t="s">
        <v>744</v>
      </c>
    </row>
    <row r="79" spans="1:4">
      <c r="A79">
        <v>9160103</v>
      </c>
      <c r="B79" t="s">
        <v>723</v>
      </c>
      <c r="C79" t="s">
        <v>716</v>
      </c>
      <c r="D79" t="s">
        <v>744</v>
      </c>
    </row>
    <row r="80" spans="1:4">
      <c r="A80">
        <v>9160104</v>
      </c>
      <c r="B80" t="s">
        <v>724</v>
      </c>
      <c r="C80" t="s">
        <v>716</v>
      </c>
      <c r="D80" t="s">
        <v>744</v>
      </c>
    </row>
    <row r="81" spans="1:4">
      <c r="A81">
        <v>9160105</v>
      </c>
      <c r="B81" t="s">
        <v>725</v>
      </c>
      <c r="C81" t="s">
        <v>716</v>
      </c>
      <c r="D81" t="s">
        <v>744</v>
      </c>
    </row>
    <row r="82" spans="1:4">
      <c r="A82">
        <v>9160106</v>
      </c>
      <c r="B82" t="s">
        <v>726</v>
      </c>
      <c r="C82" t="s">
        <v>716</v>
      </c>
      <c r="D82" t="s">
        <v>744</v>
      </c>
    </row>
    <row r="83" spans="1:4">
      <c r="A83">
        <v>9160201</v>
      </c>
      <c r="B83" t="s">
        <v>727</v>
      </c>
      <c r="C83" t="s">
        <v>716</v>
      </c>
      <c r="D83" t="s">
        <v>744</v>
      </c>
    </row>
    <row r="84" spans="1:4">
      <c r="A84">
        <v>9160202</v>
      </c>
      <c r="B84" t="s">
        <v>728</v>
      </c>
      <c r="C84" t="s">
        <v>716</v>
      </c>
      <c r="D84" t="s">
        <v>744</v>
      </c>
    </row>
    <row r="85" spans="1:4">
      <c r="A85">
        <v>9160203</v>
      </c>
      <c r="B85" t="s">
        <v>729</v>
      </c>
      <c r="C85" t="s">
        <v>716</v>
      </c>
      <c r="D85" t="s">
        <v>744</v>
      </c>
    </row>
    <row r="86" spans="1:4">
      <c r="A86">
        <v>9160204</v>
      </c>
      <c r="B86" t="s">
        <v>730</v>
      </c>
      <c r="C86" t="s">
        <v>716</v>
      </c>
      <c r="D86" t="s">
        <v>744</v>
      </c>
    </row>
    <row r="87" spans="1:4">
      <c r="A87">
        <v>9160205</v>
      </c>
      <c r="B87" t="s">
        <v>731</v>
      </c>
      <c r="C87" t="s">
        <v>716</v>
      </c>
      <c r="D87" t="s">
        <v>744</v>
      </c>
    </row>
    <row r="88" spans="1:4">
      <c r="A88">
        <v>9160206</v>
      </c>
      <c r="B88" t="s">
        <v>732</v>
      </c>
      <c r="C88" t="s">
        <v>716</v>
      </c>
      <c r="D88" t="s">
        <v>744</v>
      </c>
    </row>
    <row r="89" spans="1:4">
      <c r="A89">
        <v>9160207</v>
      </c>
      <c r="B89" t="s">
        <v>733</v>
      </c>
      <c r="C89" t="s">
        <v>716</v>
      </c>
      <c r="D89" t="s">
        <v>744</v>
      </c>
    </row>
    <row r="90" spans="1:4">
      <c r="A90">
        <v>9160301</v>
      </c>
      <c r="B90" t="s">
        <v>734</v>
      </c>
      <c r="C90" t="s">
        <v>716</v>
      </c>
      <c r="D90" t="s">
        <v>744</v>
      </c>
    </row>
    <row r="91" spans="1:4">
      <c r="A91">
        <v>9160401</v>
      </c>
      <c r="B91" t="s">
        <v>735</v>
      </c>
      <c r="C91" t="s">
        <v>716</v>
      </c>
      <c r="D91" t="s">
        <v>744</v>
      </c>
    </row>
    <row r="92" spans="1:4">
      <c r="A92">
        <v>9160402</v>
      </c>
      <c r="B92" t="s">
        <v>736</v>
      </c>
      <c r="C92" t="s">
        <v>716</v>
      </c>
      <c r="D92" t="s">
        <v>744</v>
      </c>
    </row>
    <row r="93" spans="1:4">
      <c r="A93">
        <v>9160403</v>
      </c>
      <c r="B93" t="s">
        <v>737</v>
      </c>
      <c r="C93" t="s">
        <v>716</v>
      </c>
      <c r="D93" t="s">
        <v>744</v>
      </c>
    </row>
    <row r="94" spans="1:4">
      <c r="A94">
        <v>9160404</v>
      </c>
      <c r="B94" t="s">
        <v>738</v>
      </c>
      <c r="C94" t="s">
        <v>716</v>
      </c>
      <c r="D94" t="s">
        <v>744</v>
      </c>
    </row>
    <row r="95" spans="1:4">
      <c r="A95">
        <v>9160405</v>
      </c>
      <c r="B95" t="s">
        <v>714</v>
      </c>
      <c r="C95" t="s">
        <v>716</v>
      </c>
      <c r="D95" t="s">
        <v>744</v>
      </c>
    </row>
    <row r="96" spans="1:4">
      <c r="A96">
        <v>9170101</v>
      </c>
      <c r="B96" t="s">
        <v>720</v>
      </c>
      <c r="C96" t="s">
        <v>716</v>
      </c>
      <c r="D96" t="s">
        <v>745</v>
      </c>
    </row>
    <row r="97" spans="1:4">
      <c r="A97">
        <v>9170102</v>
      </c>
      <c r="B97" t="s">
        <v>722</v>
      </c>
      <c r="C97" t="s">
        <v>716</v>
      </c>
      <c r="D97" t="s">
        <v>745</v>
      </c>
    </row>
    <row r="98" spans="1:4">
      <c r="A98">
        <v>9170103</v>
      </c>
      <c r="B98" t="s">
        <v>740</v>
      </c>
      <c r="C98" t="s">
        <v>716</v>
      </c>
      <c r="D98" t="s">
        <v>745</v>
      </c>
    </row>
    <row r="99" spans="1:4">
      <c r="A99">
        <v>9170104</v>
      </c>
      <c r="B99" t="s">
        <v>725</v>
      </c>
      <c r="C99" t="s">
        <v>716</v>
      </c>
      <c r="D99" t="s">
        <v>745</v>
      </c>
    </row>
    <row r="100" spans="1:4">
      <c r="A100">
        <v>9170201</v>
      </c>
      <c r="B100" t="s">
        <v>741</v>
      </c>
      <c r="C100" t="s">
        <v>716</v>
      </c>
      <c r="D100" t="s">
        <v>745</v>
      </c>
    </row>
    <row r="101" spans="1:4">
      <c r="A101">
        <v>9170301</v>
      </c>
      <c r="B101" t="s">
        <v>734</v>
      </c>
      <c r="C101" t="s">
        <v>716</v>
      </c>
      <c r="D101" t="s">
        <v>745</v>
      </c>
    </row>
    <row r="102" spans="1:4">
      <c r="A102">
        <v>9170401</v>
      </c>
      <c r="B102" t="s">
        <v>735</v>
      </c>
      <c r="C102" t="s">
        <v>716</v>
      </c>
      <c r="D102" t="s">
        <v>745</v>
      </c>
    </row>
    <row r="103" spans="1:4">
      <c r="A103">
        <v>9170402</v>
      </c>
      <c r="B103" t="s">
        <v>736</v>
      </c>
      <c r="C103" t="s">
        <v>716</v>
      </c>
      <c r="D103" t="s">
        <v>745</v>
      </c>
    </row>
    <row r="104" spans="1:4">
      <c r="A104">
        <v>9170403</v>
      </c>
      <c r="B104" t="s">
        <v>737</v>
      </c>
      <c r="C104" t="s">
        <v>716</v>
      </c>
      <c r="D104" t="s">
        <v>745</v>
      </c>
    </row>
    <row r="105" spans="1:4">
      <c r="A105">
        <v>9170404</v>
      </c>
      <c r="B105" t="s">
        <v>738</v>
      </c>
      <c r="C105" t="s">
        <v>716</v>
      </c>
      <c r="D105" t="s">
        <v>745</v>
      </c>
    </row>
    <row r="106" spans="1:4">
      <c r="A106">
        <v>9170405</v>
      </c>
      <c r="B106" t="s">
        <v>714</v>
      </c>
      <c r="C106" t="s">
        <v>716</v>
      </c>
      <c r="D106" t="s">
        <v>745</v>
      </c>
    </row>
    <row r="108" spans="1:4">
      <c r="A108">
        <v>9300101</v>
      </c>
      <c r="B108" t="s">
        <v>720</v>
      </c>
      <c r="C108" t="s">
        <v>716</v>
      </c>
      <c r="D108" t="s">
        <v>1095</v>
      </c>
    </row>
    <row r="109" spans="1:4">
      <c r="A109" s="180">
        <v>9300102</v>
      </c>
      <c r="B109" t="s">
        <v>1089</v>
      </c>
      <c r="C109" t="s">
        <v>716</v>
      </c>
      <c r="D109" t="s">
        <v>1095</v>
      </c>
    </row>
    <row r="110" spans="1:4">
      <c r="A110" s="180">
        <v>9300103</v>
      </c>
      <c r="B110" t="s">
        <v>1090</v>
      </c>
      <c r="C110" t="s">
        <v>716</v>
      </c>
      <c r="D110" t="s">
        <v>1095</v>
      </c>
    </row>
    <row r="111" spans="1:4">
      <c r="A111" s="180">
        <v>9300104</v>
      </c>
      <c r="B111" t="s">
        <v>725</v>
      </c>
      <c r="C111" t="s">
        <v>716</v>
      </c>
      <c r="D111" t="s">
        <v>1095</v>
      </c>
    </row>
    <row r="112" spans="1:4">
      <c r="A112" s="180">
        <v>9300105</v>
      </c>
      <c r="B112" t="s">
        <v>726</v>
      </c>
      <c r="C112" t="s">
        <v>716</v>
      </c>
      <c r="D112" t="s">
        <v>1095</v>
      </c>
    </row>
    <row r="113" spans="1:4">
      <c r="A113" s="180">
        <v>9300106</v>
      </c>
      <c r="B113" t="s">
        <v>1091</v>
      </c>
      <c r="C113" t="s">
        <v>716</v>
      </c>
      <c r="D113" t="s">
        <v>1095</v>
      </c>
    </row>
    <row r="114" spans="1:4">
      <c r="A114" s="180">
        <v>9300107</v>
      </c>
      <c r="B114" t="s">
        <v>1092</v>
      </c>
      <c r="C114" t="s">
        <v>716</v>
      </c>
      <c r="D114" t="s">
        <v>1095</v>
      </c>
    </row>
    <row r="115" spans="1:4">
      <c r="A115" s="180">
        <v>9300108</v>
      </c>
      <c r="B115" t="s">
        <v>1093</v>
      </c>
      <c r="C115" t="s">
        <v>716</v>
      </c>
      <c r="D115" t="s">
        <v>1095</v>
      </c>
    </row>
    <row r="116" spans="1:4">
      <c r="A116" s="180">
        <v>9300301</v>
      </c>
      <c r="B116" t="s">
        <v>734</v>
      </c>
      <c r="C116" t="s">
        <v>716</v>
      </c>
      <c r="D116" t="s">
        <v>1095</v>
      </c>
    </row>
    <row r="117" spans="1:4">
      <c r="A117" s="180">
        <v>9300401</v>
      </c>
      <c r="B117" t="s">
        <v>735</v>
      </c>
      <c r="C117" t="s">
        <v>716</v>
      </c>
      <c r="D117" t="s">
        <v>1095</v>
      </c>
    </row>
    <row r="118" spans="1:4">
      <c r="A118" s="180">
        <v>9300402</v>
      </c>
      <c r="B118" t="s">
        <v>736</v>
      </c>
      <c r="C118" t="s">
        <v>716</v>
      </c>
      <c r="D118" t="s">
        <v>1095</v>
      </c>
    </row>
    <row r="119" spans="1:4">
      <c r="A119" s="180">
        <v>9300405</v>
      </c>
      <c r="B119" t="s">
        <v>1007</v>
      </c>
      <c r="C119" t="s">
        <v>716</v>
      </c>
      <c r="D119" t="s">
        <v>1095</v>
      </c>
    </row>
  </sheetData>
  <autoFilter ref="A1:D106"/>
  <printOptions horizontalCentered="1"/>
  <pageMargins left="0.39370078740157483" right="0.39370078740157483" top="0.98425196850393704" bottom="0.19685039370078741" header="0.39370078740157483" footer="0"/>
  <pageSetup paperSize="9" orientation="portrait" r:id="rId1"/>
  <headerFooter>
    <oddHeader>&amp;L&amp;"-,Negrito"&amp;12POIESIS Organização Social de Cultura&amp;C&amp;"-,Negrito"&amp;12Estrutura de centros de custos - UFC Oficinas Culturais&amp;R&amp;"-,Regular"&amp;D - &amp;T</oddHeader>
    <oddFooter>&amp;L&amp;"-,Regular"Controladoria&amp;R&amp;"-,Regular"&amp;Z&amp;F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171"/>
  <sheetViews>
    <sheetView workbookViewId="0">
      <pane xSplit="4" ySplit="1" topLeftCell="E542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B24" sqref="B24:D24"/>
    </sheetView>
  </sheetViews>
  <sheetFormatPr defaultColWidth="11.42578125" defaultRowHeight="15"/>
  <cols>
    <col min="1" max="1" width="13.5703125" bestFit="1" customWidth="1"/>
    <col min="2" max="2" width="8.28515625" bestFit="1" customWidth="1"/>
    <col min="3" max="3" width="46.7109375" bestFit="1" customWidth="1"/>
    <col min="4" max="4" width="8.42578125" bestFit="1" customWidth="1"/>
    <col min="5" max="5" width="51.7109375" bestFit="1" customWidth="1"/>
    <col min="6" max="6" width="8.28515625" bestFit="1" customWidth="1"/>
    <col min="7" max="7" width="16.5703125" bestFit="1" customWidth="1"/>
  </cols>
  <sheetData>
    <row r="1" spans="1:7">
      <c r="A1" t="s">
        <v>746</v>
      </c>
      <c r="B1" t="s">
        <v>747</v>
      </c>
      <c r="C1" t="s">
        <v>748</v>
      </c>
      <c r="D1" t="s">
        <v>695</v>
      </c>
      <c r="E1" t="s">
        <v>696</v>
      </c>
      <c r="F1" t="s">
        <v>749</v>
      </c>
      <c r="G1" t="s">
        <v>750</v>
      </c>
    </row>
    <row r="2" spans="1:7">
      <c r="A2" t="str">
        <f t="shared" ref="A2:A65" si="0">CONCATENATE(D2,".",B2)</f>
        <v>180101.400003</v>
      </c>
      <c r="B2">
        <v>400003</v>
      </c>
      <c r="C2" t="s">
        <v>156</v>
      </c>
      <c r="D2">
        <v>180101</v>
      </c>
      <c r="E2" t="s">
        <v>699</v>
      </c>
      <c r="F2" t="s">
        <v>751</v>
      </c>
      <c r="G2" t="s">
        <v>752</v>
      </c>
    </row>
    <row r="3" spans="1:7">
      <c r="A3" t="str">
        <f t="shared" si="0"/>
        <v>180101.400004</v>
      </c>
      <c r="B3">
        <v>400004</v>
      </c>
      <c r="C3" t="s">
        <v>753</v>
      </c>
      <c r="D3">
        <v>180101</v>
      </c>
      <c r="E3" t="s">
        <v>699</v>
      </c>
      <c r="F3" t="s">
        <v>751</v>
      </c>
      <c r="G3" t="s">
        <v>752</v>
      </c>
    </row>
    <row r="4" spans="1:7">
      <c r="A4" t="str">
        <f t="shared" si="0"/>
        <v>180101.400005</v>
      </c>
      <c r="B4">
        <v>400005</v>
      </c>
      <c r="C4" t="s">
        <v>754</v>
      </c>
      <c r="D4">
        <v>180101</v>
      </c>
      <c r="E4" t="s">
        <v>699</v>
      </c>
      <c r="F4" t="s">
        <v>751</v>
      </c>
      <c r="G4" t="s">
        <v>752</v>
      </c>
    </row>
    <row r="5" spans="1:7">
      <c r="A5" t="str">
        <f t="shared" si="0"/>
        <v>180101.400006</v>
      </c>
      <c r="B5">
        <v>400006</v>
      </c>
      <c r="C5" t="s">
        <v>755</v>
      </c>
      <c r="D5">
        <v>180101</v>
      </c>
      <c r="E5" t="s">
        <v>699</v>
      </c>
      <c r="F5" t="s">
        <v>751</v>
      </c>
      <c r="G5" t="s">
        <v>752</v>
      </c>
    </row>
    <row r="6" spans="1:7">
      <c r="A6" t="str">
        <f t="shared" si="0"/>
        <v>180101.400007</v>
      </c>
      <c r="B6">
        <v>400007</v>
      </c>
      <c r="C6" t="s">
        <v>756</v>
      </c>
      <c r="D6">
        <v>180101</v>
      </c>
      <c r="E6" t="s">
        <v>699</v>
      </c>
      <c r="F6" t="s">
        <v>751</v>
      </c>
      <c r="G6" t="s">
        <v>752</v>
      </c>
    </row>
    <row r="7" spans="1:7">
      <c r="A7" t="str">
        <f t="shared" si="0"/>
        <v>180101.400010</v>
      </c>
      <c r="B7">
        <v>400010</v>
      </c>
      <c r="C7" t="s">
        <v>162</v>
      </c>
      <c r="D7">
        <v>180101</v>
      </c>
      <c r="E7" t="s">
        <v>699</v>
      </c>
      <c r="F7" t="s">
        <v>751</v>
      </c>
      <c r="G7" t="s">
        <v>752</v>
      </c>
    </row>
    <row r="8" spans="1:7">
      <c r="A8" t="str">
        <f t="shared" si="0"/>
        <v>180101.400011</v>
      </c>
      <c r="B8">
        <v>400011</v>
      </c>
      <c r="C8" t="s">
        <v>757</v>
      </c>
      <c r="D8">
        <v>180101</v>
      </c>
      <c r="E8" t="s">
        <v>699</v>
      </c>
      <c r="F8" t="s">
        <v>751</v>
      </c>
      <c r="G8" t="s">
        <v>752</v>
      </c>
    </row>
    <row r="9" spans="1:7">
      <c r="A9" t="str">
        <f t="shared" si="0"/>
        <v>180101.400012</v>
      </c>
      <c r="B9">
        <v>400012</v>
      </c>
      <c r="C9" t="s">
        <v>758</v>
      </c>
      <c r="D9">
        <v>180101</v>
      </c>
      <c r="E9" t="s">
        <v>699</v>
      </c>
      <c r="F9" t="s">
        <v>751</v>
      </c>
      <c r="G9" t="s">
        <v>752</v>
      </c>
    </row>
    <row r="10" spans="1:7">
      <c r="A10" t="str">
        <f t="shared" si="0"/>
        <v>180101.400013</v>
      </c>
      <c r="B10">
        <v>400013</v>
      </c>
      <c r="C10" t="s">
        <v>759</v>
      </c>
      <c r="D10">
        <v>180101</v>
      </c>
      <c r="E10" t="s">
        <v>699</v>
      </c>
      <c r="F10" t="s">
        <v>751</v>
      </c>
      <c r="G10" t="s">
        <v>752</v>
      </c>
    </row>
    <row r="11" spans="1:7">
      <c r="A11" t="str">
        <f t="shared" si="0"/>
        <v>180101.400202</v>
      </c>
      <c r="B11">
        <v>400202</v>
      </c>
      <c r="C11" t="s">
        <v>760</v>
      </c>
      <c r="D11">
        <v>180101</v>
      </c>
      <c r="E11" t="s">
        <v>699</v>
      </c>
      <c r="F11" t="s">
        <v>751</v>
      </c>
      <c r="G11" t="s">
        <v>752</v>
      </c>
    </row>
    <row r="12" spans="1:7">
      <c r="A12" t="str">
        <f t="shared" si="0"/>
        <v>180101.400203</v>
      </c>
      <c r="B12">
        <v>400203</v>
      </c>
      <c r="C12" t="s">
        <v>761</v>
      </c>
      <c r="D12">
        <v>180101</v>
      </c>
      <c r="E12" t="s">
        <v>699</v>
      </c>
      <c r="F12" t="s">
        <v>751</v>
      </c>
      <c r="G12" t="s">
        <v>752</v>
      </c>
    </row>
    <row r="13" spans="1:7">
      <c r="A13" t="str">
        <f t="shared" si="0"/>
        <v>180101.400219</v>
      </c>
      <c r="B13">
        <v>400219</v>
      </c>
      <c r="C13" t="s">
        <v>762</v>
      </c>
      <c r="D13">
        <v>180101</v>
      </c>
      <c r="E13" t="s">
        <v>699</v>
      </c>
      <c r="F13" t="s">
        <v>751</v>
      </c>
      <c r="G13" t="s">
        <v>752</v>
      </c>
    </row>
    <row r="14" spans="1:7">
      <c r="A14" t="str">
        <f t="shared" si="0"/>
        <v>180101.400220</v>
      </c>
      <c r="B14">
        <v>400220</v>
      </c>
      <c r="C14" t="s">
        <v>763</v>
      </c>
      <c r="D14">
        <v>180101</v>
      </c>
      <c r="E14" t="s">
        <v>699</v>
      </c>
      <c r="F14" t="s">
        <v>751</v>
      </c>
      <c r="G14" t="s">
        <v>752</v>
      </c>
    </row>
    <row r="15" spans="1:7">
      <c r="A15" t="str">
        <f t="shared" si="0"/>
        <v>180101.400221</v>
      </c>
      <c r="B15">
        <v>400221</v>
      </c>
      <c r="C15" t="s">
        <v>764</v>
      </c>
      <c r="D15">
        <v>180101</v>
      </c>
      <c r="E15" t="s">
        <v>699</v>
      </c>
      <c r="F15" t="s">
        <v>751</v>
      </c>
      <c r="G15" t="s">
        <v>752</v>
      </c>
    </row>
    <row r="16" spans="1:7">
      <c r="A16" t="str">
        <f t="shared" si="0"/>
        <v>180101.400014</v>
      </c>
      <c r="B16">
        <v>400014</v>
      </c>
      <c r="C16" t="s">
        <v>164</v>
      </c>
      <c r="D16">
        <v>180101</v>
      </c>
      <c r="E16" t="s">
        <v>699</v>
      </c>
      <c r="F16" t="s">
        <v>751</v>
      </c>
      <c r="G16" t="s">
        <v>752</v>
      </c>
    </row>
    <row r="17" spans="1:7">
      <c r="A17" t="str">
        <f t="shared" si="0"/>
        <v>180101.400015</v>
      </c>
      <c r="B17">
        <v>400015</v>
      </c>
      <c r="C17" t="s">
        <v>171</v>
      </c>
      <c r="D17">
        <v>180101</v>
      </c>
      <c r="E17" t="s">
        <v>699</v>
      </c>
      <c r="F17" t="s">
        <v>751</v>
      </c>
      <c r="G17" t="s">
        <v>752</v>
      </c>
    </row>
    <row r="18" spans="1:7">
      <c r="A18" t="str">
        <f t="shared" si="0"/>
        <v>180101.400016</v>
      </c>
      <c r="B18">
        <v>400016</v>
      </c>
      <c r="C18" t="s">
        <v>177</v>
      </c>
      <c r="D18">
        <v>180101</v>
      </c>
      <c r="E18" t="s">
        <v>699</v>
      </c>
      <c r="F18" t="s">
        <v>751</v>
      </c>
      <c r="G18" t="s">
        <v>752</v>
      </c>
    </row>
    <row r="19" spans="1:7">
      <c r="A19" t="str">
        <f t="shared" si="0"/>
        <v>180101.400017</v>
      </c>
      <c r="B19">
        <v>400017</v>
      </c>
      <c r="C19" t="s">
        <v>183</v>
      </c>
      <c r="D19">
        <v>180101</v>
      </c>
      <c r="E19" t="s">
        <v>699</v>
      </c>
      <c r="F19" t="s">
        <v>751</v>
      </c>
      <c r="G19" t="s">
        <v>752</v>
      </c>
    </row>
    <row r="20" spans="1:7">
      <c r="A20" t="str">
        <f t="shared" si="0"/>
        <v>180101.400175</v>
      </c>
      <c r="B20">
        <v>400175</v>
      </c>
      <c r="C20" t="s">
        <v>765</v>
      </c>
      <c r="D20">
        <v>180101</v>
      </c>
      <c r="E20" t="s">
        <v>699</v>
      </c>
      <c r="F20" t="s">
        <v>751</v>
      </c>
      <c r="G20" t="s">
        <v>752</v>
      </c>
    </row>
    <row r="21" spans="1:7">
      <c r="A21" t="str">
        <f t="shared" si="0"/>
        <v>180101.400176</v>
      </c>
      <c r="B21">
        <v>400176</v>
      </c>
      <c r="C21" t="s">
        <v>766</v>
      </c>
      <c r="D21">
        <v>180101</v>
      </c>
      <c r="E21" t="s">
        <v>699</v>
      </c>
      <c r="F21" t="s">
        <v>751</v>
      </c>
      <c r="G21" t="s">
        <v>752</v>
      </c>
    </row>
    <row r="22" spans="1:7">
      <c r="A22" t="str">
        <f t="shared" si="0"/>
        <v>180101.400020</v>
      </c>
      <c r="B22">
        <v>400020</v>
      </c>
      <c r="C22" t="s">
        <v>191</v>
      </c>
      <c r="D22">
        <v>180101</v>
      </c>
      <c r="E22" t="s">
        <v>699</v>
      </c>
      <c r="F22" t="s">
        <v>751</v>
      </c>
      <c r="G22" t="s">
        <v>752</v>
      </c>
    </row>
    <row r="23" spans="1:7">
      <c r="A23" t="str">
        <f t="shared" si="0"/>
        <v>180101.400021</v>
      </c>
      <c r="B23">
        <v>400021</v>
      </c>
      <c r="C23" t="s">
        <v>197</v>
      </c>
      <c r="D23">
        <v>180101</v>
      </c>
      <c r="E23" t="s">
        <v>699</v>
      </c>
      <c r="F23" t="s">
        <v>751</v>
      </c>
      <c r="G23" t="s">
        <v>752</v>
      </c>
    </row>
    <row r="24" spans="1:7">
      <c r="A24" t="str">
        <f t="shared" si="0"/>
        <v>180101.400022</v>
      </c>
      <c r="B24">
        <v>400022</v>
      </c>
      <c r="C24" t="s">
        <v>200</v>
      </c>
      <c r="D24">
        <v>180101</v>
      </c>
      <c r="E24" t="s">
        <v>699</v>
      </c>
      <c r="F24" t="s">
        <v>751</v>
      </c>
      <c r="G24" t="s">
        <v>752</v>
      </c>
    </row>
    <row r="25" spans="1:7">
      <c r="A25" t="str">
        <f t="shared" si="0"/>
        <v>180101.400024</v>
      </c>
      <c r="B25">
        <v>400024</v>
      </c>
      <c r="C25" t="s">
        <v>767</v>
      </c>
      <c r="D25">
        <v>180101</v>
      </c>
      <c r="E25" t="s">
        <v>699</v>
      </c>
      <c r="F25" t="s">
        <v>751</v>
      </c>
      <c r="G25" t="s">
        <v>752</v>
      </c>
    </row>
    <row r="26" spans="1:7">
      <c r="A26" t="str">
        <f t="shared" si="0"/>
        <v>180101.400177</v>
      </c>
      <c r="B26">
        <v>400177</v>
      </c>
      <c r="C26" t="s">
        <v>202</v>
      </c>
      <c r="D26">
        <v>180101</v>
      </c>
      <c r="E26" t="s">
        <v>699</v>
      </c>
      <c r="F26" t="s">
        <v>768</v>
      </c>
      <c r="G26" t="s">
        <v>752</v>
      </c>
    </row>
    <row r="27" spans="1:7">
      <c r="A27" t="str">
        <f t="shared" si="0"/>
        <v>180101.400214</v>
      </c>
      <c r="B27">
        <v>400214</v>
      </c>
      <c r="C27" t="s">
        <v>224</v>
      </c>
      <c r="D27">
        <v>180101</v>
      </c>
      <c r="E27" t="s">
        <v>699</v>
      </c>
      <c r="F27" t="s">
        <v>751</v>
      </c>
      <c r="G27" t="s">
        <v>752</v>
      </c>
    </row>
    <row r="28" spans="1:7">
      <c r="A28" t="str">
        <f t="shared" si="0"/>
        <v>180101.400025</v>
      </c>
      <c r="B28">
        <v>400025</v>
      </c>
      <c r="C28" t="s">
        <v>228</v>
      </c>
      <c r="D28">
        <v>180101</v>
      </c>
      <c r="E28" t="s">
        <v>699</v>
      </c>
      <c r="F28" t="s">
        <v>751</v>
      </c>
      <c r="G28" t="s">
        <v>752</v>
      </c>
    </row>
    <row r="29" spans="1:7">
      <c r="A29" t="str">
        <f t="shared" si="0"/>
        <v>180101.400026</v>
      </c>
      <c r="B29">
        <v>400026</v>
      </c>
      <c r="C29" t="s">
        <v>230</v>
      </c>
      <c r="D29">
        <v>180101</v>
      </c>
      <c r="E29" t="s">
        <v>699</v>
      </c>
      <c r="F29" t="s">
        <v>751</v>
      </c>
      <c r="G29" t="s">
        <v>752</v>
      </c>
    </row>
    <row r="30" spans="1:7">
      <c r="A30" t="str">
        <f t="shared" si="0"/>
        <v>180101.400027</v>
      </c>
      <c r="B30">
        <v>400027</v>
      </c>
      <c r="C30" t="s">
        <v>231</v>
      </c>
      <c r="D30">
        <v>180101</v>
      </c>
      <c r="E30" t="s">
        <v>699</v>
      </c>
      <c r="F30" t="s">
        <v>751</v>
      </c>
      <c r="G30" t="s">
        <v>752</v>
      </c>
    </row>
    <row r="31" spans="1:7">
      <c r="A31" t="str">
        <f t="shared" si="0"/>
        <v>180101.400028</v>
      </c>
      <c r="B31">
        <v>400028</v>
      </c>
      <c r="C31" t="s">
        <v>232</v>
      </c>
      <c r="D31">
        <v>180101</v>
      </c>
      <c r="E31" t="s">
        <v>699</v>
      </c>
      <c r="F31" t="s">
        <v>751</v>
      </c>
      <c r="G31" t="s">
        <v>752</v>
      </c>
    </row>
    <row r="32" spans="1:7">
      <c r="A32" t="str">
        <f t="shared" si="0"/>
        <v>180101.400029</v>
      </c>
      <c r="B32">
        <v>400029</v>
      </c>
      <c r="C32" t="s">
        <v>234</v>
      </c>
      <c r="D32">
        <v>180101</v>
      </c>
      <c r="E32" t="s">
        <v>699</v>
      </c>
      <c r="F32" t="s">
        <v>751</v>
      </c>
      <c r="G32" t="s">
        <v>752</v>
      </c>
    </row>
    <row r="33" spans="1:7">
      <c r="A33" t="str">
        <f t="shared" si="0"/>
        <v>180101.400030</v>
      </c>
      <c r="B33">
        <v>400030</v>
      </c>
      <c r="C33" t="s">
        <v>236</v>
      </c>
      <c r="D33">
        <v>180101</v>
      </c>
      <c r="E33" t="s">
        <v>699</v>
      </c>
      <c r="F33" t="s">
        <v>751</v>
      </c>
      <c r="G33" t="s">
        <v>752</v>
      </c>
    </row>
    <row r="34" spans="1:7">
      <c r="A34" t="str">
        <f t="shared" si="0"/>
        <v>180101.400178</v>
      </c>
      <c r="B34">
        <v>400178</v>
      </c>
      <c r="C34" t="s">
        <v>769</v>
      </c>
      <c r="D34">
        <v>180101</v>
      </c>
      <c r="E34" t="s">
        <v>699</v>
      </c>
      <c r="F34" t="s">
        <v>751</v>
      </c>
      <c r="G34" t="s">
        <v>752</v>
      </c>
    </row>
    <row r="35" spans="1:7">
      <c r="A35" t="str">
        <f t="shared" si="0"/>
        <v>180101.400179</v>
      </c>
      <c r="B35">
        <v>400179</v>
      </c>
      <c r="C35" t="s">
        <v>238</v>
      </c>
      <c r="D35">
        <v>180101</v>
      </c>
      <c r="E35" t="s">
        <v>699</v>
      </c>
      <c r="F35" t="s">
        <v>751</v>
      </c>
      <c r="G35" t="s">
        <v>752</v>
      </c>
    </row>
    <row r="36" spans="1:7">
      <c r="A36" t="str">
        <f t="shared" si="0"/>
        <v>180101.400180</v>
      </c>
      <c r="B36">
        <v>400180</v>
      </c>
      <c r="C36" t="s">
        <v>243</v>
      </c>
      <c r="D36">
        <v>180101</v>
      </c>
      <c r="E36" t="s">
        <v>699</v>
      </c>
      <c r="F36" t="s">
        <v>751</v>
      </c>
      <c r="G36" t="s">
        <v>752</v>
      </c>
    </row>
    <row r="37" spans="1:7">
      <c r="A37" t="str">
        <f t="shared" si="0"/>
        <v>180201.400003</v>
      </c>
      <c r="B37">
        <v>400003</v>
      </c>
      <c r="C37" t="s">
        <v>156</v>
      </c>
      <c r="D37">
        <v>180201</v>
      </c>
      <c r="E37" t="s">
        <v>708</v>
      </c>
      <c r="F37" t="s">
        <v>751</v>
      </c>
      <c r="G37" t="s">
        <v>752</v>
      </c>
    </row>
    <row r="38" spans="1:7">
      <c r="A38" t="str">
        <f t="shared" si="0"/>
        <v>180201.400004</v>
      </c>
      <c r="B38">
        <v>400004</v>
      </c>
      <c r="C38" t="s">
        <v>753</v>
      </c>
      <c r="D38">
        <v>180201</v>
      </c>
      <c r="E38" t="s">
        <v>708</v>
      </c>
      <c r="F38" t="s">
        <v>751</v>
      </c>
      <c r="G38" t="s">
        <v>752</v>
      </c>
    </row>
    <row r="39" spans="1:7">
      <c r="A39" t="str">
        <f t="shared" si="0"/>
        <v>180201.400005</v>
      </c>
      <c r="B39">
        <v>400005</v>
      </c>
      <c r="C39" t="s">
        <v>754</v>
      </c>
      <c r="D39">
        <v>180201</v>
      </c>
      <c r="E39" t="s">
        <v>708</v>
      </c>
      <c r="F39" t="s">
        <v>751</v>
      </c>
      <c r="G39" t="s">
        <v>752</v>
      </c>
    </row>
    <row r="40" spans="1:7">
      <c r="A40" t="str">
        <f t="shared" si="0"/>
        <v>180201.400006</v>
      </c>
      <c r="B40">
        <v>400006</v>
      </c>
      <c r="C40" t="s">
        <v>755</v>
      </c>
      <c r="D40">
        <v>180201</v>
      </c>
      <c r="E40" t="s">
        <v>708</v>
      </c>
      <c r="F40" t="s">
        <v>751</v>
      </c>
      <c r="G40" t="s">
        <v>752</v>
      </c>
    </row>
    <row r="41" spans="1:7">
      <c r="A41" t="str">
        <f t="shared" si="0"/>
        <v>180201.400007</v>
      </c>
      <c r="B41">
        <v>400007</v>
      </c>
      <c r="C41" t="s">
        <v>756</v>
      </c>
      <c r="D41">
        <v>180201</v>
      </c>
      <c r="E41" t="s">
        <v>708</v>
      </c>
      <c r="F41" t="s">
        <v>751</v>
      </c>
      <c r="G41" t="s">
        <v>752</v>
      </c>
    </row>
    <row r="42" spans="1:7">
      <c r="A42" t="str">
        <f t="shared" si="0"/>
        <v>180201.400010</v>
      </c>
      <c r="B42">
        <v>400010</v>
      </c>
      <c r="C42" t="s">
        <v>162</v>
      </c>
      <c r="D42">
        <v>180201</v>
      </c>
      <c r="E42" t="s">
        <v>708</v>
      </c>
      <c r="F42" t="s">
        <v>751</v>
      </c>
      <c r="G42" t="s">
        <v>752</v>
      </c>
    </row>
    <row r="43" spans="1:7">
      <c r="A43" t="str">
        <f t="shared" si="0"/>
        <v>180201.400011</v>
      </c>
      <c r="B43">
        <v>400011</v>
      </c>
      <c r="C43" t="s">
        <v>757</v>
      </c>
      <c r="D43">
        <v>180201</v>
      </c>
      <c r="E43" t="s">
        <v>708</v>
      </c>
      <c r="F43" t="s">
        <v>751</v>
      </c>
      <c r="G43" t="s">
        <v>752</v>
      </c>
    </row>
    <row r="44" spans="1:7">
      <c r="A44" t="str">
        <f t="shared" si="0"/>
        <v>180201.400012</v>
      </c>
      <c r="B44">
        <v>400012</v>
      </c>
      <c r="C44" t="s">
        <v>758</v>
      </c>
      <c r="D44">
        <v>180201</v>
      </c>
      <c r="E44" t="s">
        <v>708</v>
      </c>
      <c r="F44" t="s">
        <v>751</v>
      </c>
      <c r="G44" t="s">
        <v>752</v>
      </c>
    </row>
    <row r="45" spans="1:7">
      <c r="A45" t="str">
        <f t="shared" si="0"/>
        <v>180201.400013</v>
      </c>
      <c r="B45">
        <v>400013</v>
      </c>
      <c r="C45" t="s">
        <v>759</v>
      </c>
      <c r="D45">
        <v>180201</v>
      </c>
      <c r="E45" t="s">
        <v>708</v>
      </c>
      <c r="F45" t="s">
        <v>751</v>
      </c>
      <c r="G45" t="s">
        <v>752</v>
      </c>
    </row>
    <row r="46" spans="1:7">
      <c r="A46" t="str">
        <f t="shared" si="0"/>
        <v>180201.400202</v>
      </c>
      <c r="B46">
        <v>400202</v>
      </c>
      <c r="C46" t="s">
        <v>760</v>
      </c>
      <c r="D46">
        <v>180201</v>
      </c>
      <c r="E46" t="s">
        <v>708</v>
      </c>
      <c r="F46" t="s">
        <v>751</v>
      </c>
      <c r="G46" t="s">
        <v>752</v>
      </c>
    </row>
    <row r="47" spans="1:7">
      <c r="A47" t="str">
        <f t="shared" si="0"/>
        <v>180201.400203</v>
      </c>
      <c r="B47">
        <v>400203</v>
      </c>
      <c r="C47" t="s">
        <v>761</v>
      </c>
      <c r="D47">
        <v>180201</v>
      </c>
      <c r="E47" t="s">
        <v>708</v>
      </c>
      <c r="F47" t="s">
        <v>751</v>
      </c>
      <c r="G47" t="s">
        <v>752</v>
      </c>
    </row>
    <row r="48" spans="1:7">
      <c r="A48" t="str">
        <f t="shared" si="0"/>
        <v>180201.400219</v>
      </c>
      <c r="B48">
        <v>400219</v>
      </c>
      <c r="C48" t="s">
        <v>762</v>
      </c>
      <c r="D48">
        <v>180201</v>
      </c>
      <c r="E48" t="s">
        <v>708</v>
      </c>
      <c r="F48" t="s">
        <v>751</v>
      </c>
      <c r="G48" t="s">
        <v>752</v>
      </c>
    </row>
    <row r="49" spans="1:7">
      <c r="A49" t="str">
        <f t="shared" si="0"/>
        <v>180201.400220</v>
      </c>
      <c r="B49">
        <v>400220</v>
      </c>
      <c r="C49" t="s">
        <v>763</v>
      </c>
      <c r="D49">
        <v>180201</v>
      </c>
      <c r="E49" t="s">
        <v>708</v>
      </c>
      <c r="F49" t="s">
        <v>751</v>
      </c>
      <c r="G49" t="s">
        <v>752</v>
      </c>
    </row>
    <row r="50" spans="1:7">
      <c r="A50" t="str">
        <f t="shared" si="0"/>
        <v>180201.400221</v>
      </c>
      <c r="B50">
        <v>400221</v>
      </c>
      <c r="C50" t="s">
        <v>764</v>
      </c>
      <c r="D50">
        <v>180201</v>
      </c>
      <c r="E50" t="s">
        <v>708</v>
      </c>
      <c r="F50" t="s">
        <v>751</v>
      </c>
      <c r="G50" t="s">
        <v>752</v>
      </c>
    </row>
    <row r="51" spans="1:7">
      <c r="A51" t="str">
        <f t="shared" si="0"/>
        <v>180201.400014</v>
      </c>
      <c r="B51">
        <v>400014</v>
      </c>
      <c r="C51" t="s">
        <v>164</v>
      </c>
      <c r="D51">
        <v>180201</v>
      </c>
      <c r="E51" t="s">
        <v>708</v>
      </c>
      <c r="F51" t="s">
        <v>751</v>
      </c>
      <c r="G51" t="s">
        <v>752</v>
      </c>
    </row>
    <row r="52" spans="1:7">
      <c r="A52" t="str">
        <f t="shared" si="0"/>
        <v>180201.400015</v>
      </c>
      <c r="B52">
        <v>400015</v>
      </c>
      <c r="C52" t="s">
        <v>171</v>
      </c>
      <c r="D52">
        <v>180201</v>
      </c>
      <c r="E52" t="s">
        <v>708</v>
      </c>
      <c r="F52" t="s">
        <v>751</v>
      </c>
      <c r="G52" t="s">
        <v>752</v>
      </c>
    </row>
    <row r="53" spans="1:7">
      <c r="A53" t="str">
        <f t="shared" si="0"/>
        <v>180201.400016</v>
      </c>
      <c r="B53">
        <v>400016</v>
      </c>
      <c r="C53" t="s">
        <v>177</v>
      </c>
      <c r="D53">
        <v>180201</v>
      </c>
      <c r="E53" t="s">
        <v>708</v>
      </c>
      <c r="F53" t="s">
        <v>751</v>
      </c>
      <c r="G53" t="s">
        <v>752</v>
      </c>
    </row>
    <row r="54" spans="1:7">
      <c r="A54" t="str">
        <f t="shared" si="0"/>
        <v>180201.400017</v>
      </c>
      <c r="B54">
        <v>400017</v>
      </c>
      <c r="C54" t="s">
        <v>183</v>
      </c>
      <c r="D54">
        <v>180201</v>
      </c>
      <c r="E54" t="s">
        <v>708</v>
      </c>
      <c r="F54" t="s">
        <v>751</v>
      </c>
      <c r="G54" t="s">
        <v>752</v>
      </c>
    </row>
    <row r="55" spans="1:7">
      <c r="A55" t="str">
        <f t="shared" si="0"/>
        <v>180201.400175</v>
      </c>
      <c r="B55">
        <v>400175</v>
      </c>
      <c r="C55" t="s">
        <v>765</v>
      </c>
      <c r="D55">
        <v>180201</v>
      </c>
      <c r="E55" t="s">
        <v>708</v>
      </c>
      <c r="F55" t="s">
        <v>751</v>
      </c>
      <c r="G55" t="s">
        <v>752</v>
      </c>
    </row>
    <row r="56" spans="1:7">
      <c r="A56" t="str">
        <f t="shared" si="0"/>
        <v>180201.400176</v>
      </c>
      <c r="B56">
        <v>400176</v>
      </c>
      <c r="C56" t="s">
        <v>766</v>
      </c>
      <c r="D56">
        <v>180201</v>
      </c>
      <c r="E56" t="s">
        <v>708</v>
      </c>
      <c r="F56" t="s">
        <v>751</v>
      </c>
      <c r="G56" t="s">
        <v>752</v>
      </c>
    </row>
    <row r="57" spans="1:7">
      <c r="A57" t="str">
        <f t="shared" si="0"/>
        <v>180201.400020</v>
      </c>
      <c r="B57">
        <v>400020</v>
      </c>
      <c r="C57" t="s">
        <v>191</v>
      </c>
      <c r="D57">
        <v>180201</v>
      </c>
      <c r="E57" t="s">
        <v>708</v>
      </c>
      <c r="F57" t="s">
        <v>751</v>
      </c>
      <c r="G57" t="s">
        <v>752</v>
      </c>
    </row>
    <row r="58" spans="1:7">
      <c r="A58" t="str">
        <f t="shared" si="0"/>
        <v>180201.400021</v>
      </c>
      <c r="B58">
        <v>400021</v>
      </c>
      <c r="C58" t="s">
        <v>197</v>
      </c>
      <c r="D58">
        <v>180201</v>
      </c>
      <c r="E58" t="s">
        <v>708</v>
      </c>
      <c r="F58" t="s">
        <v>751</v>
      </c>
      <c r="G58" t="s">
        <v>752</v>
      </c>
    </row>
    <row r="59" spans="1:7">
      <c r="A59" t="str">
        <f t="shared" si="0"/>
        <v>180201.400022</v>
      </c>
      <c r="B59">
        <v>400022</v>
      </c>
      <c r="C59" t="s">
        <v>200</v>
      </c>
      <c r="D59">
        <v>180201</v>
      </c>
      <c r="E59" t="s">
        <v>708</v>
      </c>
      <c r="F59" t="s">
        <v>751</v>
      </c>
      <c r="G59" t="s">
        <v>752</v>
      </c>
    </row>
    <row r="60" spans="1:7">
      <c r="A60" t="str">
        <f t="shared" si="0"/>
        <v>180201.400024</v>
      </c>
      <c r="B60">
        <v>400024</v>
      </c>
      <c r="C60" t="s">
        <v>767</v>
      </c>
      <c r="D60">
        <v>180201</v>
      </c>
      <c r="E60" t="s">
        <v>708</v>
      </c>
      <c r="F60" t="s">
        <v>751</v>
      </c>
      <c r="G60" t="s">
        <v>752</v>
      </c>
    </row>
    <row r="61" spans="1:7">
      <c r="A61" t="str">
        <f t="shared" si="0"/>
        <v>180201.400177</v>
      </c>
      <c r="B61">
        <v>400177</v>
      </c>
      <c r="C61" t="s">
        <v>202</v>
      </c>
      <c r="D61">
        <v>180201</v>
      </c>
      <c r="E61" t="s">
        <v>708</v>
      </c>
      <c r="F61" t="s">
        <v>751</v>
      </c>
      <c r="G61" t="s">
        <v>752</v>
      </c>
    </row>
    <row r="62" spans="1:7">
      <c r="A62" t="str">
        <f t="shared" si="0"/>
        <v>180201.400214</v>
      </c>
      <c r="B62">
        <v>400214</v>
      </c>
      <c r="C62" t="s">
        <v>224</v>
      </c>
      <c r="D62">
        <v>180201</v>
      </c>
      <c r="E62" t="s">
        <v>708</v>
      </c>
      <c r="F62" t="s">
        <v>751</v>
      </c>
      <c r="G62" t="s">
        <v>752</v>
      </c>
    </row>
    <row r="63" spans="1:7">
      <c r="A63" t="str">
        <f t="shared" si="0"/>
        <v>180201.400025</v>
      </c>
      <c r="B63">
        <v>400025</v>
      </c>
      <c r="C63" t="s">
        <v>228</v>
      </c>
      <c r="D63">
        <v>180201</v>
      </c>
      <c r="E63" t="s">
        <v>708</v>
      </c>
      <c r="F63" t="s">
        <v>751</v>
      </c>
      <c r="G63" t="s">
        <v>752</v>
      </c>
    </row>
    <row r="64" spans="1:7">
      <c r="A64" t="str">
        <f t="shared" si="0"/>
        <v>180201.400026</v>
      </c>
      <c r="B64">
        <v>400026</v>
      </c>
      <c r="C64" t="s">
        <v>230</v>
      </c>
      <c r="D64">
        <v>180201</v>
      </c>
      <c r="E64" t="s">
        <v>708</v>
      </c>
      <c r="F64" t="s">
        <v>751</v>
      </c>
      <c r="G64" t="s">
        <v>752</v>
      </c>
    </row>
    <row r="65" spans="1:7">
      <c r="A65" t="str">
        <f t="shared" si="0"/>
        <v>180201.400027</v>
      </c>
      <c r="B65">
        <v>400027</v>
      </c>
      <c r="C65" t="s">
        <v>231</v>
      </c>
      <c r="D65">
        <v>180201</v>
      </c>
      <c r="E65" t="s">
        <v>708</v>
      </c>
      <c r="F65" t="s">
        <v>751</v>
      </c>
      <c r="G65" t="s">
        <v>752</v>
      </c>
    </row>
    <row r="66" spans="1:7">
      <c r="A66" t="str">
        <f t="shared" ref="A66:A129" si="1">CONCATENATE(D66,".",B66)</f>
        <v>180201.400028</v>
      </c>
      <c r="B66">
        <v>400028</v>
      </c>
      <c r="C66" t="s">
        <v>232</v>
      </c>
      <c r="D66">
        <v>180201</v>
      </c>
      <c r="E66" t="s">
        <v>708</v>
      </c>
      <c r="F66" t="s">
        <v>751</v>
      </c>
      <c r="G66" t="s">
        <v>752</v>
      </c>
    </row>
    <row r="67" spans="1:7">
      <c r="A67" t="str">
        <f t="shared" si="1"/>
        <v>180201.400029</v>
      </c>
      <c r="B67">
        <v>400029</v>
      </c>
      <c r="C67" t="s">
        <v>234</v>
      </c>
      <c r="D67">
        <v>180201</v>
      </c>
      <c r="E67" t="s">
        <v>708</v>
      </c>
      <c r="F67" t="s">
        <v>751</v>
      </c>
      <c r="G67" t="s">
        <v>752</v>
      </c>
    </row>
    <row r="68" spans="1:7">
      <c r="A68" t="str">
        <f t="shared" si="1"/>
        <v>180201.400030</v>
      </c>
      <c r="B68">
        <v>400030</v>
      </c>
      <c r="C68" t="s">
        <v>236</v>
      </c>
      <c r="D68">
        <v>180201</v>
      </c>
      <c r="E68" t="s">
        <v>708</v>
      </c>
      <c r="F68" t="s">
        <v>751</v>
      </c>
      <c r="G68" t="s">
        <v>752</v>
      </c>
    </row>
    <row r="69" spans="1:7">
      <c r="A69" t="str">
        <f t="shared" si="1"/>
        <v>180201.400178</v>
      </c>
      <c r="B69">
        <v>400178</v>
      </c>
      <c r="C69" t="s">
        <v>769</v>
      </c>
      <c r="D69">
        <v>180201</v>
      </c>
      <c r="E69" t="s">
        <v>708</v>
      </c>
      <c r="F69" t="s">
        <v>751</v>
      </c>
      <c r="G69" t="s">
        <v>752</v>
      </c>
    </row>
    <row r="70" spans="1:7">
      <c r="A70" t="str">
        <f t="shared" si="1"/>
        <v>180201.400179</v>
      </c>
      <c r="B70">
        <v>400179</v>
      </c>
      <c r="C70" t="s">
        <v>238</v>
      </c>
      <c r="D70">
        <v>180201</v>
      </c>
      <c r="E70" t="s">
        <v>708</v>
      </c>
      <c r="F70" t="s">
        <v>751</v>
      </c>
      <c r="G70" t="s">
        <v>752</v>
      </c>
    </row>
    <row r="71" spans="1:7">
      <c r="A71" t="str">
        <f t="shared" si="1"/>
        <v>180201.400180</v>
      </c>
      <c r="B71">
        <v>400180</v>
      </c>
      <c r="C71" t="s">
        <v>243</v>
      </c>
      <c r="D71">
        <v>180201</v>
      </c>
      <c r="E71" t="s">
        <v>708</v>
      </c>
      <c r="F71" t="s">
        <v>751</v>
      </c>
      <c r="G71" t="s">
        <v>752</v>
      </c>
    </row>
    <row r="72" spans="1:7">
      <c r="A72" t="str">
        <f t="shared" si="1"/>
        <v>180102.400003</v>
      </c>
      <c r="B72">
        <v>400003</v>
      </c>
      <c r="C72" t="s">
        <v>156</v>
      </c>
      <c r="D72">
        <v>180102</v>
      </c>
      <c r="E72" t="s">
        <v>702</v>
      </c>
      <c r="F72" t="s">
        <v>768</v>
      </c>
      <c r="G72" t="s">
        <v>770</v>
      </c>
    </row>
    <row r="73" spans="1:7">
      <c r="A73" t="str">
        <f t="shared" si="1"/>
        <v>180102.400004</v>
      </c>
      <c r="B73">
        <v>400004</v>
      </c>
      <c r="C73" t="s">
        <v>753</v>
      </c>
      <c r="D73">
        <v>180102</v>
      </c>
      <c r="E73" t="s">
        <v>702</v>
      </c>
      <c r="F73" t="s">
        <v>768</v>
      </c>
      <c r="G73" t="s">
        <v>770</v>
      </c>
    </row>
    <row r="74" spans="1:7">
      <c r="A74" t="str">
        <f t="shared" si="1"/>
        <v>180102.400005</v>
      </c>
      <c r="B74">
        <v>400005</v>
      </c>
      <c r="C74" t="s">
        <v>754</v>
      </c>
      <c r="D74">
        <v>180102</v>
      </c>
      <c r="E74" t="s">
        <v>702</v>
      </c>
      <c r="F74" t="s">
        <v>768</v>
      </c>
      <c r="G74" t="s">
        <v>770</v>
      </c>
    </row>
    <row r="75" spans="1:7">
      <c r="A75" t="str">
        <f t="shared" si="1"/>
        <v>180102.400006</v>
      </c>
      <c r="B75">
        <v>400006</v>
      </c>
      <c r="C75" t="s">
        <v>755</v>
      </c>
      <c r="D75">
        <v>180102</v>
      </c>
      <c r="E75" t="s">
        <v>702</v>
      </c>
      <c r="F75" t="s">
        <v>768</v>
      </c>
      <c r="G75" t="s">
        <v>770</v>
      </c>
    </row>
    <row r="76" spans="1:7">
      <c r="A76" t="str">
        <f t="shared" si="1"/>
        <v>180102.400007</v>
      </c>
      <c r="B76">
        <v>400007</v>
      </c>
      <c r="C76" t="s">
        <v>756</v>
      </c>
      <c r="D76">
        <v>180102</v>
      </c>
      <c r="E76" t="s">
        <v>702</v>
      </c>
      <c r="F76" t="s">
        <v>768</v>
      </c>
      <c r="G76" t="s">
        <v>770</v>
      </c>
    </row>
    <row r="77" spans="1:7">
      <c r="A77" t="str">
        <f t="shared" si="1"/>
        <v>180102.400010</v>
      </c>
      <c r="B77">
        <v>400010</v>
      </c>
      <c r="C77" t="s">
        <v>162</v>
      </c>
      <c r="D77">
        <v>180102</v>
      </c>
      <c r="E77" t="s">
        <v>702</v>
      </c>
      <c r="F77" t="s">
        <v>768</v>
      </c>
      <c r="G77" t="s">
        <v>770</v>
      </c>
    </row>
    <row r="78" spans="1:7">
      <c r="A78" t="str">
        <f t="shared" si="1"/>
        <v>180102.400011</v>
      </c>
      <c r="B78">
        <v>400011</v>
      </c>
      <c r="C78" t="s">
        <v>757</v>
      </c>
      <c r="D78">
        <v>180102</v>
      </c>
      <c r="E78" t="s">
        <v>702</v>
      </c>
      <c r="F78" t="s">
        <v>768</v>
      </c>
      <c r="G78" t="s">
        <v>770</v>
      </c>
    </row>
    <row r="79" spans="1:7">
      <c r="A79" t="str">
        <f t="shared" si="1"/>
        <v>180102.400012</v>
      </c>
      <c r="B79">
        <v>400012</v>
      </c>
      <c r="C79" t="s">
        <v>758</v>
      </c>
      <c r="D79">
        <v>180102</v>
      </c>
      <c r="E79" t="s">
        <v>702</v>
      </c>
      <c r="F79" t="s">
        <v>768</v>
      </c>
      <c r="G79" t="s">
        <v>770</v>
      </c>
    </row>
    <row r="80" spans="1:7">
      <c r="A80" t="str">
        <f t="shared" si="1"/>
        <v>180102.400013</v>
      </c>
      <c r="B80">
        <v>400013</v>
      </c>
      <c r="C80" t="s">
        <v>759</v>
      </c>
      <c r="D80">
        <v>180102</v>
      </c>
      <c r="E80" t="s">
        <v>702</v>
      </c>
      <c r="F80" t="s">
        <v>768</v>
      </c>
      <c r="G80" t="s">
        <v>770</v>
      </c>
    </row>
    <row r="81" spans="1:7">
      <c r="A81" t="str">
        <f t="shared" si="1"/>
        <v>180102.400202</v>
      </c>
      <c r="B81">
        <v>400202</v>
      </c>
      <c r="C81" t="s">
        <v>760</v>
      </c>
      <c r="D81">
        <v>180102</v>
      </c>
      <c r="E81" t="s">
        <v>702</v>
      </c>
      <c r="F81" t="s">
        <v>768</v>
      </c>
      <c r="G81" t="s">
        <v>770</v>
      </c>
    </row>
    <row r="82" spans="1:7">
      <c r="A82" t="str">
        <f t="shared" si="1"/>
        <v>180102.400203</v>
      </c>
      <c r="B82">
        <v>400203</v>
      </c>
      <c r="C82" t="s">
        <v>761</v>
      </c>
      <c r="D82">
        <v>180102</v>
      </c>
      <c r="E82" t="s">
        <v>702</v>
      </c>
      <c r="F82" t="s">
        <v>768</v>
      </c>
      <c r="G82" t="s">
        <v>770</v>
      </c>
    </row>
    <row r="83" spans="1:7">
      <c r="A83" t="str">
        <f t="shared" si="1"/>
        <v>180102.400219</v>
      </c>
      <c r="B83">
        <v>400219</v>
      </c>
      <c r="C83" t="s">
        <v>762</v>
      </c>
      <c r="D83">
        <v>180102</v>
      </c>
      <c r="E83" t="s">
        <v>702</v>
      </c>
      <c r="F83" t="s">
        <v>768</v>
      </c>
      <c r="G83" t="s">
        <v>770</v>
      </c>
    </row>
    <row r="84" spans="1:7">
      <c r="A84" t="str">
        <f t="shared" si="1"/>
        <v>180102.400220</v>
      </c>
      <c r="B84">
        <v>400220</v>
      </c>
      <c r="C84" t="s">
        <v>763</v>
      </c>
      <c r="D84">
        <v>180102</v>
      </c>
      <c r="E84" t="s">
        <v>702</v>
      </c>
      <c r="F84" t="s">
        <v>768</v>
      </c>
      <c r="G84" t="s">
        <v>770</v>
      </c>
    </row>
    <row r="85" spans="1:7">
      <c r="A85" t="str">
        <f t="shared" si="1"/>
        <v>180102.400221</v>
      </c>
      <c r="B85">
        <v>400221</v>
      </c>
      <c r="C85" t="s">
        <v>764</v>
      </c>
      <c r="D85">
        <v>180102</v>
      </c>
      <c r="E85" t="s">
        <v>702</v>
      </c>
      <c r="F85" t="s">
        <v>768</v>
      </c>
      <c r="G85" t="s">
        <v>770</v>
      </c>
    </row>
    <row r="86" spans="1:7">
      <c r="A86" t="str">
        <f t="shared" si="1"/>
        <v>180102.400014</v>
      </c>
      <c r="B86">
        <v>400014</v>
      </c>
      <c r="C86" t="s">
        <v>164</v>
      </c>
      <c r="D86">
        <v>180102</v>
      </c>
      <c r="E86" t="s">
        <v>702</v>
      </c>
      <c r="F86" t="s">
        <v>768</v>
      </c>
      <c r="G86" t="s">
        <v>770</v>
      </c>
    </row>
    <row r="87" spans="1:7">
      <c r="A87" t="str">
        <f t="shared" si="1"/>
        <v>180102.400015</v>
      </c>
      <c r="B87">
        <v>400015</v>
      </c>
      <c r="C87" t="s">
        <v>171</v>
      </c>
      <c r="D87">
        <v>180102</v>
      </c>
      <c r="E87" t="s">
        <v>702</v>
      </c>
      <c r="F87" t="s">
        <v>768</v>
      </c>
      <c r="G87" t="s">
        <v>770</v>
      </c>
    </row>
    <row r="88" spans="1:7">
      <c r="A88" t="str">
        <f t="shared" si="1"/>
        <v>180102.400016</v>
      </c>
      <c r="B88">
        <v>400016</v>
      </c>
      <c r="C88" t="s">
        <v>177</v>
      </c>
      <c r="D88">
        <v>180102</v>
      </c>
      <c r="E88" t="s">
        <v>702</v>
      </c>
      <c r="F88" t="s">
        <v>768</v>
      </c>
      <c r="G88" t="s">
        <v>770</v>
      </c>
    </row>
    <row r="89" spans="1:7">
      <c r="A89" t="str">
        <f t="shared" si="1"/>
        <v>180102.400017</v>
      </c>
      <c r="B89">
        <v>400017</v>
      </c>
      <c r="C89" t="s">
        <v>183</v>
      </c>
      <c r="D89">
        <v>180102</v>
      </c>
      <c r="E89" t="s">
        <v>702</v>
      </c>
      <c r="F89" t="s">
        <v>768</v>
      </c>
      <c r="G89" t="s">
        <v>770</v>
      </c>
    </row>
    <row r="90" spans="1:7">
      <c r="A90" t="str">
        <f t="shared" si="1"/>
        <v>180102.400175</v>
      </c>
      <c r="B90">
        <v>400175</v>
      </c>
      <c r="C90" t="s">
        <v>765</v>
      </c>
      <c r="D90">
        <v>180102</v>
      </c>
      <c r="E90" t="s">
        <v>702</v>
      </c>
      <c r="F90" t="s">
        <v>768</v>
      </c>
      <c r="G90" t="s">
        <v>770</v>
      </c>
    </row>
    <row r="91" spans="1:7">
      <c r="A91" t="str">
        <f t="shared" si="1"/>
        <v>180102.400176</v>
      </c>
      <c r="B91">
        <v>400176</v>
      </c>
      <c r="C91" t="s">
        <v>766</v>
      </c>
      <c r="D91">
        <v>180102</v>
      </c>
      <c r="E91" t="s">
        <v>702</v>
      </c>
      <c r="F91" t="s">
        <v>768</v>
      </c>
      <c r="G91" t="s">
        <v>770</v>
      </c>
    </row>
    <row r="92" spans="1:7">
      <c r="A92" t="str">
        <f t="shared" si="1"/>
        <v>180102.400020</v>
      </c>
      <c r="B92">
        <v>400020</v>
      </c>
      <c r="C92" t="s">
        <v>191</v>
      </c>
      <c r="D92">
        <v>180102</v>
      </c>
      <c r="E92" t="s">
        <v>702</v>
      </c>
      <c r="F92" t="s">
        <v>768</v>
      </c>
      <c r="G92" t="s">
        <v>770</v>
      </c>
    </row>
    <row r="93" spans="1:7">
      <c r="A93" t="str">
        <f t="shared" si="1"/>
        <v>180102.400021</v>
      </c>
      <c r="B93">
        <v>400021</v>
      </c>
      <c r="C93" t="s">
        <v>197</v>
      </c>
      <c r="D93">
        <v>180102</v>
      </c>
      <c r="E93" t="s">
        <v>702</v>
      </c>
      <c r="F93" t="s">
        <v>768</v>
      </c>
      <c r="G93" t="s">
        <v>770</v>
      </c>
    </row>
    <row r="94" spans="1:7">
      <c r="A94" t="str">
        <f t="shared" si="1"/>
        <v>180102.400022</v>
      </c>
      <c r="B94">
        <v>400022</v>
      </c>
      <c r="C94" t="s">
        <v>200</v>
      </c>
      <c r="D94">
        <v>180102</v>
      </c>
      <c r="E94" t="s">
        <v>702</v>
      </c>
      <c r="F94" t="s">
        <v>768</v>
      </c>
      <c r="G94" t="s">
        <v>770</v>
      </c>
    </row>
    <row r="95" spans="1:7">
      <c r="A95" t="str">
        <f t="shared" si="1"/>
        <v>180102.400024</v>
      </c>
      <c r="B95">
        <v>400024</v>
      </c>
      <c r="C95" t="s">
        <v>767</v>
      </c>
      <c r="D95">
        <v>180102</v>
      </c>
      <c r="E95" t="s">
        <v>702</v>
      </c>
      <c r="F95" t="s">
        <v>768</v>
      </c>
      <c r="G95" t="s">
        <v>770</v>
      </c>
    </row>
    <row r="96" spans="1:7">
      <c r="A96" t="str">
        <f t="shared" si="1"/>
        <v>180102.400177</v>
      </c>
      <c r="B96">
        <v>400177</v>
      </c>
      <c r="C96" t="s">
        <v>202</v>
      </c>
      <c r="D96">
        <v>180102</v>
      </c>
      <c r="E96" t="s">
        <v>702</v>
      </c>
      <c r="F96" t="s">
        <v>768</v>
      </c>
      <c r="G96" t="s">
        <v>770</v>
      </c>
    </row>
    <row r="97" spans="1:7">
      <c r="A97" t="str">
        <f t="shared" si="1"/>
        <v>180102.400214</v>
      </c>
      <c r="B97">
        <v>400214</v>
      </c>
      <c r="C97" t="s">
        <v>224</v>
      </c>
      <c r="D97">
        <v>180102</v>
      </c>
      <c r="E97" t="s">
        <v>702</v>
      </c>
      <c r="F97" t="s">
        <v>768</v>
      </c>
      <c r="G97" t="s">
        <v>770</v>
      </c>
    </row>
    <row r="98" spans="1:7">
      <c r="A98" t="str">
        <f t="shared" si="1"/>
        <v>180102.400025</v>
      </c>
      <c r="B98">
        <v>400025</v>
      </c>
      <c r="C98" t="s">
        <v>228</v>
      </c>
      <c r="D98">
        <v>180102</v>
      </c>
      <c r="E98" t="s">
        <v>702</v>
      </c>
      <c r="F98" t="s">
        <v>768</v>
      </c>
      <c r="G98" t="s">
        <v>770</v>
      </c>
    </row>
    <row r="99" spans="1:7">
      <c r="A99" t="str">
        <f t="shared" si="1"/>
        <v>180102.400026</v>
      </c>
      <c r="B99">
        <v>400026</v>
      </c>
      <c r="C99" t="s">
        <v>230</v>
      </c>
      <c r="D99">
        <v>180102</v>
      </c>
      <c r="E99" t="s">
        <v>702</v>
      </c>
      <c r="F99" t="s">
        <v>768</v>
      </c>
      <c r="G99" t="s">
        <v>770</v>
      </c>
    </row>
    <row r="100" spans="1:7">
      <c r="A100" t="str">
        <f t="shared" si="1"/>
        <v>180102.400027</v>
      </c>
      <c r="B100">
        <v>400027</v>
      </c>
      <c r="C100" t="s">
        <v>231</v>
      </c>
      <c r="D100">
        <v>180102</v>
      </c>
      <c r="E100" t="s">
        <v>702</v>
      </c>
      <c r="F100" t="s">
        <v>768</v>
      </c>
      <c r="G100" t="s">
        <v>770</v>
      </c>
    </row>
    <row r="101" spans="1:7">
      <c r="A101" t="str">
        <f t="shared" si="1"/>
        <v>180102.400028</v>
      </c>
      <c r="B101">
        <v>400028</v>
      </c>
      <c r="C101" t="s">
        <v>232</v>
      </c>
      <c r="D101">
        <v>180102</v>
      </c>
      <c r="E101" t="s">
        <v>702</v>
      </c>
      <c r="F101" t="s">
        <v>768</v>
      </c>
      <c r="G101" t="s">
        <v>770</v>
      </c>
    </row>
    <row r="102" spans="1:7">
      <c r="A102" t="str">
        <f t="shared" si="1"/>
        <v>180102.400029</v>
      </c>
      <c r="B102">
        <v>400029</v>
      </c>
      <c r="C102" t="s">
        <v>234</v>
      </c>
      <c r="D102">
        <v>180102</v>
      </c>
      <c r="E102" t="s">
        <v>702</v>
      </c>
      <c r="F102" t="s">
        <v>768</v>
      </c>
      <c r="G102" t="s">
        <v>770</v>
      </c>
    </row>
    <row r="103" spans="1:7">
      <c r="A103" t="str">
        <f t="shared" si="1"/>
        <v>180102.400030</v>
      </c>
      <c r="B103">
        <v>400030</v>
      </c>
      <c r="C103" t="s">
        <v>236</v>
      </c>
      <c r="D103">
        <v>180102</v>
      </c>
      <c r="E103" t="s">
        <v>702</v>
      </c>
      <c r="F103" t="s">
        <v>768</v>
      </c>
      <c r="G103" t="s">
        <v>770</v>
      </c>
    </row>
    <row r="104" spans="1:7">
      <c r="A104" t="str">
        <f t="shared" si="1"/>
        <v>180102.400178</v>
      </c>
      <c r="B104">
        <v>400178</v>
      </c>
      <c r="C104" t="s">
        <v>769</v>
      </c>
      <c r="D104">
        <v>180102</v>
      </c>
      <c r="E104" t="s">
        <v>702</v>
      </c>
      <c r="F104" t="s">
        <v>768</v>
      </c>
      <c r="G104" t="s">
        <v>770</v>
      </c>
    </row>
    <row r="105" spans="1:7">
      <c r="A105" t="str">
        <f t="shared" si="1"/>
        <v>180102.400179</v>
      </c>
      <c r="B105">
        <v>400179</v>
      </c>
      <c r="C105" t="s">
        <v>238</v>
      </c>
      <c r="D105">
        <v>180102</v>
      </c>
      <c r="E105" t="s">
        <v>702</v>
      </c>
      <c r="F105" t="s">
        <v>768</v>
      </c>
      <c r="G105" t="s">
        <v>770</v>
      </c>
    </row>
    <row r="106" spans="1:7">
      <c r="A106" t="str">
        <f t="shared" si="1"/>
        <v>180102.400180</v>
      </c>
      <c r="B106">
        <v>400180</v>
      </c>
      <c r="C106" t="s">
        <v>243</v>
      </c>
      <c r="D106">
        <v>180102</v>
      </c>
      <c r="E106" t="s">
        <v>702</v>
      </c>
      <c r="F106" t="s">
        <v>768</v>
      </c>
      <c r="G106" t="s">
        <v>770</v>
      </c>
    </row>
    <row r="107" spans="1:7">
      <c r="A107" t="str">
        <f t="shared" si="1"/>
        <v>180103.400003</v>
      </c>
      <c r="B107">
        <v>400003</v>
      </c>
      <c r="C107" t="s">
        <v>156</v>
      </c>
      <c r="D107">
        <v>180103</v>
      </c>
      <c r="E107" t="s">
        <v>703</v>
      </c>
      <c r="F107" t="s">
        <v>768</v>
      </c>
      <c r="G107" t="s">
        <v>770</v>
      </c>
    </row>
    <row r="108" spans="1:7">
      <c r="A108" t="str">
        <f t="shared" si="1"/>
        <v>180103.400004</v>
      </c>
      <c r="B108">
        <v>400004</v>
      </c>
      <c r="C108" t="s">
        <v>753</v>
      </c>
      <c r="D108">
        <v>180103</v>
      </c>
      <c r="E108" t="s">
        <v>703</v>
      </c>
      <c r="F108" t="s">
        <v>768</v>
      </c>
      <c r="G108" t="s">
        <v>770</v>
      </c>
    </row>
    <row r="109" spans="1:7">
      <c r="A109" t="str">
        <f t="shared" si="1"/>
        <v>180103.400005</v>
      </c>
      <c r="B109">
        <v>400005</v>
      </c>
      <c r="C109" t="s">
        <v>754</v>
      </c>
      <c r="D109">
        <v>180103</v>
      </c>
      <c r="E109" t="s">
        <v>703</v>
      </c>
      <c r="F109" t="s">
        <v>768</v>
      </c>
      <c r="G109" t="s">
        <v>770</v>
      </c>
    </row>
    <row r="110" spans="1:7">
      <c r="A110" t="str">
        <f t="shared" si="1"/>
        <v>180103.400006</v>
      </c>
      <c r="B110">
        <v>400006</v>
      </c>
      <c r="C110" t="s">
        <v>755</v>
      </c>
      <c r="D110">
        <v>180103</v>
      </c>
      <c r="E110" t="s">
        <v>703</v>
      </c>
      <c r="F110" t="s">
        <v>768</v>
      </c>
      <c r="G110" t="s">
        <v>770</v>
      </c>
    </row>
    <row r="111" spans="1:7">
      <c r="A111" t="str">
        <f t="shared" si="1"/>
        <v>180103.400007</v>
      </c>
      <c r="B111">
        <v>400007</v>
      </c>
      <c r="C111" t="s">
        <v>756</v>
      </c>
      <c r="D111">
        <v>180103</v>
      </c>
      <c r="E111" t="s">
        <v>703</v>
      </c>
      <c r="F111" t="s">
        <v>768</v>
      </c>
      <c r="G111" t="s">
        <v>770</v>
      </c>
    </row>
    <row r="112" spans="1:7">
      <c r="A112" t="str">
        <f t="shared" si="1"/>
        <v>180103.400010</v>
      </c>
      <c r="B112">
        <v>400010</v>
      </c>
      <c r="C112" t="s">
        <v>162</v>
      </c>
      <c r="D112">
        <v>180103</v>
      </c>
      <c r="E112" t="s">
        <v>703</v>
      </c>
      <c r="F112" t="s">
        <v>768</v>
      </c>
      <c r="G112" t="s">
        <v>770</v>
      </c>
    </row>
    <row r="113" spans="1:7">
      <c r="A113" t="str">
        <f t="shared" si="1"/>
        <v>180103.400011</v>
      </c>
      <c r="B113">
        <v>400011</v>
      </c>
      <c r="C113" t="s">
        <v>757</v>
      </c>
      <c r="D113">
        <v>180103</v>
      </c>
      <c r="E113" t="s">
        <v>703</v>
      </c>
      <c r="F113" t="s">
        <v>768</v>
      </c>
      <c r="G113" t="s">
        <v>770</v>
      </c>
    </row>
    <row r="114" spans="1:7">
      <c r="A114" t="str">
        <f t="shared" si="1"/>
        <v>180103.400012</v>
      </c>
      <c r="B114">
        <v>400012</v>
      </c>
      <c r="C114" t="s">
        <v>758</v>
      </c>
      <c r="D114">
        <v>180103</v>
      </c>
      <c r="E114" t="s">
        <v>703</v>
      </c>
      <c r="F114" t="s">
        <v>768</v>
      </c>
      <c r="G114" t="s">
        <v>770</v>
      </c>
    </row>
    <row r="115" spans="1:7">
      <c r="A115" t="str">
        <f t="shared" si="1"/>
        <v>180103.400013</v>
      </c>
      <c r="B115">
        <v>400013</v>
      </c>
      <c r="C115" t="s">
        <v>759</v>
      </c>
      <c r="D115">
        <v>180103</v>
      </c>
      <c r="E115" t="s">
        <v>703</v>
      </c>
      <c r="F115" t="s">
        <v>768</v>
      </c>
      <c r="G115" t="s">
        <v>770</v>
      </c>
    </row>
    <row r="116" spans="1:7">
      <c r="A116" t="str">
        <f t="shared" si="1"/>
        <v>180103.400202</v>
      </c>
      <c r="B116">
        <v>400202</v>
      </c>
      <c r="C116" t="s">
        <v>760</v>
      </c>
      <c r="D116">
        <v>180103</v>
      </c>
      <c r="E116" t="s">
        <v>703</v>
      </c>
      <c r="F116" t="s">
        <v>768</v>
      </c>
      <c r="G116" t="s">
        <v>770</v>
      </c>
    </row>
    <row r="117" spans="1:7">
      <c r="A117" t="str">
        <f t="shared" si="1"/>
        <v>180103.400203</v>
      </c>
      <c r="B117">
        <v>400203</v>
      </c>
      <c r="C117" t="s">
        <v>761</v>
      </c>
      <c r="D117">
        <v>180103</v>
      </c>
      <c r="E117" t="s">
        <v>703</v>
      </c>
      <c r="F117" t="s">
        <v>768</v>
      </c>
      <c r="G117" t="s">
        <v>770</v>
      </c>
    </row>
    <row r="118" spans="1:7">
      <c r="A118" t="str">
        <f t="shared" si="1"/>
        <v>180103.400219</v>
      </c>
      <c r="B118">
        <v>400219</v>
      </c>
      <c r="C118" t="s">
        <v>762</v>
      </c>
      <c r="D118">
        <v>180103</v>
      </c>
      <c r="E118" t="s">
        <v>703</v>
      </c>
      <c r="F118" t="s">
        <v>768</v>
      </c>
      <c r="G118" t="s">
        <v>770</v>
      </c>
    </row>
    <row r="119" spans="1:7">
      <c r="A119" t="str">
        <f t="shared" si="1"/>
        <v>180103.400220</v>
      </c>
      <c r="B119">
        <v>400220</v>
      </c>
      <c r="C119" t="s">
        <v>763</v>
      </c>
      <c r="D119">
        <v>180103</v>
      </c>
      <c r="E119" t="s">
        <v>703</v>
      </c>
      <c r="F119" t="s">
        <v>768</v>
      </c>
      <c r="G119" t="s">
        <v>770</v>
      </c>
    </row>
    <row r="120" spans="1:7">
      <c r="A120" t="str">
        <f t="shared" si="1"/>
        <v>180103.400221</v>
      </c>
      <c r="B120">
        <v>400221</v>
      </c>
      <c r="C120" t="s">
        <v>764</v>
      </c>
      <c r="D120">
        <v>180103</v>
      </c>
      <c r="E120" t="s">
        <v>703</v>
      </c>
      <c r="F120" t="s">
        <v>768</v>
      </c>
      <c r="G120" t="s">
        <v>770</v>
      </c>
    </row>
    <row r="121" spans="1:7">
      <c r="A121" t="str">
        <f t="shared" si="1"/>
        <v>180103.400014</v>
      </c>
      <c r="B121">
        <v>400014</v>
      </c>
      <c r="C121" t="s">
        <v>164</v>
      </c>
      <c r="D121">
        <v>180103</v>
      </c>
      <c r="E121" t="s">
        <v>703</v>
      </c>
      <c r="F121" t="s">
        <v>768</v>
      </c>
      <c r="G121" t="s">
        <v>770</v>
      </c>
    </row>
    <row r="122" spans="1:7">
      <c r="A122" t="str">
        <f t="shared" si="1"/>
        <v>180103.400015</v>
      </c>
      <c r="B122">
        <v>400015</v>
      </c>
      <c r="C122" t="s">
        <v>171</v>
      </c>
      <c r="D122">
        <v>180103</v>
      </c>
      <c r="E122" t="s">
        <v>703</v>
      </c>
      <c r="F122" t="s">
        <v>768</v>
      </c>
      <c r="G122" t="s">
        <v>770</v>
      </c>
    </row>
    <row r="123" spans="1:7">
      <c r="A123" t="str">
        <f t="shared" si="1"/>
        <v>180103.400016</v>
      </c>
      <c r="B123">
        <v>400016</v>
      </c>
      <c r="C123" t="s">
        <v>177</v>
      </c>
      <c r="D123">
        <v>180103</v>
      </c>
      <c r="E123" t="s">
        <v>703</v>
      </c>
      <c r="F123" t="s">
        <v>768</v>
      </c>
      <c r="G123" t="s">
        <v>770</v>
      </c>
    </row>
    <row r="124" spans="1:7">
      <c r="A124" t="str">
        <f t="shared" si="1"/>
        <v>180103.400017</v>
      </c>
      <c r="B124">
        <v>400017</v>
      </c>
      <c r="C124" t="s">
        <v>183</v>
      </c>
      <c r="D124">
        <v>180103</v>
      </c>
      <c r="E124" t="s">
        <v>703</v>
      </c>
      <c r="F124" t="s">
        <v>768</v>
      </c>
      <c r="G124" t="s">
        <v>770</v>
      </c>
    </row>
    <row r="125" spans="1:7">
      <c r="A125" t="str">
        <f t="shared" si="1"/>
        <v>180103.400175</v>
      </c>
      <c r="B125">
        <v>400175</v>
      </c>
      <c r="C125" t="s">
        <v>765</v>
      </c>
      <c r="D125">
        <v>180103</v>
      </c>
      <c r="E125" t="s">
        <v>703</v>
      </c>
      <c r="F125" t="s">
        <v>768</v>
      </c>
      <c r="G125" t="s">
        <v>770</v>
      </c>
    </row>
    <row r="126" spans="1:7">
      <c r="A126" t="str">
        <f t="shared" si="1"/>
        <v>180103.400176</v>
      </c>
      <c r="B126">
        <v>400176</v>
      </c>
      <c r="C126" t="s">
        <v>766</v>
      </c>
      <c r="D126">
        <v>180103</v>
      </c>
      <c r="E126" t="s">
        <v>703</v>
      </c>
      <c r="F126" t="s">
        <v>768</v>
      </c>
      <c r="G126" t="s">
        <v>770</v>
      </c>
    </row>
    <row r="127" spans="1:7">
      <c r="A127" t="str">
        <f t="shared" si="1"/>
        <v>180103.400020</v>
      </c>
      <c r="B127">
        <v>400020</v>
      </c>
      <c r="C127" t="s">
        <v>191</v>
      </c>
      <c r="D127">
        <v>180103</v>
      </c>
      <c r="E127" t="s">
        <v>703</v>
      </c>
      <c r="F127" t="s">
        <v>768</v>
      </c>
      <c r="G127" t="s">
        <v>770</v>
      </c>
    </row>
    <row r="128" spans="1:7">
      <c r="A128" t="str">
        <f t="shared" si="1"/>
        <v>180103.400021</v>
      </c>
      <c r="B128">
        <v>400021</v>
      </c>
      <c r="C128" t="s">
        <v>197</v>
      </c>
      <c r="D128">
        <v>180103</v>
      </c>
      <c r="E128" t="s">
        <v>703</v>
      </c>
      <c r="F128" t="s">
        <v>768</v>
      </c>
      <c r="G128" t="s">
        <v>770</v>
      </c>
    </row>
    <row r="129" spans="1:7">
      <c r="A129" t="str">
        <f t="shared" si="1"/>
        <v>180103.400022</v>
      </c>
      <c r="B129">
        <v>400022</v>
      </c>
      <c r="C129" t="s">
        <v>200</v>
      </c>
      <c r="D129">
        <v>180103</v>
      </c>
      <c r="E129" t="s">
        <v>703</v>
      </c>
      <c r="F129" t="s">
        <v>768</v>
      </c>
      <c r="G129" t="s">
        <v>770</v>
      </c>
    </row>
    <row r="130" spans="1:7">
      <c r="A130" t="str">
        <f t="shared" ref="A130:A193" si="2">CONCATENATE(D130,".",B130)</f>
        <v>180103.400024</v>
      </c>
      <c r="B130">
        <v>400024</v>
      </c>
      <c r="C130" t="s">
        <v>767</v>
      </c>
      <c r="D130">
        <v>180103</v>
      </c>
      <c r="E130" t="s">
        <v>703</v>
      </c>
      <c r="F130" t="s">
        <v>768</v>
      </c>
      <c r="G130" t="s">
        <v>770</v>
      </c>
    </row>
    <row r="131" spans="1:7">
      <c r="A131" t="str">
        <f t="shared" si="2"/>
        <v>180103.400177</v>
      </c>
      <c r="B131">
        <v>400177</v>
      </c>
      <c r="C131" t="s">
        <v>202</v>
      </c>
      <c r="D131">
        <v>180103</v>
      </c>
      <c r="E131" t="s">
        <v>703</v>
      </c>
      <c r="F131" t="s">
        <v>768</v>
      </c>
      <c r="G131" t="s">
        <v>770</v>
      </c>
    </row>
    <row r="132" spans="1:7">
      <c r="A132" t="str">
        <f t="shared" si="2"/>
        <v>180103.400214</v>
      </c>
      <c r="B132">
        <v>400214</v>
      </c>
      <c r="C132" t="s">
        <v>224</v>
      </c>
      <c r="D132">
        <v>180103</v>
      </c>
      <c r="E132" t="s">
        <v>703</v>
      </c>
      <c r="F132" t="s">
        <v>768</v>
      </c>
      <c r="G132" t="s">
        <v>770</v>
      </c>
    </row>
    <row r="133" spans="1:7">
      <c r="A133" t="str">
        <f t="shared" si="2"/>
        <v>180103.400025</v>
      </c>
      <c r="B133">
        <v>400025</v>
      </c>
      <c r="C133" t="s">
        <v>228</v>
      </c>
      <c r="D133">
        <v>180103</v>
      </c>
      <c r="E133" t="s">
        <v>703</v>
      </c>
      <c r="F133" t="s">
        <v>768</v>
      </c>
      <c r="G133" t="s">
        <v>770</v>
      </c>
    </row>
    <row r="134" spans="1:7">
      <c r="A134" t="str">
        <f t="shared" si="2"/>
        <v>180103.400026</v>
      </c>
      <c r="B134">
        <v>400026</v>
      </c>
      <c r="C134" t="s">
        <v>230</v>
      </c>
      <c r="D134">
        <v>180103</v>
      </c>
      <c r="E134" t="s">
        <v>703</v>
      </c>
      <c r="F134" t="s">
        <v>768</v>
      </c>
      <c r="G134" t="s">
        <v>770</v>
      </c>
    </row>
    <row r="135" spans="1:7">
      <c r="A135" t="str">
        <f t="shared" si="2"/>
        <v>180103.400027</v>
      </c>
      <c r="B135">
        <v>400027</v>
      </c>
      <c r="C135" t="s">
        <v>231</v>
      </c>
      <c r="D135">
        <v>180103</v>
      </c>
      <c r="E135" t="s">
        <v>703</v>
      </c>
      <c r="F135" t="s">
        <v>768</v>
      </c>
      <c r="G135" t="s">
        <v>770</v>
      </c>
    </row>
    <row r="136" spans="1:7">
      <c r="A136" t="str">
        <f t="shared" si="2"/>
        <v>180103.400028</v>
      </c>
      <c r="B136">
        <v>400028</v>
      </c>
      <c r="C136" t="s">
        <v>232</v>
      </c>
      <c r="D136">
        <v>180103</v>
      </c>
      <c r="E136" t="s">
        <v>703</v>
      </c>
      <c r="F136" t="s">
        <v>768</v>
      </c>
      <c r="G136" t="s">
        <v>770</v>
      </c>
    </row>
    <row r="137" spans="1:7">
      <c r="A137" t="str">
        <f t="shared" si="2"/>
        <v>180103.400029</v>
      </c>
      <c r="B137">
        <v>400029</v>
      </c>
      <c r="C137" t="s">
        <v>234</v>
      </c>
      <c r="D137">
        <v>180103</v>
      </c>
      <c r="E137" t="s">
        <v>703</v>
      </c>
      <c r="F137" t="s">
        <v>768</v>
      </c>
      <c r="G137" t="s">
        <v>770</v>
      </c>
    </row>
    <row r="138" spans="1:7">
      <c r="A138" t="str">
        <f t="shared" si="2"/>
        <v>180103.400030</v>
      </c>
      <c r="B138">
        <v>400030</v>
      </c>
      <c r="C138" t="s">
        <v>236</v>
      </c>
      <c r="D138">
        <v>180103</v>
      </c>
      <c r="E138" t="s">
        <v>703</v>
      </c>
      <c r="F138" t="s">
        <v>768</v>
      </c>
      <c r="G138" t="s">
        <v>770</v>
      </c>
    </row>
    <row r="139" spans="1:7">
      <c r="A139" t="str">
        <f t="shared" si="2"/>
        <v>180103.400178</v>
      </c>
      <c r="B139">
        <v>400178</v>
      </c>
      <c r="C139" t="s">
        <v>769</v>
      </c>
      <c r="D139">
        <v>180103</v>
      </c>
      <c r="E139" t="s">
        <v>703</v>
      </c>
      <c r="F139" t="s">
        <v>768</v>
      </c>
      <c r="G139" t="s">
        <v>770</v>
      </c>
    </row>
    <row r="140" spans="1:7">
      <c r="A140" t="str">
        <f t="shared" si="2"/>
        <v>180103.400179</v>
      </c>
      <c r="B140">
        <v>400179</v>
      </c>
      <c r="C140" t="s">
        <v>238</v>
      </c>
      <c r="D140">
        <v>180103</v>
      </c>
      <c r="E140" t="s">
        <v>703</v>
      </c>
      <c r="F140" t="s">
        <v>768</v>
      </c>
      <c r="G140" t="s">
        <v>770</v>
      </c>
    </row>
    <row r="141" spans="1:7">
      <c r="A141" t="str">
        <f t="shared" si="2"/>
        <v>180103.400180</v>
      </c>
      <c r="B141">
        <v>400180</v>
      </c>
      <c r="C141" t="s">
        <v>243</v>
      </c>
      <c r="D141">
        <v>180103</v>
      </c>
      <c r="E141" t="s">
        <v>703</v>
      </c>
      <c r="F141" t="s">
        <v>768</v>
      </c>
      <c r="G141" t="s">
        <v>770</v>
      </c>
    </row>
    <row r="142" spans="1:7">
      <c r="A142" t="str">
        <f t="shared" si="2"/>
        <v>180104.400003</v>
      </c>
      <c r="B142">
        <v>400003</v>
      </c>
      <c r="C142" t="s">
        <v>156</v>
      </c>
      <c r="D142">
        <v>180104</v>
      </c>
      <c r="E142" t="s">
        <v>704</v>
      </c>
      <c r="F142" t="s">
        <v>768</v>
      </c>
      <c r="G142" t="s">
        <v>770</v>
      </c>
    </row>
    <row r="143" spans="1:7">
      <c r="A143" t="str">
        <f t="shared" si="2"/>
        <v>180104.400004</v>
      </c>
      <c r="B143">
        <v>400004</v>
      </c>
      <c r="C143" t="s">
        <v>753</v>
      </c>
      <c r="D143">
        <v>180104</v>
      </c>
      <c r="E143" t="s">
        <v>704</v>
      </c>
      <c r="F143" t="s">
        <v>768</v>
      </c>
      <c r="G143" t="s">
        <v>770</v>
      </c>
    </row>
    <row r="144" spans="1:7">
      <c r="A144" t="str">
        <f t="shared" si="2"/>
        <v>180104.400005</v>
      </c>
      <c r="B144">
        <v>400005</v>
      </c>
      <c r="C144" t="s">
        <v>754</v>
      </c>
      <c r="D144">
        <v>180104</v>
      </c>
      <c r="E144" t="s">
        <v>704</v>
      </c>
      <c r="F144" t="s">
        <v>768</v>
      </c>
      <c r="G144" t="s">
        <v>770</v>
      </c>
    </row>
    <row r="145" spans="1:7">
      <c r="A145" t="str">
        <f t="shared" si="2"/>
        <v>180104.400006</v>
      </c>
      <c r="B145">
        <v>400006</v>
      </c>
      <c r="C145" t="s">
        <v>755</v>
      </c>
      <c r="D145">
        <v>180104</v>
      </c>
      <c r="E145" t="s">
        <v>704</v>
      </c>
      <c r="F145" t="s">
        <v>768</v>
      </c>
      <c r="G145" t="s">
        <v>770</v>
      </c>
    </row>
    <row r="146" spans="1:7">
      <c r="A146" t="str">
        <f t="shared" si="2"/>
        <v>180104.400007</v>
      </c>
      <c r="B146">
        <v>400007</v>
      </c>
      <c r="C146" t="s">
        <v>756</v>
      </c>
      <c r="D146">
        <v>180104</v>
      </c>
      <c r="E146" t="s">
        <v>704</v>
      </c>
      <c r="F146" t="s">
        <v>768</v>
      </c>
      <c r="G146" t="s">
        <v>770</v>
      </c>
    </row>
    <row r="147" spans="1:7">
      <c r="A147" t="str">
        <f t="shared" si="2"/>
        <v>180104.400010</v>
      </c>
      <c r="B147">
        <v>400010</v>
      </c>
      <c r="C147" t="s">
        <v>162</v>
      </c>
      <c r="D147">
        <v>180104</v>
      </c>
      <c r="E147" t="s">
        <v>704</v>
      </c>
      <c r="F147" t="s">
        <v>768</v>
      </c>
      <c r="G147" t="s">
        <v>770</v>
      </c>
    </row>
    <row r="148" spans="1:7">
      <c r="A148" t="str">
        <f t="shared" si="2"/>
        <v>180104.400011</v>
      </c>
      <c r="B148">
        <v>400011</v>
      </c>
      <c r="C148" t="s">
        <v>757</v>
      </c>
      <c r="D148">
        <v>180104</v>
      </c>
      <c r="E148" t="s">
        <v>704</v>
      </c>
      <c r="F148" t="s">
        <v>768</v>
      </c>
      <c r="G148" t="s">
        <v>770</v>
      </c>
    </row>
    <row r="149" spans="1:7">
      <c r="A149" t="str">
        <f t="shared" si="2"/>
        <v>180104.400012</v>
      </c>
      <c r="B149">
        <v>400012</v>
      </c>
      <c r="C149" t="s">
        <v>758</v>
      </c>
      <c r="D149">
        <v>180104</v>
      </c>
      <c r="E149" t="s">
        <v>704</v>
      </c>
      <c r="F149" t="s">
        <v>768</v>
      </c>
      <c r="G149" t="s">
        <v>770</v>
      </c>
    </row>
    <row r="150" spans="1:7">
      <c r="A150" t="str">
        <f t="shared" si="2"/>
        <v>180104.400013</v>
      </c>
      <c r="B150">
        <v>400013</v>
      </c>
      <c r="C150" t="s">
        <v>759</v>
      </c>
      <c r="D150">
        <v>180104</v>
      </c>
      <c r="E150" t="s">
        <v>704</v>
      </c>
      <c r="F150" t="s">
        <v>768</v>
      </c>
      <c r="G150" t="s">
        <v>770</v>
      </c>
    </row>
    <row r="151" spans="1:7">
      <c r="A151" t="str">
        <f t="shared" si="2"/>
        <v>180104.400202</v>
      </c>
      <c r="B151">
        <v>400202</v>
      </c>
      <c r="C151" t="s">
        <v>760</v>
      </c>
      <c r="D151">
        <v>180104</v>
      </c>
      <c r="E151" t="s">
        <v>704</v>
      </c>
      <c r="F151" t="s">
        <v>768</v>
      </c>
      <c r="G151" t="s">
        <v>770</v>
      </c>
    </row>
    <row r="152" spans="1:7">
      <c r="A152" t="str">
        <f t="shared" si="2"/>
        <v>180104.400203</v>
      </c>
      <c r="B152">
        <v>400203</v>
      </c>
      <c r="C152" t="s">
        <v>761</v>
      </c>
      <c r="D152">
        <v>180104</v>
      </c>
      <c r="E152" t="s">
        <v>704</v>
      </c>
      <c r="F152" t="s">
        <v>768</v>
      </c>
      <c r="G152" t="s">
        <v>770</v>
      </c>
    </row>
    <row r="153" spans="1:7">
      <c r="A153" t="str">
        <f t="shared" si="2"/>
        <v>180104.400219</v>
      </c>
      <c r="B153">
        <v>400219</v>
      </c>
      <c r="C153" t="s">
        <v>762</v>
      </c>
      <c r="D153">
        <v>180104</v>
      </c>
      <c r="E153" t="s">
        <v>704</v>
      </c>
      <c r="F153" t="s">
        <v>768</v>
      </c>
      <c r="G153" t="s">
        <v>770</v>
      </c>
    </row>
    <row r="154" spans="1:7">
      <c r="A154" t="str">
        <f t="shared" si="2"/>
        <v>180104.400220</v>
      </c>
      <c r="B154">
        <v>400220</v>
      </c>
      <c r="C154" t="s">
        <v>763</v>
      </c>
      <c r="D154">
        <v>180104</v>
      </c>
      <c r="E154" t="s">
        <v>704</v>
      </c>
      <c r="F154" t="s">
        <v>768</v>
      </c>
      <c r="G154" t="s">
        <v>770</v>
      </c>
    </row>
    <row r="155" spans="1:7">
      <c r="A155" t="str">
        <f t="shared" si="2"/>
        <v>180104.400221</v>
      </c>
      <c r="B155">
        <v>400221</v>
      </c>
      <c r="C155" t="s">
        <v>764</v>
      </c>
      <c r="D155">
        <v>180104</v>
      </c>
      <c r="E155" t="s">
        <v>704</v>
      </c>
      <c r="F155" t="s">
        <v>768</v>
      </c>
      <c r="G155" t="s">
        <v>770</v>
      </c>
    </row>
    <row r="156" spans="1:7">
      <c r="A156" t="str">
        <f t="shared" si="2"/>
        <v>180104.400014</v>
      </c>
      <c r="B156">
        <v>400014</v>
      </c>
      <c r="C156" t="s">
        <v>164</v>
      </c>
      <c r="D156">
        <v>180104</v>
      </c>
      <c r="E156" t="s">
        <v>704</v>
      </c>
      <c r="F156" t="s">
        <v>768</v>
      </c>
      <c r="G156" t="s">
        <v>770</v>
      </c>
    </row>
    <row r="157" spans="1:7">
      <c r="A157" t="str">
        <f t="shared" si="2"/>
        <v>180104.400015</v>
      </c>
      <c r="B157">
        <v>400015</v>
      </c>
      <c r="C157" t="s">
        <v>171</v>
      </c>
      <c r="D157">
        <v>180104</v>
      </c>
      <c r="E157" t="s">
        <v>704</v>
      </c>
      <c r="F157" t="s">
        <v>768</v>
      </c>
      <c r="G157" t="s">
        <v>770</v>
      </c>
    </row>
    <row r="158" spans="1:7">
      <c r="A158" t="str">
        <f t="shared" si="2"/>
        <v>180104.400016</v>
      </c>
      <c r="B158">
        <v>400016</v>
      </c>
      <c r="C158" t="s">
        <v>177</v>
      </c>
      <c r="D158">
        <v>180104</v>
      </c>
      <c r="E158" t="s">
        <v>704</v>
      </c>
      <c r="F158" t="s">
        <v>768</v>
      </c>
      <c r="G158" t="s">
        <v>770</v>
      </c>
    </row>
    <row r="159" spans="1:7">
      <c r="A159" t="str">
        <f t="shared" si="2"/>
        <v>180104.400017</v>
      </c>
      <c r="B159">
        <v>400017</v>
      </c>
      <c r="C159" t="s">
        <v>183</v>
      </c>
      <c r="D159">
        <v>180104</v>
      </c>
      <c r="E159" t="s">
        <v>704</v>
      </c>
      <c r="F159" t="s">
        <v>768</v>
      </c>
      <c r="G159" t="s">
        <v>770</v>
      </c>
    </row>
    <row r="160" spans="1:7">
      <c r="A160" t="str">
        <f t="shared" si="2"/>
        <v>180104.400175</v>
      </c>
      <c r="B160">
        <v>400175</v>
      </c>
      <c r="C160" t="s">
        <v>765</v>
      </c>
      <c r="D160">
        <v>180104</v>
      </c>
      <c r="E160" t="s">
        <v>704</v>
      </c>
      <c r="F160" t="s">
        <v>768</v>
      </c>
      <c r="G160" t="s">
        <v>770</v>
      </c>
    </row>
    <row r="161" spans="1:7">
      <c r="A161" t="str">
        <f t="shared" si="2"/>
        <v>180104.400176</v>
      </c>
      <c r="B161">
        <v>400176</v>
      </c>
      <c r="C161" t="s">
        <v>766</v>
      </c>
      <c r="D161">
        <v>180104</v>
      </c>
      <c r="E161" t="s">
        <v>704</v>
      </c>
      <c r="F161" t="s">
        <v>768</v>
      </c>
      <c r="G161" t="s">
        <v>770</v>
      </c>
    </row>
    <row r="162" spans="1:7">
      <c r="A162" t="str">
        <f t="shared" si="2"/>
        <v>180104.400020</v>
      </c>
      <c r="B162">
        <v>400020</v>
      </c>
      <c r="C162" t="s">
        <v>191</v>
      </c>
      <c r="D162">
        <v>180104</v>
      </c>
      <c r="E162" t="s">
        <v>704</v>
      </c>
      <c r="F162" t="s">
        <v>768</v>
      </c>
      <c r="G162" t="s">
        <v>770</v>
      </c>
    </row>
    <row r="163" spans="1:7">
      <c r="A163" t="str">
        <f t="shared" si="2"/>
        <v>180104.400021</v>
      </c>
      <c r="B163">
        <v>400021</v>
      </c>
      <c r="C163" t="s">
        <v>197</v>
      </c>
      <c r="D163">
        <v>180104</v>
      </c>
      <c r="E163" t="s">
        <v>704</v>
      </c>
      <c r="F163" t="s">
        <v>768</v>
      </c>
      <c r="G163" t="s">
        <v>770</v>
      </c>
    </row>
    <row r="164" spans="1:7">
      <c r="A164" t="str">
        <f t="shared" si="2"/>
        <v>180104.400022</v>
      </c>
      <c r="B164">
        <v>400022</v>
      </c>
      <c r="C164" t="s">
        <v>200</v>
      </c>
      <c r="D164">
        <v>180104</v>
      </c>
      <c r="E164" t="s">
        <v>704</v>
      </c>
      <c r="F164" t="s">
        <v>768</v>
      </c>
      <c r="G164" t="s">
        <v>770</v>
      </c>
    </row>
    <row r="165" spans="1:7">
      <c r="A165" t="str">
        <f t="shared" si="2"/>
        <v>180104.400024</v>
      </c>
      <c r="B165">
        <v>400024</v>
      </c>
      <c r="C165" t="s">
        <v>767</v>
      </c>
      <c r="D165">
        <v>180104</v>
      </c>
      <c r="E165" t="s">
        <v>704</v>
      </c>
      <c r="F165" t="s">
        <v>768</v>
      </c>
      <c r="G165" t="s">
        <v>770</v>
      </c>
    </row>
    <row r="166" spans="1:7">
      <c r="A166" t="str">
        <f t="shared" si="2"/>
        <v>180104.400177</v>
      </c>
      <c r="B166">
        <v>400177</v>
      </c>
      <c r="C166" t="s">
        <v>202</v>
      </c>
      <c r="D166">
        <v>180104</v>
      </c>
      <c r="E166" t="s">
        <v>704</v>
      </c>
      <c r="F166" t="s">
        <v>768</v>
      </c>
      <c r="G166" t="s">
        <v>770</v>
      </c>
    </row>
    <row r="167" spans="1:7">
      <c r="A167" t="str">
        <f t="shared" si="2"/>
        <v>180104.400214</v>
      </c>
      <c r="B167">
        <v>400214</v>
      </c>
      <c r="C167" t="s">
        <v>224</v>
      </c>
      <c r="D167">
        <v>180104</v>
      </c>
      <c r="E167" t="s">
        <v>704</v>
      </c>
      <c r="F167" t="s">
        <v>768</v>
      </c>
      <c r="G167" t="s">
        <v>770</v>
      </c>
    </row>
    <row r="168" spans="1:7">
      <c r="A168" t="str">
        <f t="shared" si="2"/>
        <v>180104.400025</v>
      </c>
      <c r="B168">
        <v>400025</v>
      </c>
      <c r="C168" t="s">
        <v>228</v>
      </c>
      <c r="D168">
        <v>180104</v>
      </c>
      <c r="E168" t="s">
        <v>704</v>
      </c>
      <c r="F168" t="s">
        <v>768</v>
      </c>
      <c r="G168" t="s">
        <v>770</v>
      </c>
    </row>
    <row r="169" spans="1:7">
      <c r="A169" t="str">
        <f t="shared" si="2"/>
        <v>180104.400026</v>
      </c>
      <c r="B169">
        <v>400026</v>
      </c>
      <c r="C169" t="s">
        <v>230</v>
      </c>
      <c r="D169">
        <v>180104</v>
      </c>
      <c r="E169" t="s">
        <v>704</v>
      </c>
      <c r="F169" t="s">
        <v>768</v>
      </c>
      <c r="G169" t="s">
        <v>770</v>
      </c>
    </row>
    <row r="170" spans="1:7">
      <c r="A170" t="str">
        <f t="shared" si="2"/>
        <v>180104.400027</v>
      </c>
      <c r="B170">
        <v>400027</v>
      </c>
      <c r="C170" t="s">
        <v>231</v>
      </c>
      <c r="D170">
        <v>180104</v>
      </c>
      <c r="E170" t="s">
        <v>704</v>
      </c>
      <c r="F170" t="s">
        <v>768</v>
      </c>
      <c r="G170" t="s">
        <v>770</v>
      </c>
    </row>
    <row r="171" spans="1:7">
      <c r="A171" t="str">
        <f t="shared" si="2"/>
        <v>180104.400028</v>
      </c>
      <c r="B171">
        <v>400028</v>
      </c>
      <c r="C171" t="s">
        <v>232</v>
      </c>
      <c r="D171">
        <v>180104</v>
      </c>
      <c r="E171" t="s">
        <v>704</v>
      </c>
      <c r="F171" t="s">
        <v>768</v>
      </c>
      <c r="G171" t="s">
        <v>770</v>
      </c>
    </row>
    <row r="172" spans="1:7">
      <c r="A172" t="str">
        <f t="shared" si="2"/>
        <v>180104.400029</v>
      </c>
      <c r="B172">
        <v>400029</v>
      </c>
      <c r="C172" t="s">
        <v>234</v>
      </c>
      <c r="D172">
        <v>180104</v>
      </c>
      <c r="E172" t="s">
        <v>704</v>
      </c>
      <c r="F172" t="s">
        <v>768</v>
      </c>
      <c r="G172" t="s">
        <v>770</v>
      </c>
    </row>
    <row r="173" spans="1:7">
      <c r="A173" t="str">
        <f t="shared" si="2"/>
        <v>180104.400030</v>
      </c>
      <c r="B173">
        <v>400030</v>
      </c>
      <c r="C173" t="s">
        <v>236</v>
      </c>
      <c r="D173">
        <v>180104</v>
      </c>
      <c r="E173" t="s">
        <v>704</v>
      </c>
      <c r="F173" t="s">
        <v>768</v>
      </c>
      <c r="G173" t="s">
        <v>770</v>
      </c>
    </row>
    <row r="174" spans="1:7">
      <c r="A174" t="str">
        <f t="shared" si="2"/>
        <v>180104.400178</v>
      </c>
      <c r="B174">
        <v>400178</v>
      </c>
      <c r="C174" t="s">
        <v>769</v>
      </c>
      <c r="D174">
        <v>180104</v>
      </c>
      <c r="E174" t="s">
        <v>704</v>
      </c>
      <c r="F174" t="s">
        <v>768</v>
      </c>
      <c r="G174" t="s">
        <v>770</v>
      </c>
    </row>
    <row r="175" spans="1:7">
      <c r="A175" t="str">
        <f t="shared" si="2"/>
        <v>180104.400179</v>
      </c>
      <c r="B175">
        <v>400179</v>
      </c>
      <c r="C175" t="s">
        <v>238</v>
      </c>
      <c r="D175">
        <v>180104</v>
      </c>
      <c r="E175" t="s">
        <v>704</v>
      </c>
      <c r="F175" t="s">
        <v>768</v>
      </c>
      <c r="G175" t="s">
        <v>770</v>
      </c>
    </row>
    <row r="176" spans="1:7">
      <c r="A176" t="str">
        <f t="shared" si="2"/>
        <v>180104.400180</v>
      </c>
      <c r="B176">
        <v>400180</v>
      </c>
      <c r="C176" t="s">
        <v>243</v>
      </c>
      <c r="D176">
        <v>180104</v>
      </c>
      <c r="E176" t="s">
        <v>704</v>
      </c>
      <c r="F176" t="s">
        <v>768</v>
      </c>
      <c r="G176" t="s">
        <v>770</v>
      </c>
    </row>
    <row r="177" spans="1:7">
      <c r="A177" t="str">
        <f t="shared" si="2"/>
        <v>180105.400003</v>
      </c>
      <c r="B177">
        <v>400003</v>
      </c>
      <c r="C177" t="s">
        <v>156</v>
      </c>
      <c r="D177">
        <v>180105</v>
      </c>
      <c r="E177" t="s">
        <v>705</v>
      </c>
      <c r="F177" t="s">
        <v>768</v>
      </c>
      <c r="G177" t="s">
        <v>770</v>
      </c>
    </row>
    <row r="178" spans="1:7">
      <c r="A178" t="str">
        <f t="shared" si="2"/>
        <v>180105.400004</v>
      </c>
      <c r="B178">
        <v>400004</v>
      </c>
      <c r="C178" t="s">
        <v>753</v>
      </c>
      <c r="D178">
        <v>180105</v>
      </c>
      <c r="E178" t="s">
        <v>705</v>
      </c>
      <c r="F178" t="s">
        <v>768</v>
      </c>
      <c r="G178" t="s">
        <v>770</v>
      </c>
    </row>
    <row r="179" spans="1:7">
      <c r="A179" t="str">
        <f t="shared" si="2"/>
        <v>180105.400005</v>
      </c>
      <c r="B179">
        <v>400005</v>
      </c>
      <c r="C179" t="s">
        <v>754</v>
      </c>
      <c r="D179">
        <v>180105</v>
      </c>
      <c r="E179" t="s">
        <v>705</v>
      </c>
      <c r="F179" t="s">
        <v>768</v>
      </c>
      <c r="G179" t="s">
        <v>770</v>
      </c>
    </row>
    <row r="180" spans="1:7">
      <c r="A180" t="str">
        <f t="shared" si="2"/>
        <v>180105.400006</v>
      </c>
      <c r="B180">
        <v>400006</v>
      </c>
      <c r="C180" t="s">
        <v>755</v>
      </c>
      <c r="D180">
        <v>180105</v>
      </c>
      <c r="E180" t="s">
        <v>705</v>
      </c>
      <c r="F180" t="s">
        <v>768</v>
      </c>
      <c r="G180" t="s">
        <v>770</v>
      </c>
    </row>
    <row r="181" spans="1:7">
      <c r="A181" t="str">
        <f t="shared" si="2"/>
        <v>180105.400007</v>
      </c>
      <c r="B181">
        <v>400007</v>
      </c>
      <c r="C181" t="s">
        <v>756</v>
      </c>
      <c r="D181">
        <v>180105</v>
      </c>
      <c r="E181" t="s">
        <v>705</v>
      </c>
      <c r="F181" t="s">
        <v>768</v>
      </c>
      <c r="G181" t="s">
        <v>770</v>
      </c>
    </row>
    <row r="182" spans="1:7">
      <c r="A182" t="str">
        <f t="shared" si="2"/>
        <v>180105.400010</v>
      </c>
      <c r="B182">
        <v>400010</v>
      </c>
      <c r="C182" t="s">
        <v>162</v>
      </c>
      <c r="D182">
        <v>180105</v>
      </c>
      <c r="E182" t="s">
        <v>705</v>
      </c>
      <c r="F182" t="s">
        <v>768</v>
      </c>
      <c r="G182" t="s">
        <v>770</v>
      </c>
    </row>
    <row r="183" spans="1:7">
      <c r="A183" t="str">
        <f t="shared" si="2"/>
        <v>180105.400011</v>
      </c>
      <c r="B183">
        <v>400011</v>
      </c>
      <c r="C183" t="s">
        <v>757</v>
      </c>
      <c r="D183">
        <v>180105</v>
      </c>
      <c r="E183" t="s">
        <v>705</v>
      </c>
      <c r="F183" t="s">
        <v>768</v>
      </c>
      <c r="G183" t="s">
        <v>770</v>
      </c>
    </row>
    <row r="184" spans="1:7">
      <c r="A184" t="str">
        <f t="shared" si="2"/>
        <v>180105.400012</v>
      </c>
      <c r="B184">
        <v>400012</v>
      </c>
      <c r="C184" t="s">
        <v>758</v>
      </c>
      <c r="D184">
        <v>180105</v>
      </c>
      <c r="E184" t="s">
        <v>705</v>
      </c>
      <c r="F184" t="s">
        <v>768</v>
      </c>
      <c r="G184" t="s">
        <v>770</v>
      </c>
    </row>
    <row r="185" spans="1:7">
      <c r="A185" t="str">
        <f t="shared" si="2"/>
        <v>180105.400013</v>
      </c>
      <c r="B185">
        <v>400013</v>
      </c>
      <c r="C185" t="s">
        <v>759</v>
      </c>
      <c r="D185">
        <v>180105</v>
      </c>
      <c r="E185" t="s">
        <v>705</v>
      </c>
      <c r="F185" t="s">
        <v>768</v>
      </c>
      <c r="G185" t="s">
        <v>770</v>
      </c>
    </row>
    <row r="186" spans="1:7">
      <c r="A186" t="str">
        <f t="shared" si="2"/>
        <v>180105.400202</v>
      </c>
      <c r="B186">
        <v>400202</v>
      </c>
      <c r="C186" t="s">
        <v>760</v>
      </c>
      <c r="D186">
        <v>180105</v>
      </c>
      <c r="E186" t="s">
        <v>705</v>
      </c>
      <c r="F186" t="s">
        <v>768</v>
      </c>
      <c r="G186" t="s">
        <v>770</v>
      </c>
    </row>
    <row r="187" spans="1:7">
      <c r="A187" t="str">
        <f t="shared" si="2"/>
        <v>180105.400203</v>
      </c>
      <c r="B187">
        <v>400203</v>
      </c>
      <c r="C187" t="s">
        <v>761</v>
      </c>
      <c r="D187">
        <v>180105</v>
      </c>
      <c r="E187" t="s">
        <v>705</v>
      </c>
      <c r="F187" t="s">
        <v>768</v>
      </c>
      <c r="G187" t="s">
        <v>770</v>
      </c>
    </row>
    <row r="188" spans="1:7">
      <c r="A188" t="str">
        <f t="shared" si="2"/>
        <v>180105.400219</v>
      </c>
      <c r="B188">
        <v>400219</v>
      </c>
      <c r="C188" t="s">
        <v>762</v>
      </c>
      <c r="D188">
        <v>180105</v>
      </c>
      <c r="E188" t="s">
        <v>705</v>
      </c>
      <c r="F188" t="s">
        <v>768</v>
      </c>
      <c r="G188" t="s">
        <v>770</v>
      </c>
    </row>
    <row r="189" spans="1:7">
      <c r="A189" t="str">
        <f t="shared" si="2"/>
        <v>180105.400220</v>
      </c>
      <c r="B189">
        <v>400220</v>
      </c>
      <c r="C189" t="s">
        <v>763</v>
      </c>
      <c r="D189">
        <v>180105</v>
      </c>
      <c r="E189" t="s">
        <v>705</v>
      </c>
      <c r="F189" t="s">
        <v>768</v>
      </c>
      <c r="G189" t="s">
        <v>770</v>
      </c>
    </row>
    <row r="190" spans="1:7">
      <c r="A190" t="str">
        <f t="shared" si="2"/>
        <v>180105.400221</v>
      </c>
      <c r="B190">
        <v>400221</v>
      </c>
      <c r="C190" t="s">
        <v>764</v>
      </c>
      <c r="D190">
        <v>180105</v>
      </c>
      <c r="E190" t="s">
        <v>705</v>
      </c>
      <c r="F190" t="s">
        <v>768</v>
      </c>
      <c r="G190" t="s">
        <v>770</v>
      </c>
    </row>
    <row r="191" spans="1:7">
      <c r="A191" t="str">
        <f t="shared" si="2"/>
        <v>180105.400014</v>
      </c>
      <c r="B191">
        <v>400014</v>
      </c>
      <c r="C191" t="s">
        <v>164</v>
      </c>
      <c r="D191">
        <v>180105</v>
      </c>
      <c r="E191" t="s">
        <v>705</v>
      </c>
      <c r="F191" t="s">
        <v>768</v>
      </c>
      <c r="G191" t="s">
        <v>770</v>
      </c>
    </row>
    <row r="192" spans="1:7">
      <c r="A192" t="str">
        <f t="shared" si="2"/>
        <v>180105.400015</v>
      </c>
      <c r="B192">
        <v>400015</v>
      </c>
      <c r="C192" t="s">
        <v>171</v>
      </c>
      <c r="D192">
        <v>180105</v>
      </c>
      <c r="E192" t="s">
        <v>705</v>
      </c>
      <c r="F192" t="s">
        <v>768</v>
      </c>
      <c r="G192" t="s">
        <v>770</v>
      </c>
    </row>
    <row r="193" spans="1:7">
      <c r="A193" t="str">
        <f t="shared" si="2"/>
        <v>180105.400016</v>
      </c>
      <c r="B193">
        <v>400016</v>
      </c>
      <c r="C193" t="s">
        <v>177</v>
      </c>
      <c r="D193">
        <v>180105</v>
      </c>
      <c r="E193" t="s">
        <v>705</v>
      </c>
      <c r="F193" t="s">
        <v>768</v>
      </c>
      <c r="G193" t="s">
        <v>770</v>
      </c>
    </row>
    <row r="194" spans="1:7">
      <c r="A194" t="str">
        <f t="shared" ref="A194:A292" si="3">CONCATENATE(D194,".",B194)</f>
        <v>180105.400017</v>
      </c>
      <c r="B194">
        <v>400017</v>
      </c>
      <c r="C194" t="s">
        <v>183</v>
      </c>
      <c r="D194">
        <v>180105</v>
      </c>
      <c r="E194" t="s">
        <v>705</v>
      </c>
      <c r="F194" t="s">
        <v>768</v>
      </c>
      <c r="G194" t="s">
        <v>770</v>
      </c>
    </row>
    <row r="195" spans="1:7">
      <c r="A195" t="str">
        <f t="shared" si="3"/>
        <v>180105.400175</v>
      </c>
      <c r="B195">
        <v>400175</v>
      </c>
      <c r="C195" t="s">
        <v>765</v>
      </c>
      <c r="D195">
        <v>180105</v>
      </c>
      <c r="E195" t="s">
        <v>705</v>
      </c>
      <c r="F195" t="s">
        <v>768</v>
      </c>
      <c r="G195" t="s">
        <v>770</v>
      </c>
    </row>
    <row r="196" spans="1:7">
      <c r="A196" t="str">
        <f t="shared" si="3"/>
        <v>180105.400176</v>
      </c>
      <c r="B196">
        <v>400176</v>
      </c>
      <c r="C196" t="s">
        <v>766</v>
      </c>
      <c r="D196">
        <v>180105</v>
      </c>
      <c r="E196" t="s">
        <v>705</v>
      </c>
      <c r="F196" t="s">
        <v>768</v>
      </c>
      <c r="G196" t="s">
        <v>770</v>
      </c>
    </row>
    <row r="197" spans="1:7">
      <c r="A197" t="str">
        <f t="shared" si="3"/>
        <v>180105.400020</v>
      </c>
      <c r="B197">
        <v>400020</v>
      </c>
      <c r="C197" t="s">
        <v>191</v>
      </c>
      <c r="D197">
        <v>180105</v>
      </c>
      <c r="E197" t="s">
        <v>705</v>
      </c>
      <c r="F197" t="s">
        <v>768</v>
      </c>
      <c r="G197" t="s">
        <v>770</v>
      </c>
    </row>
    <row r="198" spans="1:7">
      <c r="A198" t="str">
        <f t="shared" si="3"/>
        <v>180105.400021</v>
      </c>
      <c r="B198">
        <v>400021</v>
      </c>
      <c r="C198" t="s">
        <v>197</v>
      </c>
      <c r="D198">
        <v>180105</v>
      </c>
      <c r="E198" t="s">
        <v>705</v>
      </c>
      <c r="F198" t="s">
        <v>768</v>
      </c>
      <c r="G198" t="s">
        <v>770</v>
      </c>
    </row>
    <row r="199" spans="1:7">
      <c r="A199" t="str">
        <f t="shared" si="3"/>
        <v>180105.400022</v>
      </c>
      <c r="B199">
        <v>400022</v>
      </c>
      <c r="C199" t="s">
        <v>200</v>
      </c>
      <c r="D199">
        <v>180105</v>
      </c>
      <c r="E199" t="s">
        <v>705</v>
      </c>
      <c r="F199" t="s">
        <v>768</v>
      </c>
      <c r="G199" t="s">
        <v>770</v>
      </c>
    </row>
    <row r="200" spans="1:7">
      <c r="A200" t="str">
        <f t="shared" si="3"/>
        <v>180105.400024</v>
      </c>
      <c r="B200">
        <v>400024</v>
      </c>
      <c r="C200" t="s">
        <v>767</v>
      </c>
      <c r="D200">
        <v>180105</v>
      </c>
      <c r="E200" t="s">
        <v>705</v>
      </c>
      <c r="F200" t="s">
        <v>768</v>
      </c>
      <c r="G200" t="s">
        <v>770</v>
      </c>
    </row>
    <row r="201" spans="1:7">
      <c r="A201" t="str">
        <f t="shared" si="3"/>
        <v>180105.400177</v>
      </c>
      <c r="B201">
        <v>400177</v>
      </c>
      <c r="C201" t="s">
        <v>202</v>
      </c>
      <c r="D201">
        <v>180105</v>
      </c>
      <c r="E201" t="s">
        <v>705</v>
      </c>
      <c r="F201" t="s">
        <v>768</v>
      </c>
      <c r="G201" t="s">
        <v>770</v>
      </c>
    </row>
    <row r="202" spans="1:7">
      <c r="A202" t="str">
        <f t="shared" si="3"/>
        <v>180105.400214</v>
      </c>
      <c r="B202">
        <v>400214</v>
      </c>
      <c r="C202" t="s">
        <v>224</v>
      </c>
      <c r="D202">
        <v>180105</v>
      </c>
      <c r="E202" t="s">
        <v>705</v>
      </c>
      <c r="F202" t="s">
        <v>768</v>
      </c>
      <c r="G202" t="s">
        <v>770</v>
      </c>
    </row>
    <row r="203" spans="1:7">
      <c r="A203" t="str">
        <f t="shared" si="3"/>
        <v>180105.400025</v>
      </c>
      <c r="B203">
        <v>400025</v>
      </c>
      <c r="C203" t="s">
        <v>228</v>
      </c>
      <c r="D203">
        <v>180105</v>
      </c>
      <c r="E203" t="s">
        <v>705</v>
      </c>
      <c r="F203" t="s">
        <v>768</v>
      </c>
      <c r="G203" t="s">
        <v>770</v>
      </c>
    </row>
    <row r="204" spans="1:7">
      <c r="A204" t="str">
        <f t="shared" si="3"/>
        <v>180105.400026</v>
      </c>
      <c r="B204">
        <v>400026</v>
      </c>
      <c r="C204" t="s">
        <v>230</v>
      </c>
      <c r="D204">
        <v>180105</v>
      </c>
      <c r="E204" t="s">
        <v>705</v>
      </c>
      <c r="F204" t="s">
        <v>768</v>
      </c>
      <c r="G204" t="s">
        <v>770</v>
      </c>
    </row>
    <row r="205" spans="1:7">
      <c r="A205" t="str">
        <f t="shared" si="3"/>
        <v>180105.400027</v>
      </c>
      <c r="B205">
        <v>400027</v>
      </c>
      <c r="C205" t="s">
        <v>231</v>
      </c>
      <c r="D205">
        <v>180105</v>
      </c>
      <c r="E205" t="s">
        <v>705</v>
      </c>
      <c r="F205" t="s">
        <v>768</v>
      </c>
      <c r="G205" t="s">
        <v>770</v>
      </c>
    </row>
    <row r="206" spans="1:7">
      <c r="A206" t="str">
        <f t="shared" si="3"/>
        <v>180105.400028</v>
      </c>
      <c r="B206">
        <v>400028</v>
      </c>
      <c r="C206" t="s">
        <v>232</v>
      </c>
      <c r="D206">
        <v>180105</v>
      </c>
      <c r="E206" t="s">
        <v>705</v>
      </c>
      <c r="F206" t="s">
        <v>768</v>
      </c>
      <c r="G206" t="s">
        <v>770</v>
      </c>
    </row>
    <row r="207" spans="1:7">
      <c r="A207" t="str">
        <f t="shared" si="3"/>
        <v>180105.400029</v>
      </c>
      <c r="B207">
        <v>400029</v>
      </c>
      <c r="C207" t="s">
        <v>234</v>
      </c>
      <c r="D207">
        <v>180105</v>
      </c>
      <c r="E207" t="s">
        <v>705</v>
      </c>
      <c r="F207" t="s">
        <v>768</v>
      </c>
      <c r="G207" t="s">
        <v>770</v>
      </c>
    </row>
    <row r="208" spans="1:7">
      <c r="A208" t="str">
        <f t="shared" si="3"/>
        <v>180105.400030</v>
      </c>
      <c r="B208">
        <v>400030</v>
      </c>
      <c r="C208" t="s">
        <v>236</v>
      </c>
      <c r="D208">
        <v>180105</v>
      </c>
      <c r="E208" t="s">
        <v>705</v>
      </c>
      <c r="F208" t="s">
        <v>768</v>
      </c>
      <c r="G208" t="s">
        <v>770</v>
      </c>
    </row>
    <row r="209" spans="1:7">
      <c r="A209" t="str">
        <f t="shared" si="3"/>
        <v>180105.400178</v>
      </c>
      <c r="B209">
        <v>400178</v>
      </c>
      <c r="C209" t="s">
        <v>769</v>
      </c>
      <c r="D209">
        <v>180105</v>
      </c>
      <c r="E209" t="s">
        <v>705</v>
      </c>
      <c r="F209" t="s">
        <v>768</v>
      </c>
      <c r="G209" t="s">
        <v>770</v>
      </c>
    </row>
    <row r="210" spans="1:7">
      <c r="A210" t="str">
        <f t="shared" si="3"/>
        <v>180105.400179</v>
      </c>
      <c r="B210">
        <v>400179</v>
      </c>
      <c r="C210" t="s">
        <v>238</v>
      </c>
      <c r="D210">
        <v>180105</v>
      </c>
      <c r="E210" t="s">
        <v>705</v>
      </c>
      <c r="F210" t="s">
        <v>768</v>
      </c>
      <c r="G210" t="s">
        <v>770</v>
      </c>
    </row>
    <row r="211" spans="1:7">
      <c r="A211" t="str">
        <f t="shared" si="3"/>
        <v>180105.400180</v>
      </c>
      <c r="B211">
        <v>400180</v>
      </c>
      <c r="C211" t="s">
        <v>243</v>
      </c>
      <c r="D211">
        <v>180105</v>
      </c>
      <c r="E211" t="s">
        <v>705</v>
      </c>
      <c r="F211" t="s">
        <v>768</v>
      </c>
      <c r="G211" t="s">
        <v>770</v>
      </c>
    </row>
    <row r="212" spans="1:7">
      <c r="A212" t="str">
        <f t="shared" si="3"/>
        <v>180106.400003</v>
      </c>
      <c r="B212">
        <v>400003</v>
      </c>
      <c r="C212" t="s">
        <v>156</v>
      </c>
      <c r="D212">
        <v>180106</v>
      </c>
      <c r="E212" t="s">
        <v>706</v>
      </c>
      <c r="F212" t="s">
        <v>768</v>
      </c>
      <c r="G212" t="s">
        <v>770</v>
      </c>
    </row>
    <row r="213" spans="1:7">
      <c r="A213" t="str">
        <f t="shared" si="3"/>
        <v>180106.400004</v>
      </c>
      <c r="B213">
        <v>400004</v>
      </c>
      <c r="C213" t="s">
        <v>753</v>
      </c>
      <c r="D213">
        <v>180106</v>
      </c>
      <c r="E213" t="s">
        <v>706</v>
      </c>
      <c r="F213" t="s">
        <v>768</v>
      </c>
      <c r="G213" t="s">
        <v>770</v>
      </c>
    </row>
    <row r="214" spans="1:7">
      <c r="A214" t="str">
        <f t="shared" si="3"/>
        <v>180106.400005</v>
      </c>
      <c r="B214">
        <v>400005</v>
      </c>
      <c r="C214" t="s">
        <v>754</v>
      </c>
      <c r="D214">
        <v>180106</v>
      </c>
      <c r="E214" t="s">
        <v>706</v>
      </c>
      <c r="F214" t="s">
        <v>768</v>
      </c>
      <c r="G214" t="s">
        <v>770</v>
      </c>
    </row>
    <row r="215" spans="1:7">
      <c r="A215" t="str">
        <f t="shared" si="3"/>
        <v>180106.400006</v>
      </c>
      <c r="B215">
        <v>400006</v>
      </c>
      <c r="C215" t="s">
        <v>755</v>
      </c>
      <c r="D215">
        <v>180106</v>
      </c>
      <c r="E215" t="s">
        <v>706</v>
      </c>
      <c r="F215" t="s">
        <v>768</v>
      </c>
      <c r="G215" t="s">
        <v>770</v>
      </c>
    </row>
    <row r="216" spans="1:7">
      <c r="A216" t="str">
        <f t="shared" si="3"/>
        <v>180106.400007</v>
      </c>
      <c r="B216">
        <v>400007</v>
      </c>
      <c r="C216" t="s">
        <v>756</v>
      </c>
      <c r="D216">
        <v>180106</v>
      </c>
      <c r="E216" t="s">
        <v>706</v>
      </c>
      <c r="F216" t="s">
        <v>768</v>
      </c>
      <c r="G216" t="s">
        <v>770</v>
      </c>
    </row>
    <row r="217" spans="1:7">
      <c r="A217" t="str">
        <f t="shared" si="3"/>
        <v>180106.400010</v>
      </c>
      <c r="B217">
        <v>400010</v>
      </c>
      <c r="C217" t="s">
        <v>162</v>
      </c>
      <c r="D217">
        <v>180106</v>
      </c>
      <c r="E217" t="s">
        <v>706</v>
      </c>
      <c r="F217" t="s">
        <v>768</v>
      </c>
      <c r="G217" t="s">
        <v>770</v>
      </c>
    </row>
    <row r="218" spans="1:7">
      <c r="A218" t="str">
        <f t="shared" si="3"/>
        <v>180106.400011</v>
      </c>
      <c r="B218">
        <v>400011</v>
      </c>
      <c r="C218" t="s">
        <v>757</v>
      </c>
      <c r="D218">
        <v>180106</v>
      </c>
      <c r="E218" t="s">
        <v>706</v>
      </c>
      <c r="F218" t="s">
        <v>768</v>
      </c>
      <c r="G218" t="s">
        <v>770</v>
      </c>
    </row>
    <row r="219" spans="1:7">
      <c r="A219" t="str">
        <f t="shared" si="3"/>
        <v>180106.400012</v>
      </c>
      <c r="B219">
        <v>400012</v>
      </c>
      <c r="C219" t="s">
        <v>758</v>
      </c>
      <c r="D219">
        <v>180106</v>
      </c>
      <c r="E219" t="s">
        <v>706</v>
      </c>
      <c r="F219" t="s">
        <v>768</v>
      </c>
      <c r="G219" t="s">
        <v>770</v>
      </c>
    </row>
    <row r="220" spans="1:7">
      <c r="A220" t="str">
        <f t="shared" si="3"/>
        <v>180106.400013</v>
      </c>
      <c r="B220">
        <v>400013</v>
      </c>
      <c r="C220" t="s">
        <v>759</v>
      </c>
      <c r="D220">
        <v>180106</v>
      </c>
      <c r="E220" t="s">
        <v>706</v>
      </c>
      <c r="F220" t="s">
        <v>768</v>
      </c>
      <c r="G220" t="s">
        <v>770</v>
      </c>
    </row>
    <row r="221" spans="1:7">
      <c r="A221" t="str">
        <f t="shared" si="3"/>
        <v>180106.400202</v>
      </c>
      <c r="B221">
        <v>400202</v>
      </c>
      <c r="C221" t="s">
        <v>760</v>
      </c>
      <c r="D221">
        <v>180106</v>
      </c>
      <c r="E221" t="s">
        <v>706</v>
      </c>
      <c r="F221" t="s">
        <v>768</v>
      </c>
      <c r="G221" t="s">
        <v>770</v>
      </c>
    </row>
    <row r="222" spans="1:7">
      <c r="A222" t="str">
        <f t="shared" si="3"/>
        <v>180106.400203</v>
      </c>
      <c r="B222">
        <v>400203</v>
      </c>
      <c r="C222" t="s">
        <v>761</v>
      </c>
      <c r="D222">
        <v>180106</v>
      </c>
      <c r="E222" t="s">
        <v>706</v>
      </c>
      <c r="F222" t="s">
        <v>768</v>
      </c>
      <c r="G222" t="s">
        <v>770</v>
      </c>
    </row>
    <row r="223" spans="1:7">
      <c r="A223" t="str">
        <f t="shared" si="3"/>
        <v>180106.400219</v>
      </c>
      <c r="B223">
        <v>400219</v>
      </c>
      <c r="C223" t="s">
        <v>762</v>
      </c>
      <c r="D223">
        <v>180106</v>
      </c>
      <c r="E223" t="s">
        <v>706</v>
      </c>
      <c r="F223" t="s">
        <v>768</v>
      </c>
      <c r="G223" t="s">
        <v>770</v>
      </c>
    </row>
    <row r="224" spans="1:7">
      <c r="A224" t="str">
        <f t="shared" si="3"/>
        <v>180106.400220</v>
      </c>
      <c r="B224">
        <v>400220</v>
      </c>
      <c r="C224" t="s">
        <v>763</v>
      </c>
      <c r="D224">
        <v>180106</v>
      </c>
      <c r="E224" t="s">
        <v>706</v>
      </c>
      <c r="F224" t="s">
        <v>768</v>
      </c>
      <c r="G224" t="s">
        <v>770</v>
      </c>
    </row>
    <row r="225" spans="1:7">
      <c r="A225" t="str">
        <f t="shared" si="3"/>
        <v>180106.400221</v>
      </c>
      <c r="B225">
        <v>400221</v>
      </c>
      <c r="C225" t="s">
        <v>764</v>
      </c>
      <c r="D225">
        <v>180106</v>
      </c>
      <c r="E225" t="s">
        <v>706</v>
      </c>
      <c r="F225" t="s">
        <v>768</v>
      </c>
      <c r="G225" t="s">
        <v>770</v>
      </c>
    </row>
    <row r="226" spans="1:7">
      <c r="A226" t="str">
        <f t="shared" si="3"/>
        <v>180106.400014</v>
      </c>
      <c r="B226">
        <v>400014</v>
      </c>
      <c r="C226" t="s">
        <v>164</v>
      </c>
      <c r="D226">
        <v>180106</v>
      </c>
      <c r="E226" t="s">
        <v>706</v>
      </c>
      <c r="F226" t="s">
        <v>768</v>
      </c>
      <c r="G226" t="s">
        <v>770</v>
      </c>
    </row>
    <row r="227" spans="1:7">
      <c r="A227" t="str">
        <f t="shared" si="3"/>
        <v>180106.400015</v>
      </c>
      <c r="B227">
        <v>400015</v>
      </c>
      <c r="C227" t="s">
        <v>171</v>
      </c>
      <c r="D227">
        <v>180106</v>
      </c>
      <c r="E227" t="s">
        <v>706</v>
      </c>
      <c r="F227" t="s">
        <v>768</v>
      </c>
      <c r="G227" t="s">
        <v>770</v>
      </c>
    </row>
    <row r="228" spans="1:7">
      <c r="A228" t="str">
        <f t="shared" si="3"/>
        <v>180106.400016</v>
      </c>
      <c r="B228">
        <v>400016</v>
      </c>
      <c r="C228" t="s">
        <v>177</v>
      </c>
      <c r="D228">
        <v>180106</v>
      </c>
      <c r="E228" t="s">
        <v>706</v>
      </c>
      <c r="F228" t="s">
        <v>768</v>
      </c>
      <c r="G228" t="s">
        <v>770</v>
      </c>
    </row>
    <row r="229" spans="1:7">
      <c r="A229" t="str">
        <f t="shared" si="3"/>
        <v>180106.400017</v>
      </c>
      <c r="B229">
        <v>400017</v>
      </c>
      <c r="C229" t="s">
        <v>183</v>
      </c>
      <c r="D229">
        <v>180106</v>
      </c>
      <c r="E229" t="s">
        <v>706</v>
      </c>
      <c r="F229" t="s">
        <v>768</v>
      </c>
      <c r="G229" t="s">
        <v>770</v>
      </c>
    </row>
    <row r="230" spans="1:7">
      <c r="A230" t="str">
        <f t="shared" si="3"/>
        <v>180106.400175</v>
      </c>
      <c r="B230">
        <v>400175</v>
      </c>
      <c r="C230" t="s">
        <v>765</v>
      </c>
      <c r="D230">
        <v>180106</v>
      </c>
      <c r="E230" t="s">
        <v>706</v>
      </c>
      <c r="F230" t="s">
        <v>768</v>
      </c>
      <c r="G230" t="s">
        <v>770</v>
      </c>
    </row>
    <row r="231" spans="1:7">
      <c r="A231" t="str">
        <f t="shared" si="3"/>
        <v>180106.400176</v>
      </c>
      <c r="B231">
        <v>400176</v>
      </c>
      <c r="C231" t="s">
        <v>766</v>
      </c>
      <c r="D231">
        <v>180106</v>
      </c>
      <c r="E231" t="s">
        <v>706</v>
      </c>
      <c r="F231" t="s">
        <v>768</v>
      </c>
      <c r="G231" t="s">
        <v>770</v>
      </c>
    </row>
    <row r="232" spans="1:7">
      <c r="A232" t="str">
        <f t="shared" si="3"/>
        <v>180106.400020</v>
      </c>
      <c r="B232">
        <v>400020</v>
      </c>
      <c r="C232" t="s">
        <v>191</v>
      </c>
      <c r="D232">
        <v>180106</v>
      </c>
      <c r="E232" t="s">
        <v>706</v>
      </c>
      <c r="F232" t="s">
        <v>768</v>
      </c>
      <c r="G232" t="s">
        <v>770</v>
      </c>
    </row>
    <row r="233" spans="1:7">
      <c r="A233" t="str">
        <f t="shared" si="3"/>
        <v>180106.400021</v>
      </c>
      <c r="B233">
        <v>400021</v>
      </c>
      <c r="C233" t="s">
        <v>197</v>
      </c>
      <c r="D233">
        <v>180106</v>
      </c>
      <c r="E233" t="s">
        <v>706</v>
      </c>
      <c r="F233" t="s">
        <v>768</v>
      </c>
      <c r="G233" t="s">
        <v>770</v>
      </c>
    </row>
    <row r="234" spans="1:7">
      <c r="A234" t="str">
        <f t="shared" si="3"/>
        <v>180106.400022</v>
      </c>
      <c r="B234">
        <v>400022</v>
      </c>
      <c r="C234" t="s">
        <v>200</v>
      </c>
      <c r="D234">
        <v>180106</v>
      </c>
      <c r="E234" t="s">
        <v>706</v>
      </c>
      <c r="F234" t="s">
        <v>768</v>
      </c>
      <c r="G234" t="s">
        <v>770</v>
      </c>
    </row>
    <row r="235" spans="1:7">
      <c r="A235" t="str">
        <f t="shared" si="3"/>
        <v>180106.400024</v>
      </c>
      <c r="B235">
        <v>400024</v>
      </c>
      <c r="C235" t="s">
        <v>767</v>
      </c>
      <c r="D235">
        <v>180106</v>
      </c>
      <c r="E235" t="s">
        <v>706</v>
      </c>
      <c r="F235" t="s">
        <v>768</v>
      </c>
      <c r="G235" t="s">
        <v>770</v>
      </c>
    </row>
    <row r="236" spans="1:7">
      <c r="A236" t="str">
        <f t="shared" si="3"/>
        <v>180106.400177</v>
      </c>
      <c r="B236">
        <v>400177</v>
      </c>
      <c r="C236" t="s">
        <v>202</v>
      </c>
      <c r="D236">
        <v>180106</v>
      </c>
      <c r="E236" t="s">
        <v>706</v>
      </c>
      <c r="F236" t="s">
        <v>768</v>
      </c>
      <c r="G236" t="s">
        <v>770</v>
      </c>
    </row>
    <row r="237" spans="1:7">
      <c r="A237" t="str">
        <f t="shared" si="3"/>
        <v>180106.400214</v>
      </c>
      <c r="B237">
        <v>400214</v>
      </c>
      <c r="C237" t="s">
        <v>224</v>
      </c>
      <c r="D237">
        <v>180106</v>
      </c>
      <c r="E237" t="s">
        <v>706</v>
      </c>
      <c r="F237" t="s">
        <v>768</v>
      </c>
      <c r="G237" t="s">
        <v>770</v>
      </c>
    </row>
    <row r="238" spans="1:7">
      <c r="A238" t="str">
        <f t="shared" si="3"/>
        <v>180106.400025</v>
      </c>
      <c r="B238">
        <v>400025</v>
      </c>
      <c r="C238" t="s">
        <v>228</v>
      </c>
      <c r="D238">
        <v>180106</v>
      </c>
      <c r="E238" t="s">
        <v>706</v>
      </c>
      <c r="F238" t="s">
        <v>768</v>
      </c>
      <c r="G238" t="s">
        <v>770</v>
      </c>
    </row>
    <row r="239" spans="1:7">
      <c r="A239" t="str">
        <f t="shared" si="3"/>
        <v>180106.400026</v>
      </c>
      <c r="B239">
        <v>400026</v>
      </c>
      <c r="C239" t="s">
        <v>230</v>
      </c>
      <c r="D239">
        <v>180106</v>
      </c>
      <c r="E239" t="s">
        <v>706</v>
      </c>
      <c r="F239" t="s">
        <v>768</v>
      </c>
      <c r="G239" t="s">
        <v>770</v>
      </c>
    </row>
    <row r="240" spans="1:7">
      <c r="A240" t="str">
        <f t="shared" si="3"/>
        <v>180106.400027</v>
      </c>
      <c r="B240">
        <v>400027</v>
      </c>
      <c r="C240" t="s">
        <v>231</v>
      </c>
      <c r="D240">
        <v>180106</v>
      </c>
      <c r="E240" t="s">
        <v>706</v>
      </c>
      <c r="F240" t="s">
        <v>768</v>
      </c>
      <c r="G240" t="s">
        <v>770</v>
      </c>
    </row>
    <row r="241" spans="1:7">
      <c r="A241" t="str">
        <f t="shared" si="3"/>
        <v>180106.400028</v>
      </c>
      <c r="B241">
        <v>400028</v>
      </c>
      <c r="C241" t="s">
        <v>232</v>
      </c>
      <c r="D241">
        <v>180106</v>
      </c>
      <c r="E241" t="s">
        <v>706</v>
      </c>
      <c r="F241" t="s">
        <v>768</v>
      </c>
      <c r="G241" t="s">
        <v>770</v>
      </c>
    </row>
    <row r="242" spans="1:7">
      <c r="A242" t="str">
        <f t="shared" si="3"/>
        <v>180106.400029</v>
      </c>
      <c r="B242">
        <v>400029</v>
      </c>
      <c r="C242" t="s">
        <v>234</v>
      </c>
      <c r="D242">
        <v>180106</v>
      </c>
      <c r="E242" t="s">
        <v>706</v>
      </c>
      <c r="F242" t="s">
        <v>768</v>
      </c>
      <c r="G242" t="s">
        <v>770</v>
      </c>
    </row>
    <row r="243" spans="1:7">
      <c r="A243" t="str">
        <f t="shared" si="3"/>
        <v>180106.400030</v>
      </c>
      <c r="B243">
        <v>400030</v>
      </c>
      <c r="C243" t="s">
        <v>236</v>
      </c>
      <c r="D243">
        <v>180106</v>
      </c>
      <c r="E243" t="s">
        <v>706</v>
      </c>
      <c r="F243" t="s">
        <v>768</v>
      </c>
      <c r="G243" t="s">
        <v>770</v>
      </c>
    </row>
    <row r="244" spans="1:7">
      <c r="A244" t="str">
        <f t="shared" si="3"/>
        <v>180106.400178</v>
      </c>
      <c r="B244">
        <v>400178</v>
      </c>
      <c r="C244" t="s">
        <v>769</v>
      </c>
      <c r="D244">
        <v>180106</v>
      </c>
      <c r="E244" t="s">
        <v>706</v>
      </c>
      <c r="F244" t="s">
        <v>768</v>
      </c>
      <c r="G244" t="s">
        <v>770</v>
      </c>
    </row>
    <row r="245" spans="1:7">
      <c r="A245" t="str">
        <f t="shared" si="3"/>
        <v>180106.400179</v>
      </c>
      <c r="B245">
        <v>400179</v>
      </c>
      <c r="C245" t="s">
        <v>238</v>
      </c>
      <c r="D245">
        <v>180106</v>
      </c>
      <c r="E245" t="s">
        <v>706</v>
      </c>
      <c r="F245" t="s">
        <v>768</v>
      </c>
      <c r="G245" t="s">
        <v>770</v>
      </c>
    </row>
    <row r="246" spans="1:7">
      <c r="A246" t="str">
        <f t="shared" si="3"/>
        <v>180106.400180</v>
      </c>
      <c r="B246">
        <v>400180</v>
      </c>
      <c r="C246" t="s">
        <v>243</v>
      </c>
      <c r="D246">
        <v>180106</v>
      </c>
      <c r="E246" t="s">
        <v>706</v>
      </c>
      <c r="F246" t="s">
        <v>768</v>
      </c>
      <c r="G246" t="s">
        <v>770</v>
      </c>
    </row>
    <row r="247" spans="1:7">
      <c r="A247" t="str">
        <f t="shared" si="3"/>
        <v>180107.400003</v>
      </c>
      <c r="B247">
        <v>400003</v>
      </c>
      <c r="C247" t="s">
        <v>156</v>
      </c>
      <c r="D247">
        <v>180107</v>
      </c>
      <c r="E247" t="s">
        <v>706</v>
      </c>
      <c r="F247" t="s">
        <v>768</v>
      </c>
      <c r="G247" t="s">
        <v>770</v>
      </c>
    </row>
    <row r="248" spans="1:7">
      <c r="A248" t="str">
        <f t="shared" si="3"/>
        <v>180107.400004</v>
      </c>
      <c r="B248">
        <v>400004</v>
      </c>
      <c r="C248" t="s">
        <v>753</v>
      </c>
      <c r="D248">
        <v>180107</v>
      </c>
      <c r="E248" t="s">
        <v>706</v>
      </c>
      <c r="F248" t="s">
        <v>768</v>
      </c>
      <c r="G248" t="s">
        <v>770</v>
      </c>
    </row>
    <row r="249" spans="1:7">
      <c r="A249" t="str">
        <f t="shared" si="3"/>
        <v>180107.400005</v>
      </c>
      <c r="B249">
        <v>400005</v>
      </c>
      <c r="C249" t="s">
        <v>754</v>
      </c>
      <c r="D249">
        <v>180107</v>
      </c>
      <c r="E249" t="s">
        <v>706</v>
      </c>
      <c r="F249" t="s">
        <v>768</v>
      </c>
      <c r="G249" t="s">
        <v>770</v>
      </c>
    </row>
    <row r="250" spans="1:7">
      <c r="A250" t="str">
        <f t="shared" si="3"/>
        <v>180107.400006</v>
      </c>
      <c r="B250">
        <v>400006</v>
      </c>
      <c r="C250" t="s">
        <v>755</v>
      </c>
      <c r="D250">
        <v>180107</v>
      </c>
      <c r="E250" t="s">
        <v>706</v>
      </c>
      <c r="F250" t="s">
        <v>768</v>
      </c>
      <c r="G250" t="s">
        <v>770</v>
      </c>
    </row>
    <row r="251" spans="1:7">
      <c r="A251" t="str">
        <f t="shared" si="3"/>
        <v>180107.400007</v>
      </c>
      <c r="B251">
        <v>400007</v>
      </c>
      <c r="C251" t="s">
        <v>756</v>
      </c>
      <c r="D251">
        <v>180107</v>
      </c>
      <c r="E251" t="s">
        <v>706</v>
      </c>
      <c r="F251" t="s">
        <v>768</v>
      </c>
      <c r="G251" t="s">
        <v>770</v>
      </c>
    </row>
    <row r="252" spans="1:7">
      <c r="A252" t="str">
        <f t="shared" si="3"/>
        <v>180107.400010</v>
      </c>
      <c r="B252">
        <v>400010</v>
      </c>
      <c r="C252" t="s">
        <v>162</v>
      </c>
      <c r="D252">
        <v>180107</v>
      </c>
      <c r="E252" t="s">
        <v>706</v>
      </c>
      <c r="F252" t="s">
        <v>768</v>
      </c>
      <c r="G252" t="s">
        <v>770</v>
      </c>
    </row>
    <row r="253" spans="1:7">
      <c r="A253" t="str">
        <f t="shared" si="3"/>
        <v>180107.400011</v>
      </c>
      <c r="B253">
        <v>400011</v>
      </c>
      <c r="C253" t="s">
        <v>757</v>
      </c>
      <c r="D253">
        <v>180107</v>
      </c>
      <c r="E253" t="s">
        <v>706</v>
      </c>
      <c r="F253" t="s">
        <v>768</v>
      </c>
      <c r="G253" t="s">
        <v>770</v>
      </c>
    </row>
    <row r="254" spans="1:7">
      <c r="A254" t="str">
        <f t="shared" si="3"/>
        <v>180107.400012</v>
      </c>
      <c r="B254">
        <v>400012</v>
      </c>
      <c r="C254" t="s">
        <v>758</v>
      </c>
      <c r="D254">
        <v>180107</v>
      </c>
      <c r="E254" t="s">
        <v>706</v>
      </c>
      <c r="F254" t="s">
        <v>768</v>
      </c>
      <c r="G254" t="s">
        <v>770</v>
      </c>
    </row>
    <row r="255" spans="1:7">
      <c r="A255" t="str">
        <f t="shared" si="3"/>
        <v>180107.400013</v>
      </c>
      <c r="B255">
        <v>400013</v>
      </c>
      <c r="C255" t="s">
        <v>759</v>
      </c>
      <c r="D255">
        <v>180107</v>
      </c>
      <c r="E255" t="s">
        <v>706</v>
      </c>
      <c r="F255" t="s">
        <v>768</v>
      </c>
      <c r="G255" t="s">
        <v>770</v>
      </c>
    </row>
    <row r="256" spans="1:7">
      <c r="A256" t="str">
        <f t="shared" si="3"/>
        <v>180107.400202</v>
      </c>
      <c r="B256">
        <v>400202</v>
      </c>
      <c r="C256" t="s">
        <v>760</v>
      </c>
      <c r="D256">
        <v>180107</v>
      </c>
      <c r="E256" t="s">
        <v>706</v>
      </c>
      <c r="F256" t="s">
        <v>768</v>
      </c>
      <c r="G256" t="s">
        <v>770</v>
      </c>
    </row>
    <row r="257" spans="1:7">
      <c r="A257" t="str">
        <f t="shared" si="3"/>
        <v>180107.400203</v>
      </c>
      <c r="B257">
        <v>400203</v>
      </c>
      <c r="C257" t="s">
        <v>761</v>
      </c>
      <c r="D257">
        <v>180107</v>
      </c>
      <c r="E257" t="s">
        <v>706</v>
      </c>
      <c r="F257" t="s">
        <v>768</v>
      </c>
      <c r="G257" t="s">
        <v>770</v>
      </c>
    </row>
    <row r="258" spans="1:7">
      <c r="A258" t="str">
        <f t="shared" si="3"/>
        <v>180107.400219</v>
      </c>
      <c r="B258">
        <v>400219</v>
      </c>
      <c r="C258" t="s">
        <v>762</v>
      </c>
      <c r="D258">
        <v>180107</v>
      </c>
      <c r="E258" t="s">
        <v>706</v>
      </c>
      <c r="F258" t="s">
        <v>768</v>
      </c>
      <c r="G258" t="s">
        <v>770</v>
      </c>
    </row>
    <row r="259" spans="1:7">
      <c r="A259" t="str">
        <f t="shared" si="3"/>
        <v>180107.400220</v>
      </c>
      <c r="B259">
        <v>400220</v>
      </c>
      <c r="C259" t="s">
        <v>763</v>
      </c>
      <c r="D259">
        <v>180107</v>
      </c>
      <c r="E259" t="s">
        <v>706</v>
      </c>
      <c r="F259" t="s">
        <v>768</v>
      </c>
      <c r="G259" t="s">
        <v>770</v>
      </c>
    </row>
    <row r="260" spans="1:7">
      <c r="A260" t="str">
        <f t="shared" si="3"/>
        <v>180107.400221</v>
      </c>
      <c r="B260">
        <v>400221</v>
      </c>
      <c r="C260" t="s">
        <v>764</v>
      </c>
      <c r="D260">
        <v>180107</v>
      </c>
      <c r="E260" t="s">
        <v>706</v>
      </c>
      <c r="F260" t="s">
        <v>768</v>
      </c>
      <c r="G260" t="s">
        <v>770</v>
      </c>
    </row>
    <row r="261" spans="1:7">
      <c r="A261" t="str">
        <f t="shared" si="3"/>
        <v>180107.400014</v>
      </c>
      <c r="B261">
        <v>400014</v>
      </c>
      <c r="C261" t="s">
        <v>164</v>
      </c>
      <c r="D261">
        <v>180107</v>
      </c>
      <c r="E261" t="s">
        <v>706</v>
      </c>
      <c r="F261" t="s">
        <v>768</v>
      </c>
      <c r="G261" t="s">
        <v>770</v>
      </c>
    </row>
    <row r="262" spans="1:7">
      <c r="A262" t="str">
        <f t="shared" si="3"/>
        <v>180107.400015</v>
      </c>
      <c r="B262">
        <v>400015</v>
      </c>
      <c r="C262" t="s">
        <v>171</v>
      </c>
      <c r="D262">
        <v>180107</v>
      </c>
      <c r="E262" t="s">
        <v>706</v>
      </c>
      <c r="F262" t="s">
        <v>768</v>
      </c>
      <c r="G262" t="s">
        <v>770</v>
      </c>
    </row>
    <row r="263" spans="1:7">
      <c r="A263" t="str">
        <f t="shared" si="3"/>
        <v>180107.400016</v>
      </c>
      <c r="B263">
        <v>400016</v>
      </c>
      <c r="C263" t="s">
        <v>177</v>
      </c>
      <c r="D263">
        <v>180107</v>
      </c>
      <c r="E263" t="s">
        <v>706</v>
      </c>
      <c r="F263" t="s">
        <v>768</v>
      </c>
      <c r="G263" t="s">
        <v>770</v>
      </c>
    </row>
    <row r="264" spans="1:7">
      <c r="A264" t="str">
        <f t="shared" si="3"/>
        <v>180107.400017</v>
      </c>
      <c r="B264">
        <v>400017</v>
      </c>
      <c r="C264" t="s">
        <v>183</v>
      </c>
      <c r="D264">
        <v>180107</v>
      </c>
      <c r="E264" t="s">
        <v>706</v>
      </c>
      <c r="F264" t="s">
        <v>768</v>
      </c>
      <c r="G264" t="s">
        <v>770</v>
      </c>
    </row>
    <row r="265" spans="1:7">
      <c r="A265" t="str">
        <f t="shared" si="3"/>
        <v>180107.400175</v>
      </c>
      <c r="B265">
        <v>400175</v>
      </c>
      <c r="C265" t="s">
        <v>765</v>
      </c>
      <c r="D265">
        <v>180107</v>
      </c>
      <c r="E265" t="s">
        <v>706</v>
      </c>
      <c r="F265" t="s">
        <v>768</v>
      </c>
      <c r="G265" t="s">
        <v>770</v>
      </c>
    </row>
    <row r="266" spans="1:7">
      <c r="A266" t="str">
        <f t="shared" si="3"/>
        <v>180107.400176</v>
      </c>
      <c r="B266">
        <v>400176</v>
      </c>
      <c r="C266" t="s">
        <v>766</v>
      </c>
      <c r="D266">
        <v>180107</v>
      </c>
      <c r="E266" t="s">
        <v>706</v>
      </c>
      <c r="F266" t="s">
        <v>768</v>
      </c>
      <c r="G266" t="s">
        <v>770</v>
      </c>
    </row>
    <row r="267" spans="1:7">
      <c r="A267" t="str">
        <f t="shared" si="3"/>
        <v>180107.400020</v>
      </c>
      <c r="B267">
        <v>400020</v>
      </c>
      <c r="C267" t="s">
        <v>191</v>
      </c>
      <c r="D267">
        <v>180107</v>
      </c>
      <c r="E267" t="s">
        <v>706</v>
      </c>
      <c r="F267" t="s">
        <v>768</v>
      </c>
      <c r="G267" t="s">
        <v>770</v>
      </c>
    </row>
    <row r="268" spans="1:7">
      <c r="A268" t="str">
        <f t="shared" si="3"/>
        <v>180107.400021</v>
      </c>
      <c r="B268">
        <v>400021</v>
      </c>
      <c r="C268" t="s">
        <v>197</v>
      </c>
      <c r="D268">
        <v>180107</v>
      </c>
      <c r="E268" t="s">
        <v>706</v>
      </c>
      <c r="F268" t="s">
        <v>768</v>
      </c>
      <c r="G268" t="s">
        <v>770</v>
      </c>
    </row>
    <row r="269" spans="1:7">
      <c r="A269" t="str">
        <f t="shared" si="3"/>
        <v>180107.400022</v>
      </c>
      <c r="B269">
        <v>400022</v>
      </c>
      <c r="C269" t="s">
        <v>200</v>
      </c>
      <c r="D269">
        <v>180107</v>
      </c>
      <c r="E269" t="s">
        <v>706</v>
      </c>
      <c r="F269" t="s">
        <v>768</v>
      </c>
      <c r="G269" t="s">
        <v>770</v>
      </c>
    </row>
    <row r="270" spans="1:7">
      <c r="A270" t="str">
        <f t="shared" si="3"/>
        <v>180107.400024</v>
      </c>
      <c r="B270">
        <v>400024</v>
      </c>
      <c r="C270" t="s">
        <v>767</v>
      </c>
      <c r="D270">
        <v>180107</v>
      </c>
      <c r="E270" t="s">
        <v>706</v>
      </c>
      <c r="F270" t="s">
        <v>768</v>
      </c>
      <c r="G270" t="s">
        <v>770</v>
      </c>
    </row>
    <row r="271" spans="1:7">
      <c r="A271" t="str">
        <f t="shared" si="3"/>
        <v>180107.400177</v>
      </c>
      <c r="B271">
        <v>400177</v>
      </c>
      <c r="C271" t="s">
        <v>202</v>
      </c>
      <c r="D271">
        <v>180107</v>
      </c>
      <c r="E271" t="s">
        <v>706</v>
      </c>
      <c r="F271" t="s">
        <v>768</v>
      </c>
      <c r="G271" t="s">
        <v>770</v>
      </c>
    </row>
    <row r="272" spans="1:7">
      <c r="A272" t="str">
        <f t="shared" si="3"/>
        <v>180107.400214</v>
      </c>
      <c r="B272">
        <v>400214</v>
      </c>
      <c r="C272" t="s">
        <v>224</v>
      </c>
      <c r="D272">
        <v>180107</v>
      </c>
      <c r="E272" t="s">
        <v>706</v>
      </c>
      <c r="F272" t="s">
        <v>768</v>
      </c>
      <c r="G272" t="s">
        <v>770</v>
      </c>
    </row>
    <row r="273" spans="1:7">
      <c r="A273" t="str">
        <f t="shared" si="3"/>
        <v>180107.400025</v>
      </c>
      <c r="B273">
        <v>400025</v>
      </c>
      <c r="C273" t="s">
        <v>228</v>
      </c>
      <c r="D273">
        <v>180107</v>
      </c>
      <c r="E273" t="s">
        <v>706</v>
      </c>
      <c r="F273" t="s">
        <v>768</v>
      </c>
      <c r="G273" t="s">
        <v>770</v>
      </c>
    </row>
    <row r="274" spans="1:7">
      <c r="A274" t="str">
        <f t="shared" si="3"/>
        <v>180107.400026</v>
      </c>
      <c r="B274">
        <v>400026</v>
      </c>
      <c r="C274" t="s">
        <v>230</v>
      </c>
      <c r="D274">
        <v>180107</v>
      </c>
      <c r="E274" t="s">
        <v>706</v>
      </c>
      <c r="F274" t="s">
        <v>768</v>
      </c>
      <c r="G274" t="s">
        <v>770</v>
      </c>
    </row>
    <row r="275" spans="1:7">
      <c r="A275" t="str">
        <f t="shared" si="3"/>
        <v>180107.400027</v>
      </c>
      <c r="B275">
        <v>400027</v>
      </c>
      <c r="C275" t="s">
        <v>231</v>
      </c>
      <c r="D275">
        <v>180107</v>
      </c>
      <c r="E275" t="s">
        <v>706</v>
      </c>
      <c r="F275" t="s">
        <v>768</v>
      </c>
      <c r="G275" t="s">
        <v>770</v>
      </c>
    </row>
    <row r="276" spans="1:7">
      <c r="A276" t="str">
        <f t="shared" si="3"/>
        <v>180107.400028</v>
      </c>
      <c r="B276">
        <v>400028</v>
      </c>
      <c r="C276" t="s">
        <v>232</v>
      </c>
      <c r="D276">
        <v>180107</v>
      </c>
      <c r="E276" t="s">
        <v>706</v>
      </c>
      <c r="F276" t="s">
        <v>768</v>
      </c>
      <c r="G276" t="s">
        <v>770</v>
      </c>
    </row>
    <row r="277" spans="1:7">
      <c r="A277" t="str">
        <f t="shared" si="3"/>
        <v>180107.400029</v>
      </c>
      <c r="B277">
        <v>400029</v>
      </c>
      <c r="C277" t="s">
        <v>234</v>
      </c>
      <c r="D277">
        <v>180107</v>
      </c>
      <c r="E277" t="s">
        <v>706</v>
      </c>
      <c r="F277" t="s">
        <v>768</v>
      </c>
      <c r="G277" t="s">
        <v>770</v>
      </c>
    </row>
    <row r="278" spans="1:7">
      <c r="A278" t="str">
        <f t="shared" si="3"/>
        <v>180107.400030</v>
      </c>
      <c r="B278">
        <v>400030</v>
      </c>
      <c r="C278" t="s">
        <v>236</v>
      </c>
      <c r="D278">
        <v>180107</v>
      </c>
      <c r="E278" t="s">
        <v>706</v>
      </c>
      <c r="F278" t="s">
        <v>768</v>
      </c>
      <c r="G278" t="s">
        <v>770</v>
      </c>
    </row>
    <row r="279" spans="1:7">
      <c r="A279" t="str">
        <f t="shared" si="3"/>
        <v>180107.400178</v>
      </c>
      <c r="B279">
        <v>400178</v>
      </c>
      <c r="C279" t="s">
        <v>769</v>
      </c>
      <c r="D279">
        <v>180107</v>
      </c>
      <c r="E279" t="s">
        <v>706</v>
      </c>
      <c r="F279" t="s">
        <v>768</v>
      </c>
      <c r="G279" t="s">
        <v>770</v>
      </c>
    </row>
    <row r="280" spans="1:7">
      <c r="A280" t="str">
        <f t="shared" si="3"/>
        <v>180107.400179</v>
      </c>
      <c r="B280">
        <v>400179</v>
      </c>
      <c r="C280" t="s">
        <v>238</v>
      </c>
      <c r="D280">
        <v>180107</v>
      </c>
      <c r="E280" t="s">
        <v>706</v>
      </c>
      <c r="F280" t="s">
        <v>768</v>
      </c>
      <c r="G280" t="s">
        <v>770</v>
      </c>
    </row>
    <row r="281" spans="1:7">
      <c r="A281" t="str">
        <f t="shared" si="3"/>
        <v>180107.400180</v>
      </c>
      <c r="B281">
        <v>400180</v>
      </c>
      <c r="C281" t="s">
        <v>243</v>
      </c>
      <c r="D281">
        <v>180107</v>
      </c>
      <c r="E281" t="s">
        <v>706</v>
      </c>
      <c r="F281" t="s">
        <v>768</v>
      </c>
      <c r="G281" t="s">
        <v>770</v>
      </c>
    </row>
    <row r="282" spans="1:7">
      <c r="A282" t="str">
        <f t="shared" si="3"/>
        <v>180202.400003</v>
      </c>
      <c r="B282">
        <v>400003</v>
      </c>
      <c r="C282" t="s">
        <v>156</v>
      </c>
      <c r="D282">
        <v>180202</v>
      </c>
      <c r="E282" t="s">
        <v>709</v>
      </c>
      <c r="F282" t="s">
        <v>768</v>
      </c>
      <c r="G282" t="s">
        <v>770</v>
      </c>
    </row>
    <row r="283" spans="1:7">
      <c r="A283" t="str">
        <f t="shared" si="3"/>
        <v>180202.400004</v>
      </c>
      <c r="B283">
        <v>400004</v>
      </c>
      <c r="C283" t="s">
        <v>753</v>
      </c>
      <c r="D283">
        <v>180202</v>
      </c>
      <c r="E283" t="s">
        <v>709</v>
      </c>
      <c r="F283" t="s">
        <v>768</v>
      </c>
      <c r="G283" t="s">
        <v>770</v>
      </c>
    </row>
    <row r="284" spans="1:7">
      <c r="A284" t="str">
        <f t="shared" si="3"/>
        <v>180202.400005</v>
      </c>
      <c r="B284">
        <v>400005</v>
      </c>
      <c r="C284" t="s">
        <v>754</v>
      </c>
      <c r="D284">
        <v>180202</v>
      </c>
      <c r="E284" t="s">
        <v>709</v>
      </c>
      <c r="F284" t="s">
        <v>768</v>
      </c>
      <c r="G284" t="s">
        <v>770</v>
      </c>
    </row>
    <row r="285" spans="1:7">
      <c r="A285" t="str">
        <f t="shared" si="3"/>
        <v>180202.400006</v>
      </c>
      <c r="B285">
        <v>400006</v>
      </c>
      <c r="C285" t="s">
        <v>755</v>
      </c>
      <c r="D285">
        <v>180202</v>
      </c>
      <c r="E285" t="s">
        <v>709</v>
      </c>
      <c r="F285" t="s">
        <v>768</v>
      </c>
      <c r="G285" t="s">
        <v>770</v>
      </c>
    </row>
    <row r="286" spans="1:7">
      <c r="A286" t="str">
        <f t="shared" si="3"/>
        <v>180202.400007</v>
      </c>
      <c r="B286">
        <v>400007</v>
      </c>
      <c r="C286" t="s">
        <v>756</v>
      </c>
      <c r="D286">
        <v>180202</v>
      </c>
      <c r="E286" t="s">
        <v>709</v>
      </c>
      <c r="F286" t="s">
        <v>768</v>
      </c>
      <c r="G286" t="s">
        <v>770</v>
      </c>
    </row>
    <row r="287" spans="1:7">
      <c r="A287" t="str">
        <f t="shared" si="3"/>
        <v>180202.400010</v>
      </c>
      <c r="B287">
        <v>400010</v>
      </c>
      <c r="C287" t="s">
        <v>162</v>
      </c>
      <c r="D287">
        <v>180202</v>
      </c>
      <c r="E287" t="s">
        <v>709</v>
      </c>
      <c r="F287" t="s">
        <v>768</v>
      </c>
      <c r="G287" t="s">
        <v>770</v>
      </c>
    </row>
    <row r="288" spans="1:7">
      <c r="A288" t="str">
        <f t="shared" si="3"/>
        <v>180202.400011</v>
      </c>
      <c r="B288">
        <v>400011</v>
      </c>
      <c r="C288" t="s">
        <v>757</v>
      </c>
      <c r="D288">
        <v>180202</v>
      </c>
      <c r="E288" t="s">
        <v>709</v>
      </c>
      <c r="F288" t="s">
        <v>768</v>
      </c>
      <c r="G288" t="s">
        <v>770</v>
      </c>
    </row>
    <row r="289" spans="1:7">
      <c r="A289" t="str">
        <f t="shared" si="3"/>
        <v>180202.400012</v>
      </c>
      <c r="B289">
        <v>400012</v>
      </c>
      <c r="C289" t="s">
        <v>758</v>
      </c>
      <c r="D289">
        <v>180202</v>
      </c>
      <c r="E289" t="s">
        <v>709</v>
      </c>
      <c r="F289" t="s">
        <v>768</v>
      </c>
      <c r="G289" t="s">
        <v>770</v>
      </c>
    </row>
    <row r="290" spans="1:7">
      <c r="A290" t="str">
        <f t="shared" si="3"/>
        <v>180202.400013</v>
      </c>
      <c r="B290">
        <v>400013</v>
      </c>
      <c r="C290" t="s">
        <v>759</v>
      </c>
      <c r="D290">
        <v>180202</v>
      </c>
      <c r="E290" t="s">
        <v>709</v>
      </c>
      <c r="F290" t="s">
        <v>768</v>
      </c>
      <c r="G290" t="s">
        <v>770</v>
      </c>
    </row>
    <row r="291" spans="1:7">
      <c r="A291" t="str">
        <f t="shared" si="3"/>
        <v>180202.400202</v>
      </c>
      <c r="B291">
        <v>400202</v>
      </c>
      <c r="C291" t="s">
        <v>760</v>
      </c>
      <c r="D291">
        <v>180202</v>
      </c>
      <c r="E291" t="s">
        <v>709</v>
      </c>
      <c r="F291" t="s">
        <v>768</v>
      </c>
      <c r="G291" t="s">
        <v>770</v>
      </c>
    </row>
    <row r="292" spans="1:7">
      <c r="A292" t="str">
        <f t="shared" si="3"/>
        <v>180202.400203</v>
      </c>
      <c r="B292">
        <v>400203</v>
      </c>
      <c r="C292" t="s">
        <v>761</v>
      </c>
      <c r="D292">
        <v>180202</v>
      </c>
      <c r="E292" t="s">
        <v>709</v>
      </c>
      <c r="F292" t="s">
        <v>768</v>
      </c>
      <c r="G292" t="s">
        <v>770</v>
      </c>
    </row>
    <row r="293" spans="1:7">
      <c r="A293" t="str">
        <f t="shared" ref="A293:A356" si="4">CONCATENATE(D293,".",B293)</f>
        <v>180202.400219</v>
      </c>
      <c r="B293">
        <v>400219</v>
      </c>
      <c r="C293" t="s">
        <v>762</v>
      </c>
      <c r="D293">
        <v>180202</v>
      </c>
      <c r="E293" t="s">
        <v>709</v>
      </c>
      <c r="F293" t="s">
        <v>768</v>
      </c>
      <c r="G293" t="s">
        <v>770</v>
      </c>
    </row>
    <row r="294" spans="1:7">
      <c r="A294" t="str">
        <f t="shared" si="4"/>
        <v>180202.400220</v>
      </c>
      <c r="B294">
        <v>400220</v>
      </c>
      <c r="C294" t="s">
        <v>763</v>
      </c>
      <c r="D294">
        <v>180202</v>
      </c>
      <c r="E294" t="s">
        <v>709</v>
      </c>
      <c r="F294" t="s">
        <v>768</v>
      </c>
      <c r="G294" t="s">
        <v>770</v>
      </c>
    </row>
    <row r="295" spans="1:7">
      <c r="A295" t="str">
        <f t="shared" si="4"/>
        <v>180202.400221</v>
      </c>
      <c r="B295">
        <v>400221</v>
      </c>
      <c r="C295" t="s">
        <v>764</v>
      </c>
      <c r="D295">
        <v>180202</v>
      </c>
      <c r="E295" t="s">
        <v>709</v>
      </c>
      <c r="F295" t="s">
        <v>768</v>
      </c>
      <c r="G295" t="s">
        <v>770</v>
      </c>
    </row>
    <row r="296" spans="1:7">
      <c r="A296" t="str">
        <f t="shared" si="4"/>
        <v>180202.400014</v>
      </c>
      <c r="B296">
        <v>400014</v>
      </c>
      <c r="C296" t="s">
        <v>164</v>
      </c>
      <c r="D296">
        <v>180202</v>
      </c>
      <c r="E296" t="s">
        <v>709</v>
      </c>
      <c r="F296" t="s">
        <v>768</v>
      </c>
      <c r="G296" t="s">
        <v>770</v>
      </c>
    </row>
    <row r="297" spans="1:7">
      <c r="A297" t="str">
        <f t="shared" si="4"/>
        <v>180202.400015</v>
      </c>
      <c r="B297">
        <v>400015</v>
      </c>
      <c r="C297" t="s">
        <v>171</v>
      </c>
      <c r="D297">
        <v>180202</v>
      </c>
      <c r="E297" t="s">
        <v>709</v>
      </c>
      <c r="F297" t="s">
        <v>768</v>
      </c>
      <c r="G297" t="s">
        <v>770</v>
      </c>
    </row>
    <row r="298" spans="1:7">
      <c r="A298" t="str">
        <f t="shared" si="4"/>
        <v>180202.400016</v>
      </c>
      <c r="B298">
        <v>400016</v>
      </c>
      <c r="C298" t="s">
        <v>177</v>
      </c>
      <c r="D298">
        <v>180202</v>
      </c>
      <c r="E298" t="s">
        <v>709</v>
      </c>
      <c r="F298" t="s">
        <v>768</v>
      </c>
      <c r="G298" t="s">
        <v>770</v>
      </c>
    </row>
    <row r="299" spans="1:7">
      <c r="A299" t="str">
        <f t="shared" si="4"/>
        <v>180202.400017</v>
      </c>
      <c r="B299">
        <v>400017</v>
      </c>
      <c r="C299" t="s">
        <v>183</v>
      </c>
      <c r="D299">
        <v>180202</v>
      </c>
      <c r="E299" t="s">
        <v>709</v>
      </c>
      <c r="F299" t="s">
        <v>768</v>
      </c>
      <c r="G299" t="s">
        <v>770</v>
      </c>
    </row>
    <row r="300" spans="1:7">
      <c r="A300" t="str">
        <f t="shared" si="4"/>
        <v>180202.400175</v>
      </c>
      <c r="B300">
        <v>400175</v>
      </c>
      <c r="C300" t="s">
        <v>765</v>
      </c>
      <c r="D300">
        <v>180202</v>
      </c>
      <c r="E300" t="s">
        <v>709</v>
      </c>
      <c r="F300" t="s">
        <v>768</v>
      </c>
      <c r="G300" t="s">
        <v>770</v>
      </c>
    </row>
    <row r="301" spans="1:7">
      <c r="A301" t="str">
        <f t="shared" si="4"/>
        <v>180202.400176</v>
      </c>
      <c r="B301">
        <v>400176</v>
      </c>
      <c r="C301" t="s">
        <v>766</v>
      </c>
      <c r="D301">
        <v>180202</v>
      </c>
      <c r="E301" t="s">
        <v>709</v>
      </c>
      <c r="F301" t="s">
        <v>768</v>
      </c>
      <c r="G301" t="s">
        <v>770</v>
      </c>
    </row>
    <row r="302" spans="1:7">
      <c r="A302" t="str">
        <f t="shared" si="4"/>
        <v>180202.400020</v>
      </c>
      <c r="B302">
        <v>400020</v>
      </c>
      <c r="C302" t="s">
        <v>191</v>
      </c>
      <c r="D302">
        <v>180202</v>
      </c>
      <c r="E302" t="s">
        <v>709</v>
      </c>
      <c r="F302" t="s">
        <v>768</v>
      </c>
      <c r="G302" t="s">
        <v>770</v>
      </c>
    </row>
    <row r="303" spans="1:7">
      <c r="A303" t="str">
        <f t="shared" si="4"/>
        <v>180202.400021</v>
      </c>
      <c r="B303">
        <v>400021</v>
      </c>
      <c r="C303" t="s">
        <v>197</v>
      </c>
      <c r="D303">
        <v>180202</v>
      </c>
      <c r="E303" t="s">
        <v>709</v>
      </c>
      <c r="F303" t="s">
        <v>768</v>
      </c>
      <c r="G303" t="s">
        <v>770</v>
      </c>
    </row>
    <row r="304" spans="1:7">
      <c r="A304" t="str">
        <f t="shared" si="4"/>
        <v>180202.400022</v>
      </c>
      <c r="B304">
        <v>400022</v>
      </c>
      <c r="C304" t="s">
        <v>200</v>
      </c>
      <c r="D304">
        <v>180202</v>
      </c>
      <c r="E304" t="s">
        <v>709</v>
      </c>
      <c r="F304" t="s">
        <v>768</v>
      </c>
      <c r="G304" t="s">
        <v>770</v>
      </c>
    </row>
    <row r="305" spans="1:7">
      <c r="A305" t="str">
        <f t="shared" si="4"/>
        <v>180202.400024</v>
      </c>
      <c r="B305">
        <v>400024</v>
      </c>
      <c r="C305" t="s">
        <v>767</v>
      </c>
      <c r="D305">
        <v>180202</v>
      </c>
      <c r="E305" t="s">
        <v>709</v>
      </c>
      <c r="F305" t="s">
        <v>768</v>
      </c>
      <c r="G305" t="s">
        <v>770</v>
      </c>
    </row>
    <row r="306" spans="1:7">
      <c r="A306" t="str">
        <f t="shared" si="4"/>
        <v>180202.400177</v>
      </c>
      <c r="B306">
        <v>400177</v>
      </c>
      <c r="C306" t="s">
        <v>202</v>
      </c>
      <c r="D306">
        <v>180202</v>
      </c>
      <c r="E306" t="s">
        <v>709</v>
      </c>
      <c r="F306" t="s">
        <v>768</v>
      </c>
      <c r="G306" t="s">
        <v>770</v>
      </c>
    </row>
    <row r="307" spans="1:7">
      <c r="A307" t="str">
        <f t="shared" si="4"/>
        <v>180202.400214</v>
      </c>
      <c r="B307">
        <v>400214</v>
      </c>
      <c r="C307" t="s">
        <v>224</v>
      </c>
      <c r="D307">
        <v>180202</v>
      </c>
      <c r="E307" t="s">
        <v>709</v>
      </c>
      <c r="F307" t="s">
        <v>768</v>
      </c>
      <c r="G307" t="s">
        <v>770</v>
      </c>
    </row>
    <row r="308" spans="1:7">
      <c r="A308" t="str">
        <f t="shared" si="4"/>
        <v>180202.400025</v>
      </c>
      <c r="B308">
        <v>400025</v>
      </c>
      <c r="C308" t="s">
        <v>228</v>
      </c>
      <c r="D308">
        <v>180202</v>
      </c>
      <c r="E308" t="s">
        <v>709</v>
      </c>
      <c r="F308" t="s">
        <v>768</v>
      </c>
      <c r="G308" t="s">
        <v>770</v>
      </c>
    </row>
    <row r="309" spans="1:7">
      <c r="A309" t="str">
        <f t="shared" si="4"/>
        <v>180202.400026</v>
      </c>
      <c r="B309">
        <v>400026</v>
      </c>
      <c r="C309" t="s">
        <v>230</v>
      </c>
      <c r="D309">
        <v>180202</v>
      </c>
      <c r="E309" t="s">
        <v>709</v>
      </c>
      <c r="F309" t="s">
        <v>768</v>
      </c>
      <c r="G309" t="s">
        <v>770</v>
      </c>
    </row>
    <row r="310" spans="1:7">
      <c r="A310" t="str">
        <f t="shared" si="4"/>
        <v>180202.400027</v>
      </c>
      <c r="B310">
        <v>400027</v>
      </c>
      <c r="C310" t="s">
        <v>231</v>
      </c>
      <c r="D310">
        <v>180202</v>
      </c>
      <c r="E310" t="s">
        <v>709</v>
      </c>
      <c r="F310" t="s">
        <v>768</v>
      </c>
      <c r="G310" t="s">
        <v>770</v>
      </c>
    </row>
    <row r="311" spans="1:7">
      <c r="A311" t="str">
        <f t="shared" si="4"/>
        <v>180202.400028</v>
      </c>
      <c r="B311">
        <v>400028</v>
      </c>
      <c r="C311" t="s">
        <v>232</v>
      </c>
      <c r="D311">
        <v>180202</v>
      </c>
      <c r="E311" t="s">
        <v>709</v>
      </c>
      <c r="F311" t="s">
        <v>768</v>
      </c>
      <c r="G311" t="s">
        <v>770</v>
      </c>
    </row>
    <row r="312" spans="1:7">
      <c r="A312" t="str">
        <f t="shared" si="4"/>
        <v>180202.400029</v>
      </c>
      <c r="B312">
        <v>400029</v>
      </c>
      <c r="C312" t="s">
        <v>234</v>
      </c>
      <c r="D312">
        <v>180202</v>
      </c>
      <c r="E312" t="s">
        <v>709</v>
      </c>
      <c r="F312" t="s">
        <v>768</v>
      </c>
      <c r="G312" t="s">
        <v>770</v>
      </c>
    </row>
    <row r="313" spans="1:7">
      <c r="A313" t="str">
        <f t="shared" si="4"/>
        <v>180202.400030</v>
      </c>
      <c r="B313">
        <v>400030</v>
      </c>
      <c r="C313" t="s">
        <v>236</v>
      </c>
      <c r="D313">
        <v>180202</v>
      </c>
      <c r="E313" t="s">
        <v>709</v>
      </c>
      <c r="F313" t="s">
        <v>768</v>
      </c>
      <c r="G313" t="s">
        <v>770</v>
      </c>
    </row>
    <row r="314" spans="1:7">
      <c r="A314" t="str">
        <f t="shared" si="4"/>
        <v>180202.400178</v>
      </c>
      <c r="B314">
        <v>400178</v>
      </c>
      <c r="C314" t="s">
        <v>769</v>
      </c>
      <c r="D314">
        <v>180202</v>
      </c>
      <c r="E314" t="s">
        <v>709</v>
      </c>
      <c r="F314" t="s">
        <v>768</v>
      </c>
      <c r="G314" t="s">
        <v>770</v>
      </c>
    </row>
    <row r="315" spans="1:7">
      <c r="A315" t="str">
        <f t="shared" si="4"/>
        <v>180202.400179</v>
      </c>
      <c r="B315">
        <v>400179</v>
      </c>
      <c r="C315" t="s">
        <v>238</v>
      </c>
      <c r="D315">
        <v>180202</v>
      </c>
      <c r="E315" t="s">
        <v>709</v>
      </c>
      <c r="F315" t="s">
        <v>768</v>
      </c>
      <c r="G315" t="s">
        <v>770</v>
      </c>
    </row>
    <row r="316" spans="1:7">
      <c r="A316" t="str">
        <f t="shared" si="4"/>
        <v>180202.400180</v>
      </c>
      <c r="B316">
        <v>400180</v>
      </c>
      <c r="C316" t="s">
        <v>243</v>
      </c>
      <c r="D316">
        <v>180202</v>
      </c>
      <c r="E316" t="s">
        <v>709</v>
      </c>
      <c r="F316" t="s">
        <v>768</v>
      </c>
      <c r="G316" t="s">
        <v>770</v>
      </c>
    </row>
    <row r="317" spans="1:7">
      <c r="A317" t="str">
        <f t="shared" si="4"/>
        <v>180203.400003</v>
      </c>
      <c r="B317">
        <v>400003</v>
      </c>
      <c r="C317" t="s">
        <v>156</v>
      </c>
      <c r="D317">
        <v>180203</v>
      </c>
      <c r="E317" t="s">
        <v>710</v>
      </c>
      <c r="F317" t="s">
        <v>768</v>
      </c>
      <c r="G317" t="s">
        <v>770</v>
      </c>
    </row>
    <row r="318" spans="1:7">
      <c r="A318" t="str">
        <f t="shared" si="4"/>
        <v>180203.400004</v>
      </c>
      <c r="B318">
        <v>400004</v>
      </c>
      <c r="C318" t="s">
        <v>753</v>
      </c>
      <c r="D318">
        <v>180203</v>
      </c>
      <c r="E318" t="s">
        <v>710</v>
      </c>
      <c r="F318" t="s">
        <v>768</v>
      </c>
      <c r="G318" t="s">
        <v>770</v>
      </c>
    </row>
    <row r="319" spans="1:7">
      <c r="A319" t="str">
        <f t="shared" si="4"/>
        <v>180203.400005</v>
      </c>
      <c r="B319">
        <v>400005</v>
      </c>
      <c r="C319" t="s">
        <v>754</v>
      </c>
      <c r="D319">
        <v>180203</v>
      </c>
      <c r="E319" t="s">
        <v>710</v>
      </c>
      <c r="F319" t="s">
        <v>768</v>
      </c>
      <c r="G319" t="s">
        <v>770</v>
      </c>
    </row>
    <row r="320" spans="1:7">
      <c r="A320" t="str">
        <f t="shared" si="4"/>
        <v>180203.400006</v>
      </c>
      <c r="B320">
        <v>400006</v>
      </c>
      <c r="C320" t="s">
        <v>755</v>
      </c>
      <c r="D320">
        <v>180203</v>
      </c>
      <c r="E320" t="s">
        <v>710</v>
      </c>
      <c r="F320" t="s">
        <v>768</v>
      </c>
      <c r="G320" t="s">
        <v>770</v>
      </c>
    </row>
    <row r="321" spans="1:7">
      <c r="A321" t="str">
        <f t="shared" si="4"/>
        <v>180203.400007</v>
      </c>
      <c r="B321">
        <v>400007</v>
      </c>
      <c r="C321" t="s">
        <v>756</v>
      </c>
      <c r="D321">
        <v>180203</v>
      </c>
      <c r="E321" t="s">
        <v>710</v>
      </c>
      <c r="F321" t="s">
        <v>768</v>
      </c>
      <c r="G321" t="s">
        <v>770</v>
      </c>
    </row>
    <row r="322" spans="1:7">
      <c r="A322" t="str">
        <f t="shared" si="4"/>
        <v>180203.400010</v>
      </c>
      <c r="B322">
        <v>400010</v>
      </c>
      <c r="C322" t="s">
        <v>162</v>
      </c>
      <c r="D322">
        <v>180203</v>
      </c>
      <c r="E322" t="s">
        <v>710</v>
      </c>
      <c r="F322" t="s">
        <v>768</v>
      </c>
      <c r="G322" t="s">
        <v>770</v>
      </c>
    </row>
    <row r="323" spans="1:7">
      <c r="A323" t="str">
        <f t="shared" si="4"/>
        <v>180203.400011</v>
      </c>
      <c r="B323">
        <v>400011</v>
      </c>
      <c r="C323" t="s">
        <v>757</v>
      </c>
      <c r="D323">
        <v>180203</v>
      </c>
      <c r="E323" t="s">
        <v>710</v>
      </c>
      <c r="F323" t="s">
        <v>768</v>
      </c>
      <c r="G323" t="s">
        <v>770</v>
      </c>
    </row>
    <row r="324" spans="1:7">
      <c r="A324" t="str">
        <f t="shared" si="4"/>
        <v>180203.400012</v>
      </c>
      <c r="B324">
        <v>400012</v>
      </c>
      <c r="C324" t="s">
        <v>758</v>
      </c>
      <c r="D324">
        <v>180203</v>
      </c>
      <c r="E324" t="s">
        <v>710</v>
      </c>
      <c r="F324" t="s">
        <v>768</v>
      </c>
      <c r="G324" t="s">
        <v>770</v>
      </c>
    </row>
    <row r="325" spans="1:7">
      <c r="A325" t="str">
        <f t="shared" si="4"/>
        <v>180203.400013</v>
      </c>
      <c r="B325">
        <v>400013</v>
      </c>
      <c r="C325" t="s">
        <v>759</v>
      </c>
      <c r="D325">
        <v>180203</v>
      </c>
      <c r="E325" t="s">
        <v>710</v>
      </c>
      <c r="F325" t="s">
        <v>768</v>
      </c>
      <c r="G325" t="s">
        <v>770</v>
      </c>
    </row>
    <row r="326" spans="1:7">
      <c r="A326" t="str">
        <f t="shared" si="4"/>
        <v>180203.400202</v>
      </c>
      <c r="B326">
        <v>400202</v>
      </c>
      <c r="C326" t="s">
        <v>760</v>
      </c>
      <c r="D326">
        <v>180203</v>
      </c>
      <c r="E326" t="s">
        <v>710</v>
      </c>
      <c r="F326" t="s">
        <v>768</v>
      </c>
      <c r="G326" t="s">
        <v>770</v>
      </c>
    </row>
    <row r="327" spans="1:7">
      <c r="A327" t="str">
        <f t="shared" si="4"/>
        <v>180203.400203</v>
      </c>
      <c r="B327">
        <v>400203</v>
      </c>
      <c r="C327" t="s">
        <v>761</v>
      </c>
      <c r="D327">
        <v>180203</v>
      </c>
      <c r="E327" t="s">
        <v>710</v>
      </c>
      <c r="F327" t="s">
        <v>768</v>
      </c>
      <c r="G327" t="s">
        <v>770</v>
      </c>
    </row>
    <row r="328" spans="1:7">
      <c r="A328" t="str">
        <f t="shared" si="4"/>
        <v>180203.400219</v>
      </c>
      <c r="B328">
        <v>400219</v>
      </c>
      <c r="C328" t="s">
        <v>762</v>
      </c>
      <c r="D328">
        <v>180203</v>
      </c>
      <c r="E328" t="s">
        <v>710</v>
      </c>
      <c r="F328" t="s">
        <v>768</v>
      </c>
      <c r="G328" t="s">
        <v>770</v>
      </c>
    </row>
    <row r="329" spans="1:7">
      <c r="A329" t="str">
        <f t="shared" si="4"/>
        <v>180203.400220</v>
      </c>
      <c r="B329">
        <v>400220</v>
      </c>
      <c r="C329" t="s">
        <v>763</v>
      </c>
      <c r="D329">
        <v>180203</v>
      </c>
      <c r="E329" t="s">
        <v>710</v>
      </c>
      <c r="F329" t="s">
        <v>768</v>
      </c>
      <c r="G329" t="s">
        <v>770</v>
      </c>
    </row>
    <row r="330" spans="1:7">
      <c r="A330" t="str">
        <f t="shared" si="4"/>
        <v>180203.400221</v>
      </c>
      <c r="B330">
        <v>400221</v>
      </c>
      <c r="C330" t="s">
        <v>764</v>
      </c>
      <c r="D330">
        <v>180203</v>
      </c>
      <c r="E330" t="s">
        <v>710</v>
      </c>
      <c r="F330" t="s">
        <v>768</v>
      </c>
      <c r="G330" t="s">
        <v>770</v>
      </c>
    </row>
    <row r="331" spans="1:7">
      <c r="A331" t="str">
        <f t="shared" si="4"/>
        <v>180203.400014</v>
      </c>
      <c r="B331">
        <v>400014</v>
      </c>
      <c r="C331" t="s">
        <v>164</v>
      </c>
      <c r="D331">
        <v>180203</v>
      </c>
      <c r="E331" t="s">
        <v>710</v>
      </c>
      <c r="F331" t="s">
        <v>768</v>
      </c>
      <c r="G331" t="s">
        <v>770</v>
      </c>
    </row>
    <row r="332" spans="1:7">
      <c r="A332" t="str">
        <f t="shared" si="4"/>
        <v>180203.400015</v>
      </c>
      <c r="B332">
        <v>400015</v>
      </c>
      <c r="C332" t="s">
        <v>171</v>
      </c>
      <c r="D332">
        <v>180203</v>
      </c>
      <c r="E332" t="s">
        <v>710</v>
      </c>
      <c r="F332" t="s">
        <v>768</v>
      </c>
      <c r="G332" t="s">
        <v>770</v>
      </c>
    </row>
    <row r="333" spans="1:7">
      <c r="A333" t="str">
        <f t="shared" si="4"/>
        <v>180203.400016</v>
      </c>
      <c r="B333">
        <v>400016</v>
      </c>
      <c r="C333" t="s">
        <v>177</v>
      </c>
      <c r="D333">
        <v>180203</v>
      </c>
      <c r="E333" t="s">
        <v>710</v>
      </c>
      <c r="F333" t="s">
        <v>768</v>
      </c>
      <c r="G333" t="s">
        <v>770</v>
      </c>
    </row>
    <row r="334" spans="1:7">
      <c r="A334" t="str">
        <f t="shared" si="4"/>
        <v>180203.400017</v>
      </c>
      <c r="B334">
        <v>400017</v>
      </c>
      <c r="C334" t="s">
        <v>183</v>
      </c>
      <c r="D334">
        <v>180203</v>
      </c>
      <c r="E334" t="s">
        <v>710</v>
      </c>
      <c r="F334" t="s">
        <v>768</v>
      </c>
      <c r="G334" t="s">
        <v>770</v>
      </c>
    </row>
    <row r="335" spans="1:7">
      <c r="A335" t="str">
        <f t="shared" si="4"/>
        <v>180203.400175</v>
      </c>
      <c r="B335">
        <v>400175</v>
      </c>
      <c r="C335" t="s">
        <v>765</v>
      </c>
      <c r="D335">
        <v>180203</v>
      </c>
      <c r="E335" t="s">
        <v>710</v>
      </c>
      <c r="F335" t="s">
        <v>768</v>
      </c>
      <c r="G335" t="s">
        <v>770</v>
      </c>
    </row>
    <row r="336" spans="1:7">
      <c r="A336" t="str">
        <f t="shared" si="4"/>
        <v>180203.400176</v>
      </c>
      <c r="B336">
        <v>400176</v>
      </c>
      <c r="C336" t="s">
        <v>766</v>
      </c>
      <c r="D336">
        <v>180203</v>
      </c>
      <c r="E336" t="s">
        <v>710</v>
      </c>
      <c r="F336" t="s">
        <v>768</v>
      </c>
      <c r="G336" t="s">
        <v>770</v>
      </c>
    </row>
    <row r="337" spans="1:7">
      <c r="A337" t="str">
        <f t="shared" si="4"/>
        <v>180203.400020</v>
      </c>
      <c r="B337">
        <v>400020</v>
      </c>
      <c r="C337" t="s">
        <v>191</v>
      </c>
      <c r="D337">
        <v>180203</v>
      </c>
      <c r="E337" t="s">
        <v>710</v>
      </c>
      <c r="F337" t="s">
        <v>768</v>
      </c>
      <c r="G337" t="s">
        <v>770</v>
      </c>
    </row>
    <row r="338" spans="1:7">
      <c r="A338" t="str">
        <f t="shared" si="4"/>
        <v>180203.400021</v>
      </c>
      <c r="B338">
        <v>400021</v>
      </c>
      <c r="C338" t="s">
        <v>197</v>
      </c>
      <c r="D338">
        <v>180203</v>
      </c>
      <c r="E338" t="s">
        <v>710</v>
      </c>
      <c r="F338" t="s">
        <v>768</v>
      </c>
      <c r="G338" t="s">
        <v>770</v>
      </c>
    </row>
    <row r="339" spans="1:7">
      <c r="A339" t="str">
        <f t="shared" si="4"/>
        <v>180203.400022</v>
      </c>
      <c r="B339">
        <v>400022</v>
      </c>
      <c r="C339" t="s">
        <v>200</v>
      </c>
      <c r="D339">
        <v>180203</v>
      </c>
      <c r="E339" t="s">
        <v>710</v>
      </c>
      <c r="F339" t="s">
        <v>768</v>
      </c>
      <c r="G339" t="s">
        <v>770</v>
      </c>
    </row>
    <row r="340" spans="1:7">
      <c r="A340" t="str">
        <f t="shared" si="4"/>
        <v>180203.400024</v>
      </c>
      <c r="B340">
        <v>400024</v>
      </c>
      <c r="C340" t="s">
        <v>767</v>
      </c>
      <c r="D340">
        <v>180203</v>
      </c>
      <c r="E340" t="s">
        <v>710</v>
      </c>
      <c r="F340" t="s">
        <v>768</v>
      </c>
      <c r="G340" t="s">
        <v>770</v>
      </c>
    </row>
    <row r="341" spans="1:7">
      <c r="A341" t="str">
        <f t="shared" si="4"/>
        <v>180203.400177</v>
      </c>
      <c r="B341">
        <v>400177</v>
      </c>
      <c r="C341" t="s">
        <v>202</v>
      </c>
      <c r="D341">
        <v>180203</v>
      </c>
      <c r="E341" t="s">
        <v>710</v>
      </c>
      <c r="F341" t="s">
        <v>768</v>
      </c>
      <c r="G341" t="s">
        <v>770</v>
      </c>
    </row>
    <row r="342" spans="1:7">
      <c r="A342" t="str">
        <f t="shared" si="4"/>
        <v>180203.400214</v>
      </c>
      <c r="B342">
        <v>400214</v>
      </c>
      <c r="C342" t="s">
        <v>224</v>
      </c>
      <c r="D342">
        <v>180203</v>
      </c>
      <c r="E342" t="s">
        <v>710</v>
      </c>
      <c r="F342" t="s">
        <v>768</v>
      </c>
      <c r="G342" t="s">
        <v>770</v>
      </c>
    </row>
    <row r="343" spans="1:7">
      <c r="A343" t="str">
        <f t="shared" si="4"/>
        <v>180203.400025</v>
      </c>
      <c r="B343">
        <v>400025</v>
      </c>
      <c r="C343" t="s">
        <v>228</v>
      </c>
      <c r="D343">
        <v>180203</v>
      </c>
      <c r="E343" t="s">
        <v>710</v>
      </c>
      <c r="F343" t="s">
        <v>768</v>
      </c>
      <c r="G343" t="s">
        <v>770</v>
      </c>
    </row>
    <row r="344" spans="1:7">
      <c r="A344" t="str">
        <f t="shared" si="4"/>
        <v>180203.400026</v>
      </c>
      <c r="B344">
        <v>400026</v>
      </c>
      <c r="C344" t="s">
        <v>230</v>
      </c>
      <c r="D344">
        <v>180203</v>
      </c>
      <c r="E344" t="s">
        <v>710</v>
      </c>
      <c r="F344" t="s">
        <v>768</v>
      </c>
      <c r="G344" t="s">
        <v>770</v>
      </c>
    </row>
    <row r="345" spans="1:7">
      <c r="A345" t="str">
        <f t="shared" si="4"/>
        <v>180203.400027</v>
      </c>
      <c r="B345">
        <v>400027</v>
      </c>
      <c r="C345" t="s">
        <v>231</v>
      </c>
      <c r="D345">
        <v>180203</v>
      </c>
      <c r="E345" t="s">
        <v>710</v>
      </c>
      <c r="F345" t="s">
        <v>768</v>
      </c>
      <c r="G345" t="s">
        <v>770</v>
      </c>
    </row>
    <row r="346" spans="1:7">
      <c r="A346" t="str">
        <f t="shared" si="4"/>
        <v>180203.400028</v>
      </c>
      <c r="B346">
        <v>400028</v>
      </c>
      <c r="C346" t="s">
        <v>232</v>
      </c>
      <c r="D346">
        <v>180203</v>
      </c>
      <c r="E346" t="s">
        <v>710</v>
      </c>
      <c r="F346" t="s">
        <v>768</v>
      </c>
      <c r="G346" t="s">
        <v>770</v>
      </c>
    </row>
    <row r="347" spans="1:7">
      <c r="A347" t="str">
        <f t="shared" si="4"/>
        <v>180203.400029</v>
      </c>
      <c r="B347">
        <v>400029</v>
      </c>
      <c r="C347" t="s">
        <v>234</v>
      </c>
      <c r="D347">
        <v>180203</v>
      </c>
      <c r="E347" t="s">
        <v>710</v>
      </c>
      <c r="F347" t="s">
        <v>768</v>
      </c>
      <c r="G347" t="s">
        <v>770</v>
      </c>
    </row>
    <row r="348" spans="1:7">
      <c r="A348" t="str">
        <f t="shared" si="4"/>
        <v>180203.400030</v>
      </c>
      <c r="B348">
        <v>400030</v>
      </c>
      <c r="C348" t="s">
        <v>236</v>
      </c>
      <c r="D348">
        <v>180203</v>
      </c>
      <c r="E348" t="s">
        <v>710</v>
      </c>
      <c r="F348" t="s">
        <v>768</v>
      </c>
      <c r="G348" t="s">
        <v>770</v>
      </c>
    </row>
    <row r="349" spans="1:7">
      <c r="A349" t="str">
        <f t="shared" si="4"/>
        <v>180203.400178</v>
      </c>
      <c r="B349">
        <v>400178</v>
      </c>
      <c r="C349" t="s">
        <v>769</v>
      </c>
      <c r="D349">
        <v>180203</v>
      </c>
      <c r="E349" t="s">
        <v>710</v>
      </c>
      <c r="F349" t="s">
        <v>768</v>
      </c>
      <c r="G349" t="s">
        <v>770</v>
      </c>
    </row>
    <row r="350" spans="1:7">
      <c r="A350" t="str">
        <f t="shared" si="4"/>
        <v>180203.400179</v>
      </c>
      <c r="B350">
        <v>400179</v>
      </c>
      <c r="C350" t="s">
        <v>238</v>
      </c>
      <c r="D350">
        <v>180203</v>
      </c>
      <c r="E350" t="s">
        <v>710</v>
      </c>
      <c r="F350" t="s">
        <v>768</v>
      </c>
      <c r="G350" t="s">
        <v>770</v>
      </c>
    </row>
    <row r="351" spans="1:7">
      <c r="A351" t="str">
        <f t="shared" si="4"/>
        <v>180203.400180</v>
      </c>
      <c r="B351">
        <v>400180</v>
      </c>
      <c r="C351" t="s">
        <v>243</v>
      </c>
      <c r="D351">
        <v>180203</v>
      </c>
      <c r="E351" t="s">
        <v>710</v>
      </c>
      <c r="F351" t="s">
        <v>768</v>
      </c>
      <c r="G351" t="s">
        <v>770</v>
      </c>
    </row>
    <row r="352" spans="1:7">
      <c r="A352" t="str">
        <f t="shared" si="4"/>
        <v>180204.400003</v>
      </c>
      <c r="B352">
        <v>400003</v>
      </c>
      <c r="C352" t="s">
        <v>156</v>
      </c>
      <c r="D352">
        <v>180204</v>
      </c>
      <c r="E352" t="s">
        <v>707</v>
      </c>
      <c r="F352" t="s">
        <v>768</v>
      </c>
      <c r="G352" t="s">
        <v>770</v>
      </c>
    </row>
    <row r="353" spans="1:7">
      <c r="A353" t="str">
        <f t="shared" si="4"/>
        <v>180204.400004</v>
      </c>
      <c r="B353">
        <v>400004</v>
      </c>
      <c r="C353" t="s">
        <v>753</v>
      </c>
      <c r="D353">
        <v>180204</v>
      </c>
      <c r="E353" t="s">
        <v>707</v>
      </c>
      <c r="F353" t="s">
        <v>768</v>
      </c>
      <c r="G353" t="s">
        <v>770</v>
      </c>
    </row>
    <row r="354" spans="1:7">
      <c r="A354" t="str">
        <f t="shared" si="4"/>
        <v>180204.400005</v>
      </c>
      <c r="B354">
        <v>400005</v>
      </c>
      <c r="C354" t="s">
        <v>754</v>
      </c>
      <c r="D354">
        <v>180204</v>
      </c>
      <c r="E354" t="s">
        <v>707</v>
      </c>
      <c r="F354" t="s">
        <v>768</v>
      </c>
      <c r="G354" t="s">
        <v>770</v>
      </c>
    </row>
    <row r="355" spans="1:7">
      <c r="A355" t="str">
        <f t="shared" si="4"/>
        <v>180204.400006</v>
      </c>
      <c r="B355">
        <v>400006</v>
      </c>
      <c r="C355" t="s">
        <v>755</v>
      </c>
      <c r="D355">
        <v>180204</v>
      </c>
      <c r="E355" t="s">
        <v>707</v>
      </c>
      <c r="F355" t="s">
        <v>768</v>
      </c>
      <c r="G355" t="s">
        <v>770</v>
      </c>
    </row>
    <row r="356" spans="1:7">
      <c r="A356" t="str">
        <f t="shared" si="4"/>
        <v>180204.400007</v>
      </c>
      <c r="B356">
        <v>400007</v>
      </c>
      <c r="C356" t="s">
        <v>756</v>
      </c>
      <c r="D356">
        <v>180204</v>
      </c>
      <c r="E356" t="s">
        <v>707</v>
      </c>
      <c r="F356" t="s">
        <v>768</v>
      </c>
      <c r="G356" t="s">
        <v>770</v>
      </c>
    </row>
    <row r="357" spans="1:7">
      <c r="A357" t="str">
        <f t="shared" ref="A357:A420" si="5">CONCATENATE(D357,".",B357)</f>
        <v>180204.400010</v>
      </c>
      <c r="B357">
        <v>400010</v>
      </c>
      <c r="C357" t="s">
        <v>162</v>
      </c>
      <c r="D357">
        <v>180204</v>
      </c>
      <c r="E357" t="s">
        <v>707</v>
      </c>
      <c r="F357" t="s">
        <v>768</v>
      </c>
      <c r="G357" t="s">
        <v>770</v>
      </c>
    </row>
    <row r="358" spans="1:7">
      <c r="A358" t="str">
        <f t="shared" si="5"/>
        <v>180204.400011</v>
      </c>
      <c r="B358">
        <v>400011</v>
      </c>
      <c r="C358" t="s">
        <v>757</v>
      </c>
      <c r="D358">
        <v>180204</v>
      </c>
      <c r="E358" t="s">
        <v>707</v>
      </c>
      <c r="F358" t="s">
        <v>768</v>
      </c>
      <c r="G358" t="s">
        <v>770</v>
      </c>
    </row>
    <row r="359" spans="1:7">
      <c r="A359" t="str">
        <f t="shared" si="5"/>
        <v>180204.400012</v>
      </c>
      <c r="B359">
        <v>400012</v>
      </c>
      <c r="C359" t="s">
        <v>758</v>
      </c>
      <c r="D359">
        <v>180204</v>
      </c>
      <c r="E359" t="s">
        <v>707</v>
      </c>
      <c r="F359" t="s">
        <v>768</v>
      </c>
      <c r="G359" t="s">
        <v>770</v>
      </c>
    </row>
    <row r="360" spans="1:7">
      <c r="A360" t="str">
        <f t="shared" si="5"/>
        <v>180204.400013</v>
      </c>
      <c r="B360">
        <v>400013</v>
      </c>
      <c r="C360" t="s">
        <v>759</v>
      </c>
      <c r="D360">
        <v>180204</v>
      </c>
      <c r="E360" t="s">
        <v>707</v>
      </c>
      <c r="F360" t="s">
        <v>768</v>
      </c>
      <c r="G360" t="s">
        <v>770</v>
      </c>
    </row>
    <row r="361" spans="1:7">
      <c r="A361" t="str">
        <f t="shared" si="5"/>
        <v>180204.400202</v>
      </c>
      <c r="B361">
        <v>400202</v>
      </c>
      <c r="C361" t="s">
        <v>760</v>
      </c>
      <c r="D361">
        <v>180204</v>
      </c>
      <c r="E361" t="s">
        <v>707</v>
      </c>
      <c r="F361" t="s">
        <v>768</v>
      </c>
      <c r="G361" t="s">
        <v>770</v>
      </c>
    </row>
    <row r="362" spans="1:7">
      <c r="A362" t="str">
        <f t="shared" si="5"/>
        <v>180204.400203</v>
      </c>
      <c r="B362">
        <v>400203</v>
      </c>
      <c r="C362" t="s">
        <v>761</v>
      </c>
      <c r="D362">
        <v>180204</v>
      </c>
      <c r="E362" t="s">
        <v>707</v>
      </c>
      <c r="F362" t="s">
        <v>768</v>
      </c>
      <c r="G362" t="s">
        <v>770</v>
      </c>
    </row>
    <row r="363" spans="1:7">
      <c r="A363" t="str">
        <f t="shared" si="5"/>
        <v>180204.400219</v>
      </c>
      <c r="B363">
        <v>400219</v>
      </c>
      <c r="C363" t="s">
        <v>762</v>
      </c>
      <c r="D363">
        <v>180204</v>
      </c>
      <c r="E363" t="s">
        <v>707</v>
      </c>
      <c r="F363" t="s">
        <v>768</v>
      </c>
      <c r="G363" t="s">
        <v>770</v>
      </c>
    </row>
    <row r="364" spans="1:7">
      <c r="A364" t="str">
        <f t="shared" si="5"/>
        <v>180204.400220</v>
      </c>
      <c r="B364">
        <v>400220</v>
      </c>
      <c r="C364" t="s">
        <v>763</v>
      </c>
      <c r="D364">
        <v>180204</v>
      </c>
      <c r="E364" t="s">
        <v>707</v>
      </c>
      <c r="F364" t="s">
        <v>768</v>
      </c>
      <c r="G364" t="s">
        <v>770</v>
      </c>
    </row>
    <row r="365" spans="1:7">
      <c r="A365" t="str">
        <f t="shared" si="5"/>
        <v>180204.400221</v>
      </c>
      <c r="B365">
        <v>400221</v>
      </c>
      <c r="C365" t="s">
        <v>764</v>
      </c>
      <c r="D365">
        <v>180204</v>
      </c>
      <c r="E365" t="s">
        <v>707</v>
      </c>
      <c r="F365" t="s">
        <v>768</v>
      </c>
      <c r="G365" t="s">
        <v>770</v>
      </c>
    </row>
    <row r="366" spans="1:7">
      <c r="A366" t="str">
        <f t="shared" si="5"/>
        <v>180204.400014</v>
      </c>
      <c r="B366">
        <v>400014</v>
      </c>
      <c r="C366" t="s">
        <v>164</v>
      </c>
      <c r="D366">
        <v>180204</v>
      </c>
      <c r="E366" t="s">
        <v>707</v>
      </c>
      <c r="F366" t="s">
        <v>768</v>
      </c>
      <c r="G366" t="s">
        <v>770</v>
      </c>
    </row>
    <row r="367" spans="1:7">
      <c r="A367" t="str">
        <f t="shared" si="5"/>
        <v>180204.400015</v>
      </c>
      <c r="B367">
        <v>400015</v>
      </c>
      <c r="C367" t="s">
        <v>171</v>
      </c>
      <c r="D367">
        <v>180204</v>
      </c>
      <c r="E367" t="s">
        <v>707</v>
      </c>
      <c r="F367" t="s">
        <v>768</v>
      </c>
      <c r="G367" t="s">
        <v>770</v>
      </c>
    </row>
    <row r="368" spans="1:7">
      <c r="A368" t="str">
        <f t="shared" si="5"/>
        <v>180204.400016</v>
      </c>
      <c r="B368">
        <v>400016</v>
      </c>
      <c r="C368" t="s">
        <v>177</v>
      </c>
      <c r="D368">
        <v>180204</v>
      </c>
      <c r="E368" t="s">
        <v>707</v>
      </c>
      <c r="F368" t="s">
        <v>768</v>
      </c>
      <c r="G368" t="s">
        <v>770</v>
      </c>
    </row>
    <row r="369" spans="1:7">
      <c r="A369" t="str">
        <f t="shared" si="5"/>
        <v>180204.400017</v>
      </c>
      <c r="B369">
        <v>400017</v>
      </c>
      <c r="C369" t="s">
        <v>183</v>
      </c>
      <c r="D369">
        <v>180204</v>
      </c>
      <c r="E369" t="s">
        <v>707</v>
      </c>
      <c r="F369" t="s">
        <v>768</v>
      </c>
      <c r="G369" t="s">
        <v>770</v>
      </c>
    </row>
    <row r="370" spans="1:7">
      <c r="A370" t="str">
        <f t="shared" si="5"/>
        <v>180204.400175</v>
      </c>
      <c r="B370">
        <v>400175</v>
      </c>
      <c r="C370" t="s">
        <v>765</v>
      </c>
      <c r="D370">
        <v>180204</v>
      </c>
      <c r="E370" t="s">
        <v>707</v>
      </c>
      <c r="F370" t="s">
        <v>768</v>
      </c>
      <c r="G370" t="s">
        <v>770</v>
      </c>
    </row>
    <row r="371" spans="1:7">
      <c r="A371" t="str">
        <f t="shared" si="5"/>
        <v>180204.400176</v>
      </c>
      <c r="B371">
        <v>400176</v>
      </c>
      <c r="C371" t="s">
        <v>766</v>
      </c>
      <c r="D371">
        <v>180204</v>
      </c>
      <c r="E371" t="s">
        <v>707</v>
      </c>
      <c r="F371" t="s">
        <v>768</v>
      </c>
      <c r="G371" t="s">
        <v>770</v>
      </c>
    </row>
    <row r="372" spans="1:7">
      <c r="A372" t="str">
        <f t="shared" si="5"/>
        <v>180204.400020</v>
      </c>
      <c r="B372">
        <v>400020</v>
      </c>
      <c r="C372" t="s">
        <v>191</v>
      </c>
      <c r="D372">
        <v>180204</v>
      </c>
      <c r="E372" t="s">
        <v>707</v>
      </c>
      <c r="F372" t="s">
        <v>768</v>
      </c>
      <c r="G372" t="s">
        <v>770</v>
      </c>
    </row>
    <row r="373" spans="1:7">
      <c r="A373" t="str">
        <f t="shared" si="5"/>
        <v>180204.400021</v>
      </c>
      <c r="B373">
        <v>400021</v>
      </c>
      <c r="C373" t="s">
        <v>197</v>
      </c>
      <c r="D373">
        <v>180204</v>
      </c>
      <c r="E373" t="s">
        <v>707</v>
      </c>
      <c r="F373" t="s">
        <v>768</v>
      </c>
      <c r="G373" t="s">
        <v>770</v>
      </c>
    </row>
    <row r="374" spans="1:7">
      <c r="A374" t="str">
        <f t="shared" si="5"/>
        <v>180204.400022</v>
      </c>
      <c r="B374">
        <v>400022</v>
      </c>
      <c r="C374" t="s">
        <v>200</v>
      </c>
      <c r="D374">
        <v>180204</v>
      </c>
      <c r="E374" t="s">
        <v>707</v>
      </c>
      <c r="F374" t="s">
        <v>768</v>
      </c>
      <c r="G374" t="s">
        <v>770</v>
      </c>
    </row>
    <row r="375" spans="1:7">
      <c r="A375" t="str">
        <f t="shared" si="5"/>
        <v>180204.400024</v>
      </c>
      <c r="B375">
        <v>400024</v>
      </c>
      <c r="C375" t="s">
        <v>767</v>
      </c>
      <c r="D375">
        <v>180204</v>
      </c>
      <c r="E375" t="s">
        <v>707</v>
      </c>
      <c r="F375" t="s">
        <v>768</v>
      </c>
      <c r="G375" t="s">
        <v>770</v>
      </c>
    </row>
    <row r="376" spans="1:7">
      <c r="A376" t="str">
        <f t="shared" si="5"/>
        <v>180204.400177</v>
      </c>
      <c r="B376">
        <v>400177</v>
      </c>
      <c r="C376" t="s">
        <v>202</v>
      </c>
      <c r="D376">
        <v>180204</v>
      </c>
      <c r="E376" t="s">
        <v>707</v>
      </c>
      <c r="F376" t="s">
        <v>768</v>
      </c>
      <c r="G376" t="s">
        <v>770</v>
      </c>
    </row>
    <row r="377" spans="1:7">
      <c r="A377" t="str">
        <f t="shared" si="5"/>
        <v>180204.400214</v>
      </c>
      <c r="B377">
        <v>400214</v>
      </c>
      <c r="C377" t="s">
        <v>224</v>
      </c>
      <c r="D377">
        <v>180204</v>
      </c>
      <c r="E377" t="s">
        <v>707</v>
      </c>
      <c r="F377" t="s">
        <v>768</v>
      </c>
      <c r="G377" t="s">
        <v>770</v>
      </c>
    </row>
    <row r="378" spans="1:7">
      <c r="A378" t="str">
        <f t="shared" si="5"/>
        <v>180204.400025</v>
      </c>
      <c r="B378">
        <v>400025</v>
      </c>
      <c r="C378" t="s">
        <v>228</v>
      </c>
      <c r="D378">
        <v>180204</v>
      </c>
      <c r="E378" t="s">
        <v>707</v>
      </c>
      <c r="F378" t="s">
        <v>768</v>
      </c>
      <c r="G378" t="s">
        <v>770</v>
      </c>
    </row>
    <row r="379" spans="1:7">
      <c r="A379" t="str">
        <f t="shared" si="5"/>
        <v>180204.400026</v>
      </c>
      <c r="B379">
        <v>400026</v>
      </c>
      <c r="C379" t="s">
        <v>230</v>
      </c>
      <c r="D379">
        <v>180204</v>
      </c>
      <c r="E379" t="s">
        <v>707</v>
      </c>
      <c r="F379" t="s">
        <v>768</v>
      </c>
      <c r="G379" t="s">
        <v>770</v>
      </c>
    </row>
    <row r="380" spans="1:7">
      <c r="A380" t="str">
        <f t="shared" si="5"/>
        <v>180204.400027</v>
      </c>
      <c r="B380">
        <v>400027</v>
      </c>
      <c r="C380" t="s">
        <v>231</v>
      </c>
      <c r="D380">
        <v>180204</v>
      </c>
      <c r="E380" t="s">
        <v>707</v>
      </c>
      <c r="F380" t="s">
        <v>768</v>
      </c>
      <c r="G380" t="s">
        <v>770</v>
      </c>
    </row>
    <row r="381" spans="1:7">
      <c r="A381" t="str">
        <f t="shared" si="5"/>
        <v>180204.400028</v>
      </c>
      <c r="B381">
        <v>400028</v>
      </c>
      <c r="C381" t="s">
        <v>232</v>
      </c>
      <c r="D381">
        <v>180204</v>
      </c>
      <c r="E381" t="s">
        <v>707</v>
      </c>
      <c r="F381" t="s">
        <v>768</v>
      </c>
      <c r="G381" t="s">
        <v>770</v>
      </c>
    </row>
    <row r="382" spans="1:7">
      <c r="A382" t="str">
        <f t="shared" si="5"/>
        <v>180204.400029</v>
      </c>
      <c r="B382">
        <v>400029</v>
      </c>
      <c r="C382" t="s">
        <v>234</v>
      </c>
      <c r="D382">
        <v>180204</v>
      </c>
      <c r="E382" t="s">
        <v>707</v>
      </c>
      <c r="F382" t="s">
        <v>768</v>
      </c>
      <c r="G382" t="s">
        <v>770</v>
      </c>
    </row>
    <row r="383" spans="1:7">
      <c r="A383" t="str">
        <f t="shared" si="5"/>
        <v>180204.400030</v>
      </c>
      <c r="B383">
        <v>400030</v>
      </c>
      <c r="C383" t="s">
        <v>236</v>
      </c>
      <c r="D383">
        <v>180204</v>
      </c>
      <c r="E383" t="s">
        <v>707</v>
      </c>
      <c r="F383" t="s">
        <v>768</v>
      </c>
      <c r="G383" t="s">
        <v>770</v>
      </c>
    </row>
    <row r="384" spans="1:7">
      <c r="A384" t="str">
        <f t="shared" si="5"/>
        <v>180204.400178</v>
      </c>
      <c r="B384">
        <v>400178</v>
      </c>
      <c r="C384" t="s">
        <v>769</v>
      </c>
      <c r="D384">
        <v>180204</v>
      </c>
      <c r="E384" t="s">
        <v>707</v>
      </c>
      <c r="F384" t="s">
        <v>768</v>
      </c>
      <c r="G384" t="s">
        <v>770</v>
      </c>
    </row>
    <row r="385" spans="1:7">
      <c r="A385" t="str">
        <f t="shared" si="5"/>
        <v>180204.400179</v>
      </c>
      <c r="B385">
        <v>400179</v>
      </c>
      <c r="C385" t="s">
        <v>238</v>
      </c>
      <c r="D385">
        <v>180204</v>
      </c>
      <c r="E385" t="s">
        <v>707</v>
      </c>
      <c r="F385" t="s">
        <v>768</v>
      </c>
      <c r="G385" t="s">
        <v>770</v>
      </c>
    </row>
    <row r="386" spans="1:7">
      <c r="A386" t="str">
        <f t="shared" si="5"/>
        <v>180204.400180</v>
      </c>
      <c r="B386">
        <v>400180</v>
      </c>
      <c r="C386" t="s">
        <v>243</v>
      </c>
      <c r="D386">
        <v>180204</v>
      </c>
      <c r="E386" t="s">
        <v>707</v>
      </c>
      <c r="F386" t="s">
        <v>768</v>
      </c>
      <c r="G386" t="s">
        <v>770</v>
      </c>
    </row>
    <row r="387" spans="1:7">
      <c r="A387" t="str">
        <f t="shared" si="5"/>
        <v>180205.400003</v>
      </c>
      <c r="B387">
        <v>400003</v>
      </c>
      <c r="C387" t="s">
        <v>156</v>
      </c>
      <c r="D387">
        <v>180205</v>
      </c>
      <c r="E387" t="s">
        <v>711</v>
      </c>
      <c r="F387" t="s">
        <v>768</v>
      </c>
      <c r="G387" t="s">
        <v>770</v>
      </c>
    </row>
    <row r="388" spans="1:7">
      <c r="A388" t="str">
        <f t="shared" si="5"/>
        <v>180205.400004</v>
      </c>
      <c r="B388">
        <v>400004</v>
      </c>
      <c r="C388" t="s">
        <v>753</v>
      </c>
      <c r="D388">
        <v>180205</v>
      </c>
      <c r="E388" t="s">
        <v>711</v>
      </c>
      <c r="F388" t="s">
        <v>768</v>
      </c>
      <c r="G388" t="s">
        <v>770</v>
      </c>
    </row>
    <row r="389" spans="1:7">
      <c r="A389" t="str">
        <f t="shared" si="5"/>
        <v>180205.400005</v>
      </c>
      <c r="B389">
        <v>400005</v>
      </c>
      <c r="C389" t="s">
        <v>754</v>
      </c>
      <c r="D389">
        <v>180205</v>
      </c>
      <c r="E389" t="s">
        <v>711</v>
      </c>
      <c r="F389" t="s">
        <v>768</v>
      </c>
      <c r="G389" t="s">
        <v>770</v>
      </c>
    </row>
    <row r="390" spans="1:7">
      <c r="A390" t="str">
        <f t="shared" si="5"/>
        <v>180205.400006</v>
      </c>
      <c r="B390">
        <v>400006</v>
      </c>
      <c r="C390" t="s">
        <v>755</v>
      </c>
      <c r="D390">
        <v>180205</v>
      </c>
      <c r="E390" t="s">
        <v>711</v>
      </c>
      <c r="F390" t="s">
        <v>768</v>
      </c>
      <c r="G390" t="s">
        <v>770</v>
      </c>
    </row>
    <row r="391" spans="1:7">
      <c r="A391" t="str">
        <f t="shared" si="5"/>
        <v>180205.400007</v>
      </c>
      <c r="B391">
        <v>400007</v>
      </c>
      <c r="C391" t="s">
        <v>756</v>
      </c>
      <c r="D391">
        <v>180205</v>
      </c>
      <c r="E391" t="s">
        <v>711</v>
      </c>
      <c r="F391" t="s">
        <v>768</v>
      </c>
      <c r="G391" t="s">
        <v>770</v>
      </c>
    </row>
    <row r="392" spans="1:7">
      <c r="A392" t="str">
        <f t="shared" si="5"/>
        <v>180205.400010</v>
      </c>
      <c r="B392">
        <v>400010</v>
      </c>
      <c r="C392" t="s">
        <v>162</v>
      </c>
      <c r="D392">
        <v>180205</v>
      </c>
      <c r="E392" t="s">
        <v>711</v>
      </c>
      <c r="F392" t="s">
        <v>768</v>
      </c>
      <c r="G392" t="s">
        <v>770</v>
      </c>
    </row>
    <row r="393" spans="1:7">
      <c r="A393" t="str">
        <f t="shared" si="5"/>
        <v>180205.400011</v>
      </c>
      <c r="B393">
        <v>400011</v>
      </c>
      <c r="C393" t="s">
        <v>757</v>
      </c>
      <c r="D393">
        <v>180205</v>
      </c>
      <c r="E393" t="s">
        <v>711</v>
      </c>
      <c r="F393" t="s">
        <v>768</v>
      </c>
      <c r="G393" t="s">
        <v>770</v>
      </c>
    </row>
    <row r="394" spans="1:7">
      <c r="A394" t="str">
        <f t="shared" si="5"/>
        <v>180205.400012</v>
      </c>
      <c r="B394">
        <v>400012</v>
      </c>
      <c r="C394" t="s">
        <v>758</v>
      </c>
      <c r="D394">
        <v>180205</v>
      </c>
      <c r="E394" t="s">
        <v>711</v>
      </c>
      <c r="F394" t="s">
        <v>768</v>
      </c>
      <c r="G394" t="s">
        <v>770</v>
      </c>
    </row>
    <row r="395" spans="1:7">
      <c r="A395" t="str">
        <f t="shared" si="5"/>
        <v>180205.400013</v>
      </c>
      <c r="B395">
        <v>400013</v>
      </c>
      <c r="C395" t="s">
        <v>759</v>
      </c>
      <c r="D395">
        <v>180205</v>
      </c>
      <c r="E395" t="s">
        <v>711</v>
      </c>
      <c r="F395" t="s">
        <v>768</v>
      </c>
      <c r="G395" t="s">
        <v>770</v>
      </c>
    </row>
    <row r="396" spans="1:7">
      <c r="A396" t="str">
        <f t="shared" si="5"/>
        <v>180205.400202</v>
      </c>
      <c r="B396">
        <v>400202</v>
      </c>
      <c r="C396" t="s">
        <v>760</v>
      </c>
      <c r="D396">
        <v>180205</v>
      </c>
      <c r="E396" t="s">
        <v>711</v>
      </c>
      <c r="F396" t="s">
        <v>768</v>
      </c>
      <c r="G396" t="s">
        <v>770</v>
      </c>
    </row>
    <row r="397" spans="1:7">
      <c r="A397" t="str">
        <f t="shared" si="5"/>
        <v>180205.400203</v>
      </c>
      <c r="B397">
        <v>400203</v>
      </c>
      <c r="C397" t="s">
        <v>761</v>
      </c>
      <c r="D397">
        <v>180205</v>
      </c>
      <c r="E397" t="s">
        <v>711</v>
      </c>
      <c r="F397" t="s">
        <v>768</v>
      </c>
      <c r="G397" t="s">
        <v>770</v>
      </c>
    </row>
    <row r="398" spans="1:7">
      <c r="A398" t="str">
        <f t="shared" si="5"/>
        <v>180205.400219</v>
      </c>
      <c r="B398">
        <v>400219</v>
      </c>
      <c r="C398" t="s">
        <v>762</v>
      </c>
      <c r="D398">
        <v>180205</v>
      </c>
      <c r="E398" t="s">
        <v>711</v>
      </c>
      <c r="F398" t="s">
        <v>768</v>
      </c>
      <c r="G398" t="s">
        <v>770</v>
      </c>
    </row>
    <row r="399" spans="1:7">
      <c r="A399" t="str">
        <f t="shared" si="5"/>
        <v>180205.400220</v>
      </c>
      <c r="B399">
        <v>400220</v>
      </c>
      <c r="C399" t="s">
        <v>763</v>
      </c>
      <c r="D399">
        <v>180205</v>
      </c>
      <c r="E399" t="s">
        <v>711</v>
      </c>
      <c r="F399" t="s">
        <v>768</v>
      </c>
      <c r="G399" t="s">
        <v>770</v>
      </c>
    </row>
    <row r="400" spans="1:7">
      <c r="A400" t="str">
        <f t="shared" si="5"/>
        <v>180205.400221</v>
      </c>
      <c r="B400">
        <v>400221</v>
      </c>
      <c r="C400" t="s">
        <v>764</v>
      </c>
      <c r="D400">
        <v>180205</v>
      </c>
      <c r="E400" t="s">
        <v>711</v>
      </c>
      <c r="F400" t="s">
        <v>768</v>
      </c>
      <c r="G400" t="s">
        <v>770</v>
      </c>
    </row>
    <row r="401" spans="1:7">
      <c r="A401" t="str">
        <f t="shared" si="5"/>
        <v>180205.400014</v>
      </c>
      <c r="B401">
        <v>400014</v>
      </c>
      <c r="C401" t="s">
        <v>164</v>
      </c>
      <c r="D401">
        <v>180205</v>
      </c>
      <c r="E401" t="s">
        <v>711</v>
      </c>
      <c r="F401" t="s">
        <v>768</v>
      </c>
      <c r="G401" t="s">
        <v>770</v>
      </c>
    </row>
    <row r="402" spans="1:7">
      <c r="A402" t="str">
        <f t="shared" si="5"/>
        <v>180205.400015</v>
      </c>
      <c r="B402">
        <v>400015</v>
      </c>
      <c r="C402" t="s">
        <v>171</v>
      </c>
      <c r="D402">
        <v>180205</v>
      </c>
      <c r="E402" t="s">
        <v>711</v>
      </c>
      <c r="F402" t="s">
        <v>768</v>
      </c>
      <c r="G402" t="s">
        <v>770</v>
      </c>
    </row>
    <row r="403" spans="1:7">
      <c r="A403" t="str">
        <f t="shared" si="5"/>
        <v>180205.400016</v>
      </c>
      <c r="B403">
        <v>400016</v>
      </c>
      <c r="C403" t="s">
        <v>177</v>
      </c>
      <c r="D403">
        <v>180205</v>
      </c>
      <c r="E403" t="s">
        <v>711</v>
      </c>
      <c r="F403" t="s">
        <v>768</v>
      </c>
      <c r="G403" t="s">
        <v>770</v>
      </c>
    </row>
    <row r="404" spans="1:7">
      <c r="A404" t="str">
        <f t="shared" si="5"/>
        <v>180205.400017</v>
      </c>
      <c r="B404">
        <v>400017</v>
      </c>
      <c r="C404" t="s">
        <v>183</v>
      </c>
      <c r="D404">
        <v>180205</v>
      </c>
      <c r="E404" t="s">
        <v>711</v>
      </c>
      <c r="F404" t="s">
        <v>768</v>
      </c>
      <c r="G404" t="s">
        <v>770</v>
      </c>
    </row>
    <row r="405" spans="1:7">
      <c r="A405" t="str">
        <f t="shared" si="5"/>
        <v>180205.400175</v>
      </c>
      <c r="B405">
        <v>400175</v>
      </c>
      <c r="C405" t="s">
        <v>765</v>
      </c>
      <c r="D405">
        <v>180205</v>
      </c>
      <c r="E405" t="s">
        <v>711</v>
      </c>
      <c r="F405" t="s">
        <v>768</v>
      </c>
      <c r="G405" t="s">
        <v>770</v>
      </c>
    </row>
    <row r="406" spans="1:7">
      <c r="A406" t="str">
        <f t="shared" si="5"/>
        <v>180205.400176</v>
      </c>
      <c r="B406">
        <v>400176</v>
      </c>
      <c r="C406" t="s">
        <v>766</v>
      </c>
      <c r="D406">
        <v>180205</v>
      </c>
      <c r="E406" t="s">
        <v>711</v>
      </c>
      <c r="F406" t="s">
        <v>768</v>
      </c>
      <c r="G406" t="s">
        <v>770</v>
      </c>
    </row>
    <row r="407" spans="1:7">
      <c r="A407" t="str">
        <f t="shared" si="5"/>
        <v>180205.400020</v>
      </c>
      <c r="B407">
        <v>400020</v>
      </c>
      <c r="C407" t="s">
        <v>191</v>
      </c>
      <c r="D407">
        <v>180205</v>
      </c>
      <c r="E407" t="s">
        <v>711</v>
      </c>
      <c r="F407" t="s">
        <v>768</v>
      </c>
      <c r="G407" t="s">
        <v>770</v>
      </c>
    </row>
    <row r="408" spans="1:7">
      <c r="A408" t="str">
        <f t="shared" si="5"/>
        <v>180205.400021</v>
      </c>
      <c r="B408">
        <v>400021</v>
      </c>
      <c r="C408" t="s">
        <v>197</v>
      </c>
      <c r="D408">
        <v>180205</v>
      </c>
      <c r="E408" t="s">
        <v>711</v>
      </c>
      <c r="F408" t="s">
        <v>768</v>
      </c>
      <c r="G408" t="s">
        <v>770</v>
      </c>
    </row>
    <row r="409" spans="1:7">
      <c r="A409" t="str">
        <f t="shared" si="5"/>
        <v>180205.400022</v>
      </c>
      <c r="B409">
        <v>400022</v>
      </c>
      <c r="C409" t="s">
        <v>200</v>
      </c>
      <c r="D409">
        <v>180205</v>
      </c>
      <c r="E409" t="s">
        <v>711</v>
      </c>
      <c r="F409" t="s">
        <v>768</v>
      </c>
      <c r="G409" t="s">
        <v>770</v>
      </c>
    </row>
    <row r="410" spans="1:7">
      <c r="A410" t="str">
        <f t="shared" si="5"/>
        <v>180205.400024</v>
      </c>
      <c r="B410">
        <v>400024</v>
      </c>
      <c r="C410" t="s">
        <v>767</v>
      </c>
      <c r="D410">
        <v>180205</v>
      </c>
      <c r="E410" t="s">
        <v>711</v>
      </c>
      <c r="F410" t="s">
        <v>768</v>
      </c>
      <c r="G410" t="s">
        <v>770</v>
      </c>
    </row>
    <row r="411" spans="1:7">
      <c r="A411" t="str">
        <f t="shared" si="5"/>
        <v>180205.400177</v>
      </c>
      <c r="B411">
        <v>400177</v>
      </c>
      <c r="C411" t="s">
        <v>202</v>
      </c>
      <c r="D411">
        <v>180205</v>
      </c>
      <c r="E411" t="s">
        <v>711</v>
      </c>
      <c r="F411" t="s">
        <v>768</v>
      </c>
      <c r="G411" t="s">
        <v>770</v>
      </c>
    </row>
    <row r="412" spans="1:7">
      <c r="A412" t="str">
        <f t="shared" si="5"/>
        <v>180205.400214</v>
      </c>
      <c r="B412">
        <v>400214</v>
      </c>
      <c r="C412" t="s">
        <v>224</v>
      </c>
      <c r="D412">
        <v>180205</v>
      </c>
      <c r="E412" t="s">
        <v>711</v>
      </c>
      <c r="F412" t="s">
        <v>768</v>
      </c>
      <c r="G412" t="s">
        <v>770</v>
      </c>
    </row>
    <row r="413" spans="1:7">
      <c r="A413" t="str">
        <f t="shared" si="5"/>
        <v>180205.400025</v>
      </c>
      <c r="B413">
        <v>400025</v>
      </c>
      <c r="C413" t="s">
        <v>228</v>
      </c>
      <c r="D413">
        <v>180205</v>
      </c>
      <c r="E413" t="s">
        <v>711</v>
      </c>
      <c r="F413" t="s">
        <v>768</v>
      </c>
      <c r="G413" t="s">
        <v>770</v>
      </c>
    </row>
    <row r="414" spans="1:7">
      <c r="A414" t="str">
        <f t="shared" si="5"/>
        <v>180205.400026</v>
      </c>
      <c r="B414">
        <v>400026</v>
      </c>
      <c r="C414" t="s">
        <v>230</v>
      </c>
      <c r="D414">
        <v>180205</v>
      </c>
      <c r="E414" t="s">
        <v>711</v>
      </c>
      <c r="F414" t="s">
        <v>768</v>
      </c>
      <c r="G414" t="s">
        <v>770</v>
      </c>
    </row>
    <row r="415" spans="1:7">
      <c r="A415" t="str">
        <f t="shared" si="5"/>
        <v>180205.400027</v>
      </c>
      <c r="B415">
        <v>400027</v>
      </c>
      <c r="C415" t="s">
        <v>231</v>
      </c>
      <c r="D415">
        <v>180205</v>
      </c>
      <c r="E415" t="s">
        <v>711</v>
      </c>
      <c r="F415" t="s">
        <v>768</v>
      </c>
      <c r="G415" t="s">
        <v>770</v>
      </c>
    </row>
    <row r="416" spans="1:7">
      <c r="A416" t="str">
        <f t="shared" si="5"/>
        <v>180205.400028</v>
      </c>
      <c r="B416">
        <v>400028</v>
      </c>
      <c r="C416" t="s">
        <v>232</v>
      </c>
      <c r="D416">
        <v>180205</v>
      </c>
      <c r="E416" t="s">
        <v>711</v>
      </c>
      <c r="F416" t="s">
        <v>768</v>
      </c>
      <c r="G416" t="s">
        <v>770</v>
      </c>
    </row>
    <row r="417" spans="1:7">
      <c r="A417" t="str">
        <f t="shared" si="5"/>
        <v>180205.400029</v>
      </c>
      <c r="B417">
        <v>400029</v>
      </c>
      <c r="C417" t="s">
        <v>234</v>
      </c>
      <c r="D417">
        <v>180205</v>
      </c>
      <c r="E417" t="s">
        <v>711</v>
      </c>
      <c r="F417" t="s">
        <v>768</v>
      </c>
      <c r="G417" t="s">
        <v>770</v>
      </c>
    </row>
    <row r="418" spans="1:7">
      <c r="A418" t="str">
        <f t="shared" si="5"/>
        <v>180205.400030</v>
      </c>
      <c r="B418">
        <v>400030</v>
      </c>
      <c r="C418" t="s">
        <v>236</v>
      </c>
      <c r="D418">
        <v>180205</v>
      </c>
      <c r="E418" t="s">
        <v>711</v>
      </c>
      <c r="F418" t="s">
        <v>768</v>
      </c>
      <c r="G418" t="s">
        <v>770</v>
      </c>
    </row>
    <row r="419" spans="1:7">
      <c r="A419" t="str">
        <f t="shared" si="5"/>
        <v>180205.400178</v>
      </c>
      <c r="B419">
        <v>400178</v>
      </c>
      <c r="C419" t="s">
        <v>769</v>
      </c>
      <c r="D419">
        <v>180205</v>
      </c>
      <c r="E419" t="s">
        <v>711</v>
      </c>
      <c r="F419" t="s">
        <v>768</v>
      </c>
      <c r="G419" t="s">
        <v>770</v>
      </c>
    </row>
    <row r="420" spans="1:7">
      <c r="A420" t="str">
        <f t="shared" si="5"/>
        <v>180205.400179</v>
      </c>
      <c r="B420">
        <v>400179</v>
      </c>
      <c r="C420" t="s">
        <v>238</v>
      </c>
      <c r="D420">
        <v>180205</v>
      </c>
      <c r="E420" t="s">
        <v>711</v>
      </c>
      <c r="F420" t="s">
        <v>768</v>
      </c>
      <c r="G420" t="s">
        <v>770</v>
      </c>
    </row>
    <row r="421" spans="1:7">
      <c r="A421" t="str">
        <f t="shared" ref="A421:A484" si="6">CONCATENATE(D421,".",B421)</f>
        <v>180205.400180</v>
      </c>
      <c r="B421">
        <v>400180</v>
      </c>
      <c r="C421" t="s">
        <v>243</v>
      </c>
      <c r="D421">
        <v>180205</v>
      </c>
      <c r="E421" t="s">
        <v>711</v>
      </c>
      <c r="F421" t="s">
        <v>768</v>
      </c>
      <c r="G421" t="s">
        <v>770</v>
      </c>
    </row>
    <row r="422" spans="1:7">
      <c r="A422" t="str">
        <f t="shared" si="6"/>
        <v>180206.400003</v>
      </c>
      <c r="B422">
        <v>400003</v>
      </c>
      <c r="C422" t="s">
        <v>156</v>
      </c>
      <c r="D422">
        <v>180206</v>
      </c>
      <c r="E422" t="s">
        <v>712</v>
      </c>
      <c r="F422" t="s">
        <v>768</v>
      </c>
      <c r="G422" t="s">
        <v>770</v>
      </c>
    </row>
    <row r="423" spans="1:7">
      <c r="A423" t="str">
        <f t="shared" si="6"/>
        <v>180206.400004</v>
      </c>
      <c r="B423">
        <v>400004</v>
      </c>
      <c r="C423" t="s">
        <v>753</v>
      </c>
      <c r="D423">
        <v>180206</v>
      </c>
      <c r="E423" t="s">
        <v>712</v>
      </c>
      <c r="F423" t="s">
        <v>768</v>
      </c>
      <c r="G423" t="s">
        <v>770</v>
      </c>
    </row>
    <row r="424" spans="1:7">
      <c r="A424" t="str">
        <f t="shared" si="6"/>
        <v>180206.400005</v>
      </c>
      <c r="B424">
        <v>400005</v>
      </c>
      <c r="C424" t="s">
        <v>754</v>
      </c>
      <c r="D424">
        <v>180206</v>
      </c>
      <c r="E424" t="s">
        <v>712</v>
      </c>
      <c r="F424" t="s">
        <v>768</v>
      </c>
      <c r="G424" t="s">
        <v>770</v>
      </c>
    </row>
    <row r="425" spans="1:7">
      <c r="A425" t="str">
        <f t="shared" si="6"/>
        <v>180206.400006</v>
      </c>
      <c r="B425">
        <v>400006</v>
      </c>
      <c r="C425" t="s">
        <v>755</v>
      </c>
      <c r="D425">
        <v>180206</v>
      </c>
      <c r="E425" t="s">
        <v>712</v>
      </c>
      <c r="F425" t="s">
        <v>768</v>
      </c>
      <c r="G425" t="s">
        <v>770</v>
      </c>
    </row>
    <row r="426" spans="1:7">
      <c r="A426" t="str">
        <f t="shared" si="6"/>
        <v>180206.400007</v>
      </c>
      <c r="B426">
        <v>400007</v>
      </c>
      <c r="C426" t="s">
        <v>756</v>
      </c>
      <c r="D426">
        <v>180206</v>
      </c>
      <c r="E426" t="s">
        <v>712</v>
      </c>
      <c r="F426" t="s">
        <v>768</v>
      </c>
      <c r="G426" t="s">
        <v>770</v>
      </c>
    </row>
    <row r="427" spans="1:7">
      <c r="A427" t="str">
        <f t="shared" si="6"/>
        <v>180206.400010</v>
      </c>
      <c r="B427">
        <v>400010</v>
      </c>
      <c r="C427" t="s">
        <v>162</v>
      </c>
      <c r="D427">
        <v>180206</v>
      </c>
      <c r="E427" t="s">
        <v>712</v>
      </c>
      <c r="F427" t="s">
        <v>768</v>
      </c>
      <c r="G427" t="s">
        <v>770</v>
      </c>
    </row>
    <row r="428" spans="1:7">
      <c r="A428" t="str">
        <f t="shared" si="6"/>
        <v>180206.400011</v>
      </c>
      <c r="B428">
        <v>400011</v>
      </c>
      <c r="C428" t="s">
        <v>757</v>
      </c>
      <c r="D428">
        <v>180206</v>
      </c>
      <c r="E428" t="s">
        <v>712</v>
      </c>
      <c r="F428" t="s">
        <v>768</v>
      </c>
      <c r="G428" t="s">
        <v>770</v>
      </c>
    </row>
    <row r="429" spans="1:7">
      <c r="A429" t="str">
        <f t="shared" si="6"/>
        <v>180206.400012</v>
      </c>
      <c r="B429">
        <v>400012</v>
      </c>
      <c r="C429" t="s">
        <v>758</v>
      </c>
      <c r="D429">
        <v>180206</v>
      </c>
      <c r="E429" t="s">
        <v>712</v>
      </c>
      <c r="F429" t="s">
        <v>768</v>
      </c>
      <c r="G429" t="s">
        <v>770</v>
      </c>
    </row>
    <row r="430" spans="1:7">
      <c r="A430" t="str">
        <f t="shared" si="6"/>
        <v>180206.400013</v>
      </c>
      <c r="B430">
        <v>400013</v>
      </c>
      <c r="C430" t="s">
        <v>759</v>
      </c>
      <c r="D430">
        <v>180206</v>
      </c>
      <c r="E430" t="s">
        <v>712</v>
      </c>
      <c r="F430" t="s">
        <v>768</v>
      </c>
      <c r="G430" t="s">
        <v>770</v>
      </c>
    </row>
    <row r="431" spans="1:7">
      <c r="A431" t="str">
        <f t="shared" si="6"/>
        <v>180206.400202</v>
      </c>
      <c r="B431">
        <v>400202</v>
      </c>
      <c r="C431" t="s">
        <v>760</v>
      </c>
      <c r="D431">
        <v>180206</v>
      </c>
      <c r="E431" t="s">
        <v>712</v>
      </c>
      <c r="F431" t="s">
        <v>768</v>
      </c>
      <c r="G431" t="s">
        <v>770</v>
      </c>
    </row>
    <row r="432" spans="1:7">
      <c r="A432" t="str">
        <f t="shared" si="6"/>
        <v>180206.400203</v>
      </c>
      <c r="B432">
        <v>400203</v>
      </c>
      <c r="C432" t="s">
        <v>761</v>
      </c>
      <c r="D432">
        <v>180206</v>
      </c>
      <c r="E432" t="s">
        <v>712</v>
      </c>
      <c r="F432" t="s">
        <v>768</v>
      </c>
      <c r="G432" t="s">
        <v>770</v>
      </c>
    </row>
    <row r="433" spans="1:7">
      <c r="A433" t="str">
        <f t="shared" si="6"/>
        <v>180206.400219</v>
      </c>
      <c r="B433">
        <v>400219</v>
      </c>
      <c r="C433" t="s">
        <v>762</v>
      </c>
      <c r="D433">
        <v>180206</v>
      </c>
      <c r="E433" t="s">
        <v>712</v>
      </c>
      <c r="F433" t="s">
        <v>768</v>
      </c>
      <c r="G433" t="s">
        <v>770</v>
      </c>
    </row>
    <row r="434" spans="1:7">
      <c r="A434" t="str">
        <f t="shared" si="6"/>
        <v>180206.400220</v>
      </c>
      <c r="B434">
        <v>400220</v>
      </c>
      <c r="C434" t="s">
        <v>763</v>
      </c>
      <c r="D434">
        <v>180206</v>
      </c>
      <c r="E434" t="s">
        <v>712</v>
      </c>
      <c r="F434" t="s">
        <v>768</v>
      </c>
      <c r="G434" t="s">
        <v>770</v>
      </c>
    </row>
    <row r="435" spans="1:7">
      <c r="A435" t="str">
        <f t="shared" si="6"/>
        <v>180206.400221</v>
      </c>
      <c r="B435">
        <v>400221</v>
      </c>
      <c r="C435" t="s">
        <v>764</v>
      </c>
      <c r="D435">
        <v>180206</v>
      </c>
      <c r="E435" t="s">
        <v>712</v>
      </c>
      <c r="F435" t="s">
        <v>768</v>
      </c>
      <c r="G435" t="s">
        <v>770</v>
      </c>
    </row>
    <row r="436" spans="1:7">
      <c r="A436" t="str">
        <f t="shared" si="6"/>
        <v>180206.400014</v>
      </c>
      <c r="B436">
        <v>400014</v>
      </c>
      <c r="C436" t="s">
        <v>164</v>
      </c>
      <c r="D436">
        <v>180206</v>
      </c>
      <c r="E436" t="s">
        <v>712</v>
      </c>
      <c r="F436" t="s">
        <v>768</v>
      </c>
      <c r="G436" t="s">
        <v>770</v>
      </c>
    </row>
    <row r="437" spans="1:7">
      <c r="A437" t="str">
        <f t="shared" si="6"/>
        <v>180206.400015</v>
      </c>
      <c r="B437">
        <v>400015</v>
      </c>
      <c r="C437" t="s">
        <v>171</v>
      </c>
      <c r="D437">
        <v>180206</v>
      </c>
      <c r="E437" t="s">
        <v>712</v>
      </c>
      <c r="F437" t="s">
        <v>768</v>
      </c>
      <c r="G437" t="s">
        <v>770</v>
      </c>
    </row>
    <row r="438" spans="1:7">
      <c r="A438" t="str">
        <f t="shared" si="6"/>
        <v>180206.400016</v>
      </c>
      <c r="B438">
        <v>400016</v>
      </c>
      <c r="C438" t="s">
        <v>177</v>
      </c>
      <c r="D438">
        <v>180206</v>
      </c>
      <c r="E438" t="s">
        <v>712</v>
      </c>
      <c r="F438" t="s">
        <v>768</v>
      </c>
      <c r="G438" t="s">
        <v>770</v>
      </c>
    </row>
    <row r="439" spans="1:7">
      <c r="A439" t="str">
        <f t="shared" si="6"/>
        <v>180206.400017</v>
      </c>
      <c r="B439">
        <v>400017</v>
      </c>
      <c r="C439" t="s">
        <v>183</v>
      </c>
      <c r="D439">
        <v>180206</v>
      </c>
      <c r="E439" t="s">
        <v>712</v>
      </c>
      <c r="F439" t="s">
        <v>768</v>
      </c>
      <c r="G439" t="s">
        <v>770</v>
      </c>
    </row>
    <row r="440" spans="1:7">
      <c r="A440" t="str">
        <f t="shared" si="6"/>
        <v>180206.400175</v>
      </c>
      <c r="B440">
        <v>400175</v>
      </c>
      <c r="C440" t="s">
        <v>765</v>
      </c>
      <c r="D440">
        <v>180206</v>
      </c>
      <c r="E440" t="s">
        <v>712</v>
      </c>
      <c r="F440" t="s">
        <v>768</v>
      </c>
      <c r="G440" t="s">
        <v>770</v>
      </c>
    </row>
    <row r="441" spans="1:7">
      <c r="A441" t="str">
        <f t="shared" si="6"/>
        <v>180206.400176</v>
      </c>
      <c r="B441">
        <v>400176</v>
      </c>
      <c r="C441" t="s">
        <v>766</v>
      </c>
      <c r="D441">
        <v>180206</v>
      </c>
      <c r="E441" t="s">
        <v>712</v>
      </c>
      <c r="F441" t="s">
        <v>768</v>
      </c>
      <c r="G441" t="s">
        <v>770</v>
      </c>
    </row>
    <row r="442" spans="1:7">
      <c r="A442" t="str">
        <f t="shared" si="6"/>
        <v>180206.400020</v>
      </c>
      <c r="B442">
        <v>400020</v>
      </c>
      <c r="C442" t="s">
        <v>191</v>
      </c>
      <c r="D442">
        <v>180206</v>
      </c>
      <c r="E442" t="s">
        <v>712</v>
      </c>
      <c r="F442" t="s">
        <v>768</v>
      </c>
      <c r="G442" t="s">
        <v>770</v>
      </c>
    </row>
    <row r="443" spans="1:7">
      <c r="A443" t="str">
        <f t="shared" si="6"/>
        <v>180206.400021</v>
      </c>
      <c r="B443">
        <v>400021</v>
      </c>
      <c r="C443" t="s">
        <v>197</v>
      </c>
      <c r="D443">
        <v>180206</v>
      </c>
      <c r="E443" t="s">
        <v>712</v>
      </c>
      <c r="F443" t="s">
        <v>768</v>
      </c>
      <c r="G443" t="s">
        <v>770</v>
      </c>
    </row>
    <row r="444" spans="1:7">
      <c r="A444" t="str">
        <f t="shared" si="6"/>
        <v>180206.400022</v>
      </c>
      <c r="B444">
        <v>400022</v>
      </c>
      <c r="C444" t="s">
        <v>200</v>
      </c>
      <c r="D444">
        <v>180206</v>
      </c>
      <c r="E444" t="s">
        <v>712</v>
      </c>
      <c r="F444" t="s">
        <v>768</v>
      </c>
      <c r="G444" t="s">
        <v>770</v>
      </c>
    </row>
    <row r="445" spans="1:7">
      <c r="A445" t="str">
        <f t="shared" si="6"/>
        <v>180206.400024</v>
      </c>
      <c r="B445">
        <v>400024</v>
      </c>
      <c r="C445" t="s">
        <v>767</v>
      </c>
      <c r="D445">
        <v>180206</v>
      </c>
      <c r="E445" t="s">
        <v>712</v>
      </c>
      <c r="F445" t="s">
        <v>768</v>
      </c>
      <c r="G445" t="s">
        <v>770</v>
      </c>
    </row>
    <row r="446" spans="1:7">
      <c r="A446" t="str">
        <f t="shared" si="6"/>
        <v>180206.400177</v>
      </c>
      <c r="B446">
        <v>400177</v>
      </c>
      <c r="C446" t="s">
        <v>202</v>
      </c>
      <c r="D446">
        <v>180206</v>
      </c>
      <c r="E446" t="s">
        <v>712</v>
      </c>
      <c r="F446" t="s">
        <v>768</v>
      </c>
      <c r="G446" t="s">
        <v>770</v>
      </c>
    </row>
    <row r="447" spans="1:7">
      <c r="A447" t="str">
        <f t="shared" si="6"/>
        <v>180206.400214</v>
      </c>
      <c r="B447">
        <v>400214</v>
      </c>
      <c r="C447" t="s">
        <v>224</v>
      </c>
      <c r="D447">
        <v>180206</v>
      </c>
      <c r="E447" t="s">
        <v>712</v>
      </c>
      <c r="F447" t="s">
        <v>768</v>
      </c>
      <c r="G447" t="s">
        <v>770</v>
      </c>
    </row>
    <row r="448" spans="1:7">
      <c r="A448" t="str">
        <f t="shared" si="6"/>
        <v>180206.400025</v>
      </c>
      <c r="B448">
        <v>400025</v>
      </c>
      <c r="C448" t="s">
        <v>228</v>
      </c>
      <c r="D448">
        <v>180206</v>
      </c>
      <c r="E448" t="s">
        <v>712</v>
      </c>
      <c r="F448" t="s">
        <v>768</v>
      </c>
      <c r="G448" t="s">
        <v>770</v>
      </c>
    </row>
    <row r="449" spans="1:7">
      <c r="A449" t="str">
        <f t="shared" si="6"/>
        <v>180206.400026</v>
      </c>
      <c r="B449">
        <v>400026</v>
      </c>
      <c r="C449" t="s">
        <v>230</v>
      </c>
      <c r="D449">
        <v>180206</v>
      </c>
      <c r="E449" t="s">
        <v>712</v>
      </c>
      <c r="F449" t="s">
        <v>768</v>
      </c>
      <c r="G449" t="s">
        <v>770</v>
      </c>
    </row>
    <row r="450" spans="1:7">
      <c r="A450" t="str">
        <f t="shared" si="6"/>
        <v>180206.400027</v>
      </c>
      <c r="B450">
        <v>400027</v>
      </c>
      <c r="C450" t="s">
        <v>231</v>
      </c>
      <c r="D450">
        <v>180206</v>
      </c>
      <c r="E450" t="s">
        <v>712</v>
      </c>
      <c r="F450" t="s">
        <v>768</v>
      </c>
      <c r="G450" t="s">
        <v>770</v>
      </c>
    </row>
    <row r="451" spans="1:7">
      <c r="A451" t="str">
        <f t="shared" si="6"/>
        <v>180206.400028</v>
      </c>
      <c r="B451">
        <v>400028</v>
      </c>
      <c r="C451" t="s">
        <v>232</v>
      </c>
      <c r="D451">
        <v>180206</v>
      </c>
      <c r="E451" t="s">
        <v>712</v>
      </c>
      <c r="F451" t="s">
        <v>768</v>
      </c>
      <c r="G451" t="s">
        <v>770</v>
      </c>
    </row>
    <row r="452" spans="1:7">
      <c r="A452" t="str">
        <f t="shared" si="6"/>
        <v>180206.400029</v>
      </c>
      <c r="B452">
        <v>400029</v>
      </c>
      <c r="C452" t="s">
        <v>234</v>
      </c>
      <c r="D452">
        <v>180206</v>
      </c>
      <c r="E452" t="s">
        <v>712</v>
      </c>
      <c r="F452" t="s">
        <v>768</v>
      </c>
      <c r="G452" t="s">
        <v>770</v>
      </c>
    </row>
    <row r="453" spans="1:7">
      <c r="A453" t="str">
        <f t="shared" si="6"/>
        <v>180206.400030</v>
      </c>
      <c r="B453">
        <v>400030</v>
      </c>
      <c r="C453" t="s">
        <v>236</v>
      </c>
      <c r="D453">
        <v>180206</v>
      </c>
      <c r="E453" t="s">
        <v>712</v>
      </c>
      <c r="F453" t="s">
        <v>768</v>
      </c>
      <c r="G453" t="s">
        <v>770</v>
      </c>
    </row>
    <row r="454" spans="1:7">
      <c r="A454" t="str">
        <f t="shared" si="6"/>
        <v>180206.400178</v>
      </c>
      <c r="B454">
        <v>400178</v>
      </c>
      <c r="C454" t="s">
        <v>769</v>
      </c>
      <c r="D454">
        <v>180206</v>
      </c>
      <c r="E454" t="s">
        <v>712</v>
      </c>
      <c r="F454" t="s">
        <v>768</v>
      </c>
      <c r="G454" t="s">
        <v>770</v>
      </c>
    </row>
    <row r="455" spans="1:7">
      <c r="A455" t="str">
        <f t="shared" si="6"/>
        <v>180206.400179</v>
      </c>
      <c r="B455">
        <v>400179</v>
      </c>
      <c r="C455" t="s">
        <v>238</v>
      </c>
      <c r="D455">
        <v>180206</v>
      </c>
      <c r="E455" t="s">
        <v>712</v>
      </c>
      <c r="F455" t="s">
        <v>768</v>
      </c>
      <c r="G455" t="s">
        <v>770</v>
      </c>
    </row>
    <row r="456" spans="1:7">
      <c r="A456" t="str">
        <f t="shared" si="6"/>
        <v>180206.400180</v>
      </c>
      <c r="B456">
        <v>400180</v>
      </c>
      <c r="C456" t="s">
        <v>243</v>
      </c>
      <c r="D456">
        <v>180206</v>
      </c>
      <c r="E456" t="s">
        <v>712</v>
      </c>
      <c r="F456" t="s">
        <v>768</v>
      </c>
      <c r="G456" t="s">
        <v>770</v>
      </c>
    </row>
    <row r="457" spans="1:7">
      <c r="A457" t="str">
        <f t="shared" si="6"/>
        <v>180207.400003</v>
      </c>
      <c r="B457">
        <v>400003</v>
      </c>
      <c r="C457" t="s">
        <v>156</v>
      </c>
      <c r="D457">
        <v>180207</v>
      </c>
      <c r="E457" t="s">
        <v>713</v>
      </c>
      <c r="F457" t="s">
        <v>768</v>
      </c>
      <c r="G457" t="s">
        <v>770</v>
      </c>
    </row>
    <row r="458" spans="1:7">
      <c r="A458" t="str">
        <f t="shared" si="6"/>
        <v>180207.400004</v>
      </c>
      <c r="B458">
        <v>400004</v>
      </c>
      <c r="C458" t="s">
        <v>753</v>
      </c>
      <c r="D458">
        <v>180207</v>
      </c>
      <c r="E458" t="s">
        <v>713</v>
      </c>
      <c r="F458" t="s">
        <v>768</v>
      </c>
      <c r="G458" t="s">
        <v>770</v>
      </c>
    </row>
    <row r="459" spans="1:7">
      <c r="A459" t="str">
        <f t="shared" si="6"/>
        <v>180207.400005</v>
      </c>
      <c r="B459">
        <v>400005</v>
      </c>
      <c r="C459" t="s">
        <v>754</v>
      </c>
      <c r="D459">
        <v>180207</v>
      </c>
      <c r="E459" t="s">
        <v>713</v>
      </c>
      <c r="F459" t="s">
        <v>768</v>
      </c>
      <c r="G459" t="s">
        <v>770</v>
      </c>
    </row>
    <row r="460" spans="1:7">
      <c r="A460" t="str">
        <f t="shared" si="6"/>
        <v>180207.400006</v>
      </c>
      <c r="B460">
        <v>400006</v>
      </c>
      <c r="C460" t="s">
        <v>755</v>
      </c>
      <c r="D460">
        <v>180207</v>
      </c>
      <c r="E460" t="s">
        <v>713</v>
      </c>
      <c r="F460" t="s">
        <v>768</v>
      </c>
      <c r="G460" t="s">
        <v>770</v>
      </c>
    </row>
    <row r="461" spans="1:7">
      <c r="A461" t="str">
        <f t="shared" si="6"/>
        <v>180207.400007</v>
      </c>
      <c r="B461">
        <v>400007</v>
      </c>
      <c r="C461" t="s">
        <v>756</v>
      </c>
      <c r="D461">
        <v>180207</v>
      </c>
      <c r="E461" t="s">
        <v>713</v>
      </c>
      <c r="F461" t="s">
        <v>768</v>
      </c>
      <c r="G461" t="s">
        <v>770</v>
      </c>
    </row>
    <row r="462" spans="1:7">
      <c r="A462" t="str">
        <f t="shared" si="6"/>
        <v>180207.400010</v>
      </c>
      <c r="B462">
        <v>400010</v>
      </c>
      <c r="C462" t="s">
        <v>162</v>
      </c>
      <c r="D462">
        <v>180207</v>
      </c>
      <c r="E462" t="s">
        <v>713</v>
      </c>
      <c r="F462" t="s">
        <v>768</v>
      </c>
      <c r="G462" t="s">
        <v>770</v>
      </c>
    </row>
    <row r="463" spans="1:7">
      <c r="A463" t="str">
        <f t="shared" si="6"/>
        <v>180207.400011</v>
      </c>
      <c r="B463">
        <v>400011</v>
      </c>
      <c r="C463" t="s">
        <v>757</v>
      </c>
      <c r="D463">
        <v>180207</v>
      </c>
      <c r="E463" t="s">
        <v>713</v>
      </c>
      <c r="F463" t="s">
        <v>768</v>
      </c>
      <c r="G463" t="s">
        <v>770</v>
      </c>
    </row>
    <row r="464" spans="1:7">
      <c r="A464" t="str">
        <f t="shared" si="6"/>
        <v>180207.400012</v>
      </c>
      <c r="B464">
        <v>400012</v>
      </c>
      <c r="C464" t="s">
        <v>758</v>
      </c>
      <c r="D464">
        <v>180207</v>
      </c>
      <c r="E464" t="s">
        <v>713</v>
      </c>
      <c r="F464" t="s">
        <v>768</v>
      </c>
      <c r="G464" t="s">
        <v>770</v>
      </c>
    </row>
    <row r="465" spans="1:7">
      <c r="A465" t="str">
        <f t="shared" si="6"/>
        <v>180207.400013</v>
      </c>
      <c r="B465">
        <v>400013</v>
      </c>
      <c r="C465" t="s">
        <v>759</v>
      </c>
      <c r="D465">
        <v>180207</v>
      </c>
      <c r="E465" t="s">
        <v>713</v>
      </c>
      <c r="F465" t="s">
        <v>768</v>
      </c>
      <c r="G465" t="s">
        <v>770</v>
      </c>
    </row>
    <row r="466" spans="1:7">
      <c r="A466" t="str">
        <f t="shared" si="6"/>
        <v>180207.400202</v>
      </c>
      <c r="B466">
        <v>400202</v>
      </c>
      <c r="C466" t="s">
        <v>760</v>
      </c>
      <c r="D466">
        <v>180207</v>
      </c>
      <c r="E466" t="s">
        <v>713</v>
      </c>
      <c r="F466" t="s">
        <v>768</v>
      </c>
      <c r="G466" t="s">
        <v>770</v>
      </c>
    </row>
    <row r="467" spans="1:7">
      <c r="A467" t="str">
        <f t="shared" si="6"/>
        <v>180207.400203</v>
      </c>
      <c r="B467">
        <v>400203</v>
      </c>
      <c r="C467" t="s">
        <v>761</v>
      </c>
      <c r="D467">
        <v>180207</v>
      </c>
      <c r="E467" t="s">
        <v>713</v>
      </c>
      <c r="F467" t="s">
        <v>768</v>
      </c>
      <c r="G467" t="s">
        <v>770</v>
      </c>
    </row>
    <row r="468" spans="1:7">
      <c r="A468" t="str">
        <f t="shared" si="6"/>
        <v>180207.400219</v>
      </c>
      <c r="B468">
        <v>400219</v>
      </c>
      <c r="C468" t="s">
        <v>762</v>
      </c>
      <c r="D468">
        <v>180207</v>
      </c>
      <c r="E468" t="s">
        <v>713</v>
      </c>
      <c r="F468" t="s">
        <v>768</v>
      </c>
      <c r="G468" t="s">
        <v>770</v>
      </c>
    </row>
    <row r="469" spans="1:7">
      <c r="A469" t="str">
        <f t="shared" si="6"/>
        <v>180207.400220</v>
      </c>
      <c r="B469">
        <v>400220</v>
      </c>
      <c r="C469" t="s">
        <v>763</v>
      </c>
      <c r="D469">
        <v>180207</v>
      </c>
      <c r="E469" t="s">
        <v>713</v>
      </c>
      <c r="F469" t="s">
        <v>768</v>
      </c>
      <c r="G469" t="s">
        <v>770</v>
      </c>
    </row>
    <row r="470" spans="1:7">
      <c r="A470" t="str">
        <f t="shared" si="6"/>
        <v>180207.400221</v>
      </c>
      <c r="B470">
        <v>400221</v>
      </c>
      <c r="C470" t="s">
        <v>764</v>
      </c>
      <c r="D470">
        <v>180207</v>
      </c>
      <c r="E470" t="s">
        <v>713</v>
      </c>
      <c r="F470" t="s">
        <v>768</v>
      </c>
      <c r="G470" t="s">
        <v>770</v>
      </c>
    </row>
    <row r="471" spans="1:7">
      <c r="A471" t="str">
        <f t="shared" si="6"/>
        <v>180207.400014</v>
      </c>
      <c r="B471">
        <v>400014</v>
      </c>
      <c r="C471" t="s">
        <v>164</v>
      </c>
      <c r="D471">
        <v>180207</v>
      </c>
      <c r="E471" t="s">
        <v>713</v>
      </c>
      <c r="F471" t="s">
        <v>768</v>
      </c>
      <c r="G471" t="s">
        <v>770</v>
      </c>
    </row>
    <row r="472" spans="1:7">
      <c r="A472" t="str">
        <f t="shared" si="6"/>
        <v>180207.400015</v>
      </c>
      <c r="B472">
        <v>400015</v>
      </c>
      <c r="C472" t="s">
        <v>171</v>
      </c>
      <c r="D472">
        <v>180207</v>
      </c>
      <c r="E472" t="s">
        <v>713</v>
      </c>
      <c r="F472" t="s">
        <v>768</v>
      </c>
      <c r="G472" t="s">
        <v>770</v>
      </c>
    </row>
    <row r="473" spans="1:7">
      <c r="A473" t="str">
        <f t="shared" si="6"/>
        <v>180207.400016</v>
      </c>
      <c r="B473">
        <v>400016</v>
      </c>
      <c r="C473" t="s">
        <v>177</v>
      </c>
      <c r="D473">
        <v>180207</v>
      </c>
      <c r="E473" t="s">
        <v>713</v>
      </c>
      <c r="F473" t="s">
        <v>768</v>
      </c>
      <c r="G473" t="s">
        <v>770</v>
      </c>
    </row>
    <row r="474" spans="1:7">
      <c r="A474" t="str">
        <f t="shared" si="6"/>
        <v>180207.400017</v>
      </c>
      <c r="B474">
        <v>400017</v>
      </c>
      <c r="C474" t="s">
        <v>183</v>
      </c>
      <c r="D474">
        <v>180207</v>
      </c>
      <c r="E474" t="s">
        <v>713</v>
      </c>
      <c r="F474" t="s">
        <v>768</v>
      </c>
      <c r="G474" t="s">
        <v>770</v>
      </c>
    </row>
    <row r="475" spans="1:7">
      <c r="A475" t="str">
        <f t="shared" si="6"/>
        <v>180207.400175</v>
      </c>
      <c r="B475">
        <v>400175</v>
      </c>
      <c r="C475" t="s">
        <v>765</v>
      </c>
      <c r="D475">
        <v>180207</v>
      </c>
      <c r="E475" t="s">
        <v>713</v>
      </c>
      <c r="F475" t="s">
        <v>768</v>
      </c>
      <c r="G475" t="s">
        <v>770</v>
      </c>
    </row>
    <row r="476" spans="1:7">
      <c r="A476" t="str">
        <f t="shared" si="6"/>
        <v>180207.400176</v>
      </c>
      <c r="B476">
        <v>400176</v>
      </c>
      <c r="C476" t="s">
        <v>766</v>
      </c>
      <c r="D476">
        <v>180207</v>
      </c>
      <c r="E476" t="s">
        <v>713</v>
      </c>
      <c r="F476" t="s">
        <v>768</v>
      </c>
      <c r="G476" t="s">
        <v>770</v>
      </c>
    </row>
    <row r="477" spans="1:7">
      <c r="A477" t="str">
        <f t="shared" si="6"/>
        <v>180207.400020</v>
      </c>
      <c r="B477">
        <v>400020</v>
      </c>
      <c r="C477" t="s">
        <v>191</v>
      </c>
      <c r="D477">
        <v>180207</v>
      </c>
      <c r="E477" t="s">
        <v>713</v>
      </c>
      <c r="F477" t="s">
        <v>768</v>
      </c>
      <c r="G477" t="s">
        <v>770</v>
      </c>
    </row>
    <row r="478" spans="1:7">
      <c r="A478" t="str">
        <f t="shared" si="6"/>
        <v>180207.400021</v>
      </c>
      <c r="B478">
        <v>400021</v>
      </c>
      <c r="C478" t="s">
        <v>197</v>
      </c>
      <c r="D478">
        <v>180207</v>
      </c>
      <c r="E478" t="s">
        <v>713</v>
      </c>
      <c r="F478" t="s">
        <v>768</v>
      </c>
      <c r="G478" t="s">
        <v>770</v>
      </c>
    </row>
    <row r="479" spans="1:7">
      <c r="A479" t="str">
        <f t="shared" si="6"/>
        <v>180207.400022</v>
      </c>
      <c r="B479">
        <v>400022</v>
      </c>
      <c r="C479" t="s">
        <v>200</v>
      </c>
      <c r="D479">
        <v>180207</v>
      </c>
      <c r="E479" t="s">
        <v>713</v>
      </c>
      <c r="F479" t="s">
        <v>768</v>
      </c>
      <c r="G479" t="s">
        <v>770</v>
      </c>
    </row>
    <row r="480" spans="1:7">
      <c r="A480" t="str">
        <f t="shared" si="6"/>
        <v>180207.400024</v>
      </c>
      <c r="B480">
        <v>400024</v>
      </c>
      <c r="C480" t="s">
        <v>767</v>
      </c>
      <c r="D480">
        <v>180207</v>
      </c>
      <c r="E480" t="s">
        <v>713</v>
      </c>
      <c r="F480" t="s">
        <v>768</v>
      </c>
      <c r="G480" t="s">
        <v>770</v>
      </c>
    </row>
    <row r="481" spans="1:7">
      <c r="A481" t="str">
        <f t="shared" si="6"/>
        <v>180207.400177</v>
      </c>
      <c r="B481">
        <v>400177</v>
      </c>
      <c r="C481" t="s">
        <v>202</v>
      </c>
      <c r="D481">
        <v>180207</v>
      </c>
      <c r="E481" t="s">
        <v>713</v>
      </c>
      <c r="F481" t="s">
        <v>768</v>
      </c>
      <c r="G481" t="s">
        <v>770</v>
      </c>
    </row>
    <row r="482" spans="1:7">
      <c r="A482" t="str">
        <f t="shared" si="6"/>
        <v>180207.400214</v>
      </c>
      <c r="B482">
        <v>400214</v>
      </c>
      <c r="C482" t="s">
        <v>224</v>
      </c>
      <c r="D482">
        <v>180207</v>
      </c>
      <c r="E482" t="s">
        <v>713</v>
      </c>
      <c r="F482" t="s">
        <v>768</v>
      </c>
      <c r="G482" t="s">
        <v>770</v>
      </c>
    </row>
    <row r="483" spans="1:7">
      <c r="A483" t="str">
        <f t="shared" si="6"/>
        <v>180207.400025</v>
      </c>
      <c r="B483">
        <v>400025</v>
      </c>
      <c r="C483" t="s">
        <v>228</v>
      </c>
      <c r="D483">
        <v>180207</v>
      </c>
      <c r="E483" t="s">
        <v>713</v>
      </c>
      <c r="F483" t="s">
        <v>768</v>
      </c>
      <c r="G483" t="s">
        <v>770</v>
      </c>
    </row>
    <row r="484" spans="1:7">
      <c r="A484" t="str">
        <f t="shared" si="6"/>
        <v>180207.400026</v>
      </c>
      <c r="B484">
        <v>400026</v>
      </c>
      <c r="C484" t="s">
        <v>230</v>
      </c>
      <c r="D484">
        <v>180207</v>
      </c>
      <c r="E484" t="s">
        <v>713</v>
      </c>
      <c r="F484" t="s">
        <v>768</v>
      </c>
      <c r="G484" t="s">
        <v>770</v>
      </c>
    </row>
    <row r="485" spans="1:7">
      <c r="A485" t="str">
        <f t="shared" ref="A485:A516" si="7">CONCATENATE(D485,".",B485)</f>
        <v>180207.400027</v>
      </c>
      <c r="B485">
        <v>400027</v>
      </c>
      <c r="C485" t="s">
        <v>231</v>
      </c>
      <c r="D485">
        <v>180207</v>
      </c>
      <c r="E485" t="s">
        <v>713</v>
      </c>
      <c r="F485" t="s">
        <v>768</v>
      </c>
      <c r="G485" t="s">
        <v>770</v>
      </c>
    </row>
    <row r="486" spans="1:7">
      <c r="A486" t="str">
        <f t="shared" si="7"/>
        <v>180207.400028</v>
      </c>
      <c r="B486">
        <v>400028</v>
      </c>
      <c r="C486" t="s">
        <v>232</v>
      </c>
      <c r="D486">
        <v>180207</v>
      </c>
      <c r="E486" t="s">
        <v>713</v>
      </c>
      <c r="F486" t="s">
        <v>768</v>
      </c>
      <c r="G486" t="s">
        <v>770</v>
      </c>
    </row>
    <row r="487" spans="1:7">
      <c r="A487" t="str">
        <f t="shared" si="7"/>
        <v>180207.400029</v>
      </c>
      <c r="B487">
        <v>400029</v>
      </c>
      <c r="C487" t="s">
        <v>234</v>
      </c>
      <c r="D487">
        <v>180207</v>
      </c>
      <c r="E487" t="s">
        <v>713</v>
      </c>
      <c r="F487" t="s">
        <v>768</v>
      </c>
      <c r="G487" t="s">
        <v>770</v>
      </c>
    </row>
    <row r="488" spans="1:7">
      <c r="A488" t="str">
        <f t="shared" si="7"/>
        <v>180207.400030</v>
      </c>
      <c r="B488">
        <v>400030</v>
      </c>
      <c r="C488" t="s">
        <v>236</v>
      </c>
      <c r="D488">
        <v>180207</v>
      </c>
      <c r="E488" t="s">
        <v>713</v>
      </c>
      <c r="F488" t="s">
        <v>768</v>
      </c>
      <c r="G488" t="s">
        <v>770</v>
      </c>
    </row>
    <row r="489" spans="1:7">
      <c r="A489" t="str">
        <f t="shared" si="7"/>
        <v>180207.400178</v>
      </c>
      <c r="B489">
        <v>400178</v>
      </c>
      <c r="C489" t="s">
        <v>769</v>
      </c>
      <c r="D489">
        <v>180207</v>
      </c>
      <c r="E489" t="s">
        <v>713</v>
      </c>
      <c r="F489" t="s">
        <v>768</v>
      </c>
      <c r="G489" t="s">
        <v>770</v>
      </c>
    </row>
    <row r="490" spans="1:7">
      <c r="A490" t="str">
        <f t="shared" si="7"/>
        <v>180207.400179</v>
      </c>
      <c r="B490">
        <v>400179</v>
      </c>
      <c r="C490" t="s">
        <v>238</v>
      </c>
      <c r="D490">
        <v>180207</v>
      </c>
      <c r="E490" t="s">
        <v>713</v>
      </c>
      <c r="F490" t="s">
        <v>768</v>
      </c>
      <c r="G490" t="s">
        <v>770</v>
      </c>
    </row>
    <row r="491" spans="1:7">
      <c r="A491" t="str">
        <f t="shared" si="7"/>
        <v>180207.400180</v>
      </c>
      <c r="B491">
        <v>400180</v>
      </c>
      <c r="C491" t="s">
        <v>243</v>
      </c>
      <c r="D491">
        <v>180207</v>
      </c>
      <c r="E491" t="s">
        <v>713</v>
      </c>
      <c r="F491" t="s">
        <v>768</v>
      </c>
      <c r="G491" t="s">
        <v>770</v>
      </c>
    </row>
    <row r="492" spans="1:7">
      <c r="A492" t="str">
        <f t="shared" si="7"/>
        <v>180208.400003</v>
      </c>
      <c r="B492">
        <v>400003</v>
      </c>
      <c r="C492" t="s">
        <v>156</v>
      </c>
      <c r="D492">
        <v>180208</v>
      </c>
      <c r="E492" t="s">
        <v>714</v>
      </c>
      <c r="F492" t="s">
        <v>768</v>
      </c>
      <c r="G492" t="s">
        <v>770</v>
      </c>
    </row>
    <row r="493" spans="1:7">
      <c r="A493" t="str">
        <f t="shared" si="7"/>
        <v>180208.400004</v>
      </c>
      <c r="B493">
        <v>400004</v>
      </c>
      <c r="C493" t="s">
        <v>753</v>
      </c>
      <c r="D493">
        <v>180208</v>
      </c>
      <c r="E493" t="s">
        <v>714</v>
      </c>
      <c r="F493" t="s">
        <v>768</v>
      </c>
      <c r="G493" t="s">
        <v>770</v>
      </c>
    </row>
    <row r="494" spans="1:7">
      <c r="A494" t="str">
        <f t="shared" si="7"/>
        <v>180208.400005</v>
      </c>
      <c r="B494">
        <v>400005</v>
      </c>
      <c r="C494" t="s">
        <v>754</v>
      </c>
      <c r="D494">
        <v>180208</v>
      </c>
      <c r="E494" t="s">
        <v>714</v>
      </c>
      <c r="F494" t="s">
        <v>768</v>
      </c>
      <c r="G494" t="s">
        <v>770</v>
      </c>
    </row>
    <row r="495" spans="1:7">
      <c r="A495" t="str">
        <f t="shared" si="7"/>
        <v>180208.400006</v>
      </c>
      <c r="B495">
        <v>400006</v>
      </c>
      <c r="C495" t="s">
        <v>755</v>
      </c>
      <c r="D495">
        <v>180208</v>
      </c>
      <c r="E495" t="s">
        <v>714</v>
      </c>
      <c r="F495" t="s">
        <v>768</v>
      </c>
      <c r="G495" t="s">
        <v>770</v>
      </c>
    </row>
    <row r="496" spans="1:7">
      <c r="A496" t="str">
        <f t="shared" si="7"/>
        <v>180208.400007</v>
      </c>
      <c r="B496">
        <v>400007</v>
      </c>
      <c r="C496" t="s">
        <v>756</v>
      </c>
      <c r="D496">
        <v>180208</v>
      </c>
      <c r="E496" t="s">
        <v>714</v>
      </c>
      <c r="F496" t="s">
        <v>768</v>
      </c>
      <c r="G496" t="s">
        <v>770</v>
      </c>
    </row>
    <row r="497" spans="1:7">
      <c r="A497" t="str">
        <f t="shared" si="7"/>
        <v>180208.400010</v>
      </c>
      <c r="B497">
        <v>400010</v>
      </c>
      <c r="C497" t="s">
        <v>162</v>
      </c>
      <c r="D497">
        <v>180208</v>
      </c>
      <c r="E497" t="s">
        <v>714</v>
      </c>
      <c r="F497" t="s">
        <v>768</v>
      </c>
      <c r="G497" t="s">
        <v>770</v>
      </c>
    </row>
    <row r="498" spans="1:7">
      <c r="A498" t="str">
        <f t="shared" si="7"/>
        <v>180208.400011</v>
      </c>
      <c r="B498">
        <v>400011</v>
      </c>
      <c r="C498" t="s">
        <v>757</v>
      </c>
      <c r="D498">
        <v>180208</v>
      </c>
      <c r="E498" t="s">
        <v>714</v>
      </c>
      <c r="F498" t="s">
        <v>768</v>
      </c>
      <c r="G498" t="s">
        <v>770</v>
      </c>
    </row>
    <row r="499" spans="1:7">
      <c r="A499" t="str">
        <f t="shared" si="7"/>
        <v>180208.400012</v>
      </c>
      <c r="B499">
        <v>400012</v>
      </c>
      <c r="C499" t="s">
        <v>758</v>
      </c>
      <c r="D499">
        <v>180208</v>
      </c>
      <c r="E499" t="s">
        <v>714</v>
      </c>
      <c r="F499" t="s">
        <v>768</v>
      </c>
      <c r="G499" t="s">
        <v>770</v>
      </c>
    </row>
    <row r="500" spans="1:7">
      <c r="A500" t="str">
        <f t="shared" si="7"/>
        <v>180208.400013</v>
      </c>
      <c r="B500">
        <v>400013</v>
      </c>
      <c r="C500" t="s">
        <v>759</v>
      </c>
      <c r="D500">
        <v>180208</v>
      </c>
      <c r="E500" t="s">
        <v>714</v>
      </c>
      <c r="F500" t="s">
        <v>768</v>
      </c>
      <c r="G500" t="s">
        <v>770</v>
      </c>
    </row>
    <row r="501" spans="1:7">
      <c r="A501" t="str">
        <f t="shared" si="7"/>
        <v>180208.400202</v>
      </c>
      <c r="B501">
        <v>400202</v>
      </c>
      <c r="C501" t="s">
        <v>760</v>
      </c>
      <c r="D501">
        <v>180208</v>
      </c>
      <c r="E501" t="s">
        <v>714</v>
      </c>
      <c r="F501" t="s">
        <v>768</v>
      </c>
      <c r="G501" t="s">
        <v>770</v>
      </c>
    </row>
    <row r="502" spans="1:7">
      <c r="A502" t="str">
        <f t="shared" si="7"/>
        <v>180208.400203</v>
      </c>
      <c r="B502">
        <v>400203</v>
      </c>
      <c r="C502" t="s">
        <v>761</v>
      </c>
      <c r="D502">
        <v>180208</v>
      </c>
      <c r="E502" t="s">
        <v>714</v>
      </c>
      <c r="F502" t="s">
        <v>768</v>
      </c>
      <c r="G502" t="s">
        <v>770</v>
      </c>
    </row>
    <row r="503" spans="1:7">
      <c r="A503" t="str">
        <f t="shared" si="7"/>
        <v>180208.400219</v>
      </c>
      <c r="B503">
        <v>400219</v>
      </c>
      <c r="C503" t="s">
        <v>762</v>
      </c>
      <c r="D503">
        <v>180208</v>
      </c>
      <c r="E503" t="s">
        <v>714</v>
      </c>
      <c r="F503" t="s">
        <v>768</v>
      </c>
      <c r="G503" t="s">
        <v>770</v>
      </c>
    </row>
    <row r="504" spans="1:7">
      <c r="A504" t="str">
        <f t="shared" si="7"/>
        <v>180208.400220</v>
      </c>
      <c r="B504">
        <v>400220</v>
      </c>
      <c r="C504" t="s">
        <v>763</v>
      </c>
      <c r="D504">
        <v>180208</v>
      </c>
      <c r="E504" t="s">
        <v>714</v>
      </c>
      <c r="F504" t="s">
        <v>768</v>
      </c>
      <c r="G504" t="s">
        <v>770</v>
      </c>
    </row>
    <row r="505" spans="1:7">
      <c r="A505" t="str">
        <f t="shared" si="7"/>
        <v>180208.400221</v>
      </c>
      <c r="B505">
        <v>400221</v>
      </c>
      <c r="C505" t="s">
        <v>764</v>
      </c>
      <c r="D505">
        <v>180208</v>
      </c>
      <c r="E505" t="s">
        <v>714</v>
      </c>
      <c r="F505" t="s">
        <v>768</v>
      </c>
      <c r="G505" t="s">
        <v>770</v>
      </c>
    </row>
    <row r="506" spans="1:7">
      <c r="A506" t="str">
        <f t="shared" si="7"/>
        <v>180208.400014</v>
      </c>
      <c r="B506">
        <v>400014</v>
      </c>
      <c r="C506" t="s">
        <v>164</v>
      </c>
      <c r="D506">
        <v>180208</v>
      </c>
      <c r="E506" t="s">
        <v>714</v>
      </c>
      <c r="F506" t="s">
        <v>768</v>
      </c>
      <c r="G506" t="s">
        <v>770</v>
      </c>
    </row>
    <row r="507" spans="1:7">
      <c r="A507" t="str">
        <f t="shared" si="7"/>
        <v>180208.400015</v>
      </c>
      <c r="B507">
        <v>400015</v>
      </c>
      <c r="C507" t="s">
        <v>171</v>
      </c>
      <c r="D507">
        <v>180208</v>
      </c>
      <c r="E507" t="s">
        <v>714</v>
      </c>
      <c r="F507" t="s">
        <v>768</v>
      </c>
      <c r="G507" t="s">
        <v>770</v>
      </c>
    </row>
    <row r="508" spans="1:7">
      <c r="A508" t="str">
        <f t="shared" si="7"/>
        <v>180208.400016</v>
      </c>
      <c r="B508">
        <v>400016</v>
      </c>
      <c r="C508" t="s">
        <v>177</v>
      </c>
      <c r="D508">
        <v>180208</v>
      </c>
      <c r="E508" t="s">
        <v>714</v>
      </c>
      <c r="F508" t="s">
        <v>768</v>
      </c>
      <c r="G508" t="s">
        <v>770</v>
      </c>
    </row>
    <row r="509" spans="1:7">
      <c r="A509" t="str">
        <f t="shared" si="7"/>
        <v>180208.400017</v>
      </c>
      <c r="B509">
        <v>400017</v>
      </c>
      <c r="C509" t="s">
        <v>183</v>
      </c>
      <c r="D509">
        <v>180208</v>
      </c>
      <c r="E509" t="s">
        <v>714</v>
      </c>
      <c r="F509" t="s">
        <v>768</v>
      </c>
      <c r="G509" t="s">
        <v>770</v>
      </c>
    </row>
    <row r="510" spans="1:7">
      <c r="A510" t="str">
        <f t="shared" si="7"/>
        <v>180208.400175</v>
      </c>
      <c r="B510">
        <v>400175</v>
      </c>
      <c r="C510" t="s">
        <v>765</v>
      </c>
      <c r="D510">
        <v>180208</v>
      </c>
      <c r="E510" t="s">
        <v>714</v>
      </c>
      <c r="F510" t="s">
        <v>768</v>
      </c>
      <c r="G510" t="s">
        <v>770</v>
      </c>
    </row>
    <row r="511" spans="1:7">
      <c r="A511" t="str">
        <f t="shared" si="7"/>
        <v>180208.400176</v>
      </c>
      <c r="B511">
        <v>400176</v>
      </c>
      <c r="C511" t="s">
        <v>766</v>
      </c>
      <c r="D511">
        <v>180208</v>
      </c>
      <c r="E511" t="s">
        <v>714</v>
      </c>
      <c r="F511" t="s">
        <v>768</v>
      </c>
      <c r="G511" t="s">
        <v>770</v>
      </c>
    </row>
    <row r="512" spans="1:7">
      <c r="A512" t="str">
        <f t="shared" si="7"/>
        <v>180208.400020</v>
      </c>
      <c r="B512">
        <v>400020</v>
      </c>
      <c r="C512" t="s">
        <v>191</v>
      </c>
      <c r="D512">
        <v>180208</v>
      </c>
      <c r="E512" t="s">
        <v>714</v>
      </c>
      <c r="F512" t="s">
        <v>768</v>
      </c>
      <c r="G512" t="s">
        <v>770</v>
      </c>
    </row>
    <row r="513" spans="1:7">
      <c r="A513" t="str">
        <f t="shared" si="7"/>
        <v>180208.400021</v>
      </c>
      <c r="B513">
        <v>400021</v>
      </c>
      <c r="C513" t="s">
        <v>197</v>
      </c>
      <c r="D513">
        <v>180208</v>
      </c>
      <c r="E513" t="s">
        <v>714</v>
      </c>
      <c r="F513" t="s">
        <v>768</v>
      </c>
      <c r="G513" t="s">
        <v>770</v>
      </c>
    </row>
    <row r="514" spans="1:7">
      <c r="A514" t="str">
        <f t="shared" si="7"/>
        <v>180208.400022</v>
      </c>
      <c r="B514">
        <v>400022</v>
      </c>
      <c r="C514" t="s">
        <v>200</v>
      </c>
      <c r="D514">
        <v>180208</v>
      </c>
      <c r="E514" t="s">
        <v>714</v>
      </c>
      <c r="F514" t="s">
        <v>768</v>
      </c>
      <c r="G514" t="s">
        <v>770</v>
      </c>
    </row>
    <row r="515" spans="1:7">
      <c r="A515" t="str">
        <f t="shared" si="7"/>
        <v>180208.400024</v>
      </c>
      <c r="B515">
        <v>400024</v>
      </c>
      <c r="C515" t="s">
        <v>767</v>
      </c>
      <c r="D515">
        <v>180208</v>
      </c>
      <c r="E515" t="s">
        <v>714</v>
      </c>
      <c r="F515" t="s">
        <v>768</v>
      </c>
      <c r="G515" t="s">
        <v>770</v>
      </c>
    </row>
    <row r="516" spans="1:7">
      <c r="A516" t="str">
        <f t="shared" si="7"/>
        <v>180208.400177</v>
      </c>
      <c r="B516">
        <v>400177</v>
      </c>
      <c r="C516" t="s">
        <v>202</v>
      </c>
      <c r="D516">
        <v>180208</v>
      </c>
      <c r="E516" t="s">
        <v>714</v>
      </c>
      <c r="F516" t="s">
        <v>768</v>
      </c>
      <c r="G516" t="s">
        <v>770</v>
      </c>
    </row>
    <row r="517" spans="1:7">
      <c r="A517" t="str">
        <f t="shared" ref="A517:A548" si="8">CONCATENATE(D517,".",B517)</f>
        <v>180208.400214</v>
      </c>
      <c r="B517">
        <v>400214</v>
      </c>
      <c r="C517" t="s">
        <v>224</v>
      </c>
      <c r="D517">
        <v>180208</v>
      </c>
      <c r="E517" t="s">
        <v>714</v>
      </c>
      <c r="F517" t="s">
        <v>768</v>
      </c>
      <c r="G517" t="s">
        <v>770</v>
      </c>
    </row>
    <row r="518" spans="1:7">
      <c r="A518" t="str">
        <f t="shared" si="8"/>
        <v>180208.400025</v>
      </c>
      <c r="B518">
        <v>400025</v>
      </c>
      <c r="C518" t="s">
        <v>228</v>
      </c>
      <c r="D518">
        <v>180208</v>
      </c>
      <c r="E518" t="s">
        <v>714</v>
      </c>
      <c r="F518" t="s">
        <v>768</v>
      </c>
      <c r="G518" t="s">
        <v>770</v>
      </c>
    </row>
    <row r="519" spans="1:7">
      <c r="A519" t="str">
        <f t="shared" si="8"/>
        <v>180208.400026</v>
      </c>
      <c r="B519">
        <v>400026</v>
      </c>
      <c r="C519" t="s">
        <v>230</v>
      </c>
      <c r="D519">
        <v>180208</v>
      </c>
      <c r="E519" t="s">
        <v>714</v>
      </c>
      <c r="F519" t="s">
        <v>768</v>
      </c>
      <c r="G519" t="s">
        <v>770</v>
      </c>
    </row>
    <row r="520" spans="1:7">
      <c r="A520" t="str">
        <f t="shared" si="8"/>
        <v>180208.400027</v>
      </c>
      <c r="B520">
        <v>400027</v>
      </c>
      <c r="C520" t="s">
        <v>231</v>
      </c>
      <c r="D520">
        <v>180208</v>
      </c>
      <c r="E520" t="s">
        <v>714</v>
      </c>
      <c r="F520" t="s">
        <v>768</v>
      </c>
      <c r="G520" t="s">
        <v>770</v>
      </c>
    </row>
    <row r="521" spans="1:7">
      <c r="A521" t="str">
        <f t="shared" si="8"/>
        <v>180208.400028</v>
      </c>
      <c r="B521">
        <v>400028</v>
      </c>
      <c r="C521" t="s">
        <v>232</v>
      </c>
      <c r="D521">
        <v>180208</v>
      </c>
      <c r="E521" t="s">
        <v>714</v>
      </c>
      <c r="F521" t="s">
        <v>768</v>
      </c>
      <c r="G521" t="s">
        <v>770</v>
      </c>
    </row>
    <row r="522" spans="1:7">
      <c r="A522" t="str">
        <f t="shared" si="8"/>
        <v>180208.400029</v>
      </c>
      <c r="B522">
        <v>400029</v>
      </c>
      <c r="C522" t="s">
        <v>234</v>
      </c>
      <c r="D522">
        <v>180208</v>
      </c>
      <c r="E522" t="s">
        <v>714</v>
      </c>
      <c r="F522" t="s">
        <v>768</v>
      </c>
      <c r="G522" t="s">
        <v>770</v>
      </c>
    </row>
    <row r="523" spans="1:7">
      <c r="A523" t="str">
        <f t="shared" si="8"/>
        <v>180208.400030</v>
      </c>
      <c r="B523">
        <v>400030</v>
      </c>
      <c r="C523" t="s">
        <v>236</v>
      </c>
      <c r="D523">
        <v>180208</v>
      </c>
      <c r="E523" t="s">
        <v>714</v>
      </c>
      <c r="F523" t="s">
        <v>768</v>
      </c>
      <c r="G523" t="s">
        <v>770</v>
      </c>
    </row>
    <row r="524" spans="1:7">
      <c r="A524" t="str">
        <f t="shared" si="8"/>
        <v>180208.400178</v>
      </c>
      <c r="B524">
        <v>400178</v>
      </c>
      <c r="C524" t="s">
        <v>769</v>
      </c>
      <c r="D524">
        <v>180208</v>
      </c>
      <c r="E524" t="s">
        <v>714</v>
      </c>
      <c r="F524" t="s">
        <v>768</v>
      </c>
      <c r="G524" t="s">
        <v>770</v>
      </c>
    </row>
    <row r="525" spans="1:7">
      <c r="A525" t="str">
        <f t="shared" si="8"/>
        <v>180208.400179</v>
      </c>
      <c r="B525">
        <v>400179</v>
      </c>
      <c r="C525" t="s">
        <v>238</v>
      </c>
      <c r="D525">
        <v>180208</v>
      </c>
      <c r="E525" t="s">
        <v>714</v>
      </c>
      <c r="F525" t="s">
        <v>768</v>
      </c>
      <c r="G525" t="s">
        <v>770</v>
      </c>
    </row>
    <row r="526" spans="1:7">
      <c r="A526" t="str">
        <f t="shared" si="8"/>
        <v>180208.400180</v>
      </c>
      <c r="B526">
        <v>400180</v>
      </c>
      <c r="C526" t="s">
        <v>243</v>
      </c>
      <c r="D526">
        <v>180208</v>
      </c>
      <c r="E526" t="s">
        <v>714</v>
      </c>
      <c r="F526" t="s">
        <v>768</v>
      </c>
      <c r="G526" t="s">
        <v>770</v>
      </c>
    </row>
    <row r="527" spans="1:7">
      <c r="A527" t="str">
        <f t="shared" si="8"/>
        <v>180209.400003</v>
      </c>
      <c r="B527">
        <v>400003</v>
      </c>
      <c r="C527" t="s">
        <v>156</v>
      </c>
      <c r="D527" s="109">
        <v>180209</v>
      </c>
      <c r="E527" t="s">
        <v>714</v>
      </c>
      <c r="F527" t="s">
        <v>768</v>
      </c>
      <c r="G527" t="s">
        <v>770</v>
      </c>
    </row>
    <row r="528" spans="1:7">
      <c r="A528" t="str">
        <f t="shared" si="8"/>
        <v>180209.400004</v>
      </c>
      <c r="B528">
        <v>400004</v>
      </c>
      <c r="C528" t="s">
        <v>753</v>
      </c>
      <c r="D528" s="109">
        <v>180209</v>
      </c>
      <c r="E528" t="s">
        <v>714</v>
      </c>
      <c r="F528" t="s">
        <v>768</v>
      </c>
      <c r="G528" t="s">
        <v>770</v>
      </c>
    </row>
    <row r="529" spans="1:7">
      <c r="A529" t="str">
        <f t="shared" si="8"/>
        <v>180209.400005</v>
      </c>
      <c r="B529">
        <v>400005</v>
      </c>
      <c r="C529" t="s">
        <v>754</v>
      </c>
      <c r="D529" s="109">
        <v>180209</v>
      </c>
      <c r="E529" t="s">
        <v>714</v>
      </c>
      <c r="F529" t="s">
        <v>768</v>
      </c>
      <c r="G529" t="s">
        <v>770</v>
      </c>
    </row>
    <row r="530" spans="1:7">
      <c r="A530" t="str">
        <f t="shared" si="8"/>
        <v>180209.400006</v>
      </c>
      <c r="B530">
        <v>400006</v>
      </c>
      <c r="C530" t="s">
        <v>755</v>
      </c>
      <c r="D530" s="109">
        <v>180209</v>
      </c>
      <c r="E530" t="s">
        <v>714</v>
      </c>
      <c r="F530" t="s">
        <v>768</v>
      </c>
      <c r="G530" t="s">
        <v>770</v>
      </c>
    </row>
    <row r="531" spans="1:7">
      <c r="A531" t="str">
        <f t="shared" si="8"/>
        <v>180209.400007</v>
      </c>
      <c r="B531">
        <v>400007</v>
      </c>
      <c r="C531" t="s">
        <v>756</v>
      </c>
      <c r="D531" s="109">
        <v>180209</v>
      </c>
      <c r="E531" t="s">
        <v>714</v>
      </c>
      <c r="F531" t="s">
        <v>768</v>
      </c>
      <c r="G531" t="s">
        <v>770</v>
      </c>
    </row>
    <row r="532" spans="1:7">
      <c r="A532" t="str">
        <f t="shared" si="8"/>
        <v>180209.400010</v>
      </c>
      <c r="B532">
        <v>400010</v>
      </c>
      <c r="C532" t="s">
        <v>162</v>
      </c>
      <c r="D532" s="109">
        <v>180209</v>
      </c>
      <c r="E532" t="s">
        <v>714</v>
      </c>
      <c r="F532" t="s">
        <v>768</v>
      </c>
      <c r="G532" t="s">
        <v>770</v>
      </c>
    </row>
    <row r="533" spans="1:7">
      <c r="A533" t="str">
        <f t="shared" si="8"/>
        <v>180209.400011</v>
      </c>
      <c r="B533">
        <v>400011</v>
      </c>
      <c r="C533" t="s">
        <v>757</v>
      </c>
      <c r="D533" s="109">
        <v>180209</v>
      </c>
      <c r="E533" t="s">
        <v>714</v>
      </c>
      <c r="F533" t="s">
        <v>768</v>
      </c>
      <c r="G533" t="s">
        <v>770</v>
      </c>
    </row>
    <row r="534" spans="1:7">
      <c r="A534" t="str">
        <f t="shared" si="8"/>
        <v>180209.400012</v>
      </c>
      <c r="B534">
        <v>400012</v>
      </c>
      <c r="C534" t="s">
        <v>758</v>
      </c>
      <c r="D534" s="109">
        <v>180209</v>
      </c>
      <c r="E534" t="s">
        <v>714</v>
      </c>
      <c r="F534" t="s">
        <v>768</v>
      </c>
      <c r="G534" t="s">
        <v>770</v>
      </c>
    </row>
    <row r="535" spans="1:7">
      <c r="A535" t="str">
        <f t="shared" si="8"/>
        <v>180209.400013</v>
      </c>
      <c r="B535">
        <v>400013</v>
      </c>
      <c r="C535" t="s">
        <v>759</v>
      </c>
      <c r="D535" s="109">
        <v>180209</v>
      </c>
      <c r="E535" t="s">
        <v>714</v>
      </c>
      <c r="F535" t="s">
        <v>768</v>
      </c>
      <c r="G535" t="s">
        <v>770</v>
      </c>
    </row>
    <row r="536" spans="1:7">
      <c r="A536" t="str">
        <f t="shared" si="8"/>
        <v>180209.400202</v>
      </c>
      <c r="B536">
        <v>400202</v>
      </c>
      <c r="C536" t="s">
        <v>760</v>
      </c>
      <c r="D536" s="109">
        <v>180209</v>
      </c>
      <c r="E536" t="s">
        <v>714</v>
      </c>
      <c r="F536" t="s">
        <v>768</v>
      </c>
      <c r="G536" t="s">
        <v>770</v>
      </c>
    </row>
    <row r="537" spans="1:7">
      <c r="A537" t="str">
        <f t="shared" si="8"/>
        <v>180209.400203</v>
      </c>
      <c r="B537">
        <v>400203</v>
      </c>
      <c r="C537" t="s">
        <v>761</v>
      </c>
      <c r="D537" s="109">
        <v>180209</v>
      </c>
      <c r="E537" t="s">
        <v>714</v>
      </c>
      <c r="F537" t="s">
        <v>768</v>
      </c>
      <c r="G537" t="s">
        <v>770</v>
      </c>
    </row>
    <row r="538" spans="1:7">
      <c r="A538" t="str">
        <f t="shared" si="8"/>
        <v>180209.400219</v>
      </c>
      <c r="B538">
        <v>400219</v>
      </c>
      <c r="C538" t="s">
        <v>762</v>
      </c>
      <c r="D538" s="109">
        <v>180209</v>
      </c>
      <c r="E538" t="s">
        <v>714</v>
      </c>
      <c r="F538" t="s">
        <v>768</v>
      </c>
      <c r="G538" t="s">
        <v>770</v>
      </c>
    </row>
    <row r="539" spans="1:7">
      <c r="A539" t="str">
        <f t="shared" si="8"/>
        <v>180209.400220</v>
      </c>
      <c r="B539">
        <v>400220</v>
      </c>
      <c r="C539" t="s">
        <v>763</v>
      </c>
      <c r="D539" s="109">
        <v>180209</v>
      </c>
      <c r="E539" t="s">
        <v>714</v>
      </c>
      <c r="F539" t="s">
        <v>768</v>
      </c>
      <c r="G539" t="s">
        <v>770</v>
      </c>
    </row>
    <row r="540" spans="1:7">
      <c r="A540" t="str">
        <f t="shared" si="8"/>
        <v>180209.400221</v>
      </c>
      <c r="B540">
        <v>400221</v>
      </c>
      <c r="C540" t="s">
        <v>764</v>
      </c>
      <c r="D540" s="109">
        <v>180209</v>
      </c>
      <c r="E540" t="s">
        <v>714</v>
      </c>
      <c r="F540" t="s">
        <v>768</v>
      </c>
      <c r="G540" t="s">
        <v>770</v>
      </c>
    </row>
    <row r="541" spans="1:7">
      <c r="A541" t="str">
        <f t="shared" si="8"/>
        <v>180209.400014</v>
      </c>
      <c r="B541">
        <v>400014</v>
      </c>
      <c r="C541" t="s">
        <v>164</v>
      </c>
      <c r="D541" s="109">
        <v>180209</v>
      </c>
      <c r="E541" t="s">
        <v>714</v>
      </c>
      <c r="F541" t="s">
        <v>768</v>
      </c>
      <c r="G541" t="s">
        <v>770</v>
      </c>
    </row>
    <row r="542" spans="1:7">
      <c r="A542" t="str">
        <f t="shared" si="8"/>
        <v>180209.400015</v>
      </c>
      <c r="B542">
        <v>400015</v>
      </c>
      <c r="C542" t="s">
        <v>171</v>
      </c>
      <c r="D542" s="109">
        <v>180209</v>
      </c>
      <c r="E542" t="s">
        <v>714</v>
      </c>
      <c r="F542" t="s">
        <v>768</v>
      </c>
      <c r="G542" t="s">
        <v>770</v>
      </c>
    </row>
    <row r="543" spans="1:7">
      <c r="A543" t="str">
        <f t="shared" si="8"/>
        <v>180209.400016</v>
      </c>
      <c r="B543">
        <v>400016</v>
      </c>
      <c r="C543" t="s">
        <v>177</v>
      </c>
      <c r="D543" s="109">
        <v>180209</v>
      </c>
      <c r="E543" t="s">
        <v>714</v>
      </c>
      <c r="F543" t="s">
        <v>768</v>
      </c>
      <c r="G543" t="s">
        <v>770</v>
      </c>
    </row>
    <row r="544" spans="1:7">
      <c r="A544" t="str">
        <f t="shared" si="8"/>
        <v>180209.400017</v>
      </c>
      <c r="B544">
        <v>400017</v>
      </c>
      <c r="C544" t="s">
        <v>183</v>
      </c>
      <c r="D544" s="109">
        <v>180209</v>
      </c>
      <c r="E544" t="s">
        <v>714</v>
      </c>
      <c r="F544" t="s">
        <v>768</v>
      </c>
      <c r="G544" t="s">
        <v>770</v>
      </c>
    </row>
    <row r="545" spans="1:7">
      <c r="A545" t="str">
        <f t="shared" si="8"/>
        <v>180209.400175</v>
      </c>
      <c r="B545">
        <v>400175</v>
      </c>
      <c r="C545" t="s">
        <v>765</v>
      </c>
      <c r="D545" s="109">
        <v>180209</v>
      </c>
      <c r="E545" t="s">
        <v>714</v>
      </c>
      <c r="F545" t="s">
        <v>768</v>
      </c>
      <c r="G545" t="s">
        <v>770</v>
      </c>
    </row>
    <row r="546" spans="1:7">
      <c r="A546" t="str">
        <f t="shared" si="8"/>
        <v>180209.400176</v>
      </c>
      <c r="B546">
        <v>400176</v>
      </c>
      <c r="C546" t="s">
        <v>766</v>
      </c>
      <c r="D546" s="109">
        <v>180209</v>
      </c>
      <c r="E546" t="s">
        <v>714</v>
      </c>
      <c r="F546" t="s">
        <v>768</v>
      </c>
      <c r="G546" t="s">
        <v>770</v>
      </c>
    </row>
    <row r="547" spans="1:7">
      <c r="A547" t="str">
        <f t="shared" si="8"/>
        <v>180209.400020</v>
      </c>
      <c r="B547">
        <v>400020</v>
      </c>
      <c r="C547" t="s">
        <v>191</v>
      </c>
      <c r="D547" s="109">
        <v>180209</v>
      </c>
      <c r="E547" t="s">
        <v>714</v>
      </c>
      <c r="F547" t="s">
        <v>768</v>
      </c>
      <c r="G547" t="s">
        <v>770</v>
      </c>
    </row>
    <row r="548" spans="1:7">
      <c r="A548" t="str">
        <f t="shared" si="8"/>
        <v>180209.400021</v>
      </c>
      <c r="B548">
        <v>400021</v>
      </c>
      <c r="C548" t="s">
        <v>197</v>
      </c>
      <c r="D548" s="109">
        <v>180209</v>
      </c>
      <c r="E548" t="s">
        <v>714</v>
      </c>
      <c r="F548" t="s">
        <v>768</v>
      </c>
      <c r="G548" t="s">
        <v>770</v>
      </c>
    </row>
    <row r="549" spans="1:7">
      <c r="A549" t="str">
        <f t="shared" ref="A549:A580" si="9">CONCATENATE(D549,".",B549)</f>
        <v>180209.400022</v>
      </c>
      <c r="B549">
        <v>400022</v>
      </c>
      <c r="C549" t="s">
        <v>200</v>
      </c>
      <c r="D549" s="109">
        <v>180209</v>
      </c>
      <c r="E549" t="s">
        <v>714</v>
      </c>
      <c r="F549" t="s">
        <v>768</v>
      </c>
      <c r="G549" t="s">
        <v>770</v>
      </c>
    </row>
    <row r="550" spans="1:7">
      <c r="A550" t="str">
        <f t="shared" si="9"/>
        <v>180209.400024</v>
      </c>
      <c r="B550">
        <v>400024</v>
      </c>
      <c r="C550" t="s">
        <v>767</v>
      </c>
      <c r="D550" s="109">
        <v>180209</v>
      </c>
      <c r="E550" t="s">
        <v>714</v>
      </c>
      <c r="F550" t="s">
        <v>768</v>
      </c>
      <c r="G550" t="s">
        <v>770</v>
      </c>
    </row>
    <row r="551" spans="1:7">
      <c r="A551" t="str">
        <f t="shared" si="9"/>
        <v>180209.400177</v>
      </c>
      <c r="B551">
        <v>400177</v>
      </c>
      <c r="C551" t="s">
        <v>202</v>
      </c>
      <c r="D551" s="109">
        <v>180209</v>
      </c>
      <c r="E551" t="s">
        <v>714</v>
      </c>
      <c r="F551" t="s">
        <v>768</v>
      </c>
      <c r="G551" t="s">
        <v>770</v>
      </c>
    </row>
    <row r="552" spans="1:7">
      <c r="A552" t="str">
        <f t="shared" si="9"/>
        <v>180209.400214</v>
      </c>
      <c r="B552">
        <v>400214</v>
      </c>
      <c r="C552" t="s">
        <v>224</v>
      </c>
      <c r="D552" s="109">
        <v>180209</v>
      </c>
      <c r="E552" t="s">
        <v>714</v>
      </c>
      <c r="F552" t="s">
        <v>768</v>
      </c>
      <c r="G552" t="s">
        <v>770</v>
      </c>
    </row>
    <row r="553" spans="1:7">
      <c r="A553" t="str">
        <f t="shared" si="9"/>
        <v>180209.400025</v>
      </c>
      <c r="B553">
        <v>400025</v>
      </c>
      <c r="C553" t="s">
        <v>228</v>
      </c>
      <c r="D553" s="109">
        <v>180209</v>
      </c>
      <c r="E553" t="s">
        <v>714</v>
      </c>
      <c r="F553" t="s">
        <v>768</v>
      </c>
      <c r="G553" t="s">
        <v>770</v>
      </c>
    </row>
    <row r="554" spans="1:7">
      <c r="A554" t="str">
        <f t="shared" si="9"/>
        <v>180209.400026</v>
      </c>
      <c r="B554">
        <v>400026</v>
      </c>
      <c r="C554" t="s">
        <v>230</v>
      </c>
      <c r="D554" s="109">
        <v>180209</v>
      </c>
      <c r="E554" t="s">
        <v>714</v>
      </c>
      <c r="F554" t="s">
        <v>768</v>
      </c>
      <c r="G554" t="s">
        <v>770</v>
      </c>
    </row>
    <row r="555" spans="1:7">
      <c r="A555" t="str">
        <f t="shared" si="9"/>
        <v>180209.400027</v>
      </c>
      <c r="B555">
        <v>400027</v>
      </c>
      <c r="C555" t="s">
        <v>231</v>
      </c>
      <c r="D555" s="109">
        <v>180209</v>
      </c>
      <c r="E555" t="s">
        <v>714</v>
      </c>
      <c r="F555" t="s">
        <v>768</v>
      </c>
      <c r="G555" t="s">
        <v>770</v>
      </c>
    </row>
    <row r="556" spans="1:7">
      <c r="A556" t="str">
        <f t="shared" si="9"/>
        <v>180209.400028</v>
      </c>
      <c r="B556">
        <v>400028</v>
      </c>
      <c r="C556" t="s">
        <v>232</v>
      </c>
      <c r="D556" s="109">
        <v>180209</v>
      </c>
      <c r="E556" t="s">
        <v>714</v>
      </c>
      <c r="F556" t="s">
        <v>768</v>
      </c>
      <c r="G556" t="s">
        <v>770</v>
      </c>
    </row>
    <row r="557" spans="1:7">
      <c r="A557" t="str">
        <f t="shared" si="9"/>
        <v>180209.400029</v>
      </c>
      <c r="B557">
        <v>400029</v>
      </c>
      <c r="C557" t="s">
        <v>234</v>
      </c>
      <c r="D557" s="109">
        <v>180209</v>
      </c>
      <c r="E557" t="s">
        <v>714</v>
      </c>
      <c r="F557" t="s">
        <v>768</v>
      </c>
      <c r="G557" t="s">
        <v>770</v>
      </c>
    </row>
    <row r="558" spans="1:7">
      <c r="A558" t="str">
        <f t="shared" si="9"/>
        <v>180209.400030</v>
      </c>
      <c r="B558">
        <v>400030</v>
      </c>
      <c r="C558" t="s">
        <v>236</v>
      </c>
      <c r="D558" s="109">
        <v>180209</v>
      </c>
      <c r="E558" t="s">
        <v>714</v>
      </c>
      <c r="F558" t="s">
        <v>768</v>
      </c>
      <c r="G558" t="s">
        <v>770</v>
      </c>
    </row>
    <row r="559" spans="1:7">
      <c r="A559" t="str">
        <f t="shared" si="9"/>
        <v>180209.400178</v>
      </c>
      <c r="B559">
        <v>400178</v>
      </c>
      <c r="C559" t="s">
        <v>769</v>
      </c>
      <c r="D559" s="109">
        <v>180209</v>
      </c>
      <c r="E559" t="s">
        <v>714</v>
      </c>
      <c r="F559" t="s">
        <v>768</v>
      </c>
      <c r="G559" t="s">
        <v>770</v>
      </c>
    </row>
    <row r="560" spans="1:7">
      <c r="A560" t="str">
        <f t="shared" si="9"/>
        <v>180209.400179</v>
      </c>
      <c r="B560">
        <v>400179</v>
      </c>
      <c r="C560" t="s">
        <v>238</v>
      </c>
      <c r="D560" s="109">
        <v>180209</v>
      </c>
      <c r="E560" t="s">
        <v>714</v>
      </c>
      <c r="F560" t="s">
        <v>768</v>
      </c>
      <c r="G560" t="s">
        <v>770</v>
      </c>
    </row>
    <row r="561" spans="1:7">
      <c r="A561" t="str">
        <f t="shared" si="9"/>
        <v>180209.400180</v>
      </c>
      <c r="B561">
        <v>400180</v>
      </c>
      <c r="C561" t="s">
        <v>243</v>
      </c>
      <c r="D561" s="109">
        <v>180209</v>
      </c>
      <c r="E561" t="s">
        <v>714</v>
      </c>
      <c r="F561" t="s">
        <v>768</v>
      </c>
      <c r="G561" t="s">
        <v>770</v>
      </c>
    </row>
    <row r="562" spans="1:7">
      <c r="A562" t="str">
        <f t="shared" si="9"/>
        <v>300101.400003</v>
      </c>
      <c r="B562">
        <v>400003</v>
      </c>
      <c r="C562" t="s">
        <v>156</v>
      </c>
      <c r="D562">
        <v>300101</v>
      </c>
      <c r="E562" t="s">
        <v>720</v>
      </c>
      <c r="F562" t="s">
        <v>771</v>
      </c>
      <c r="G562" t="s">
        <v>772</v>
      </c>
    </row>
    <row r="563" spans="1:7">
      <c r="A563" t="str">
        <f t="shared" si="9"/>
        <v>300101.400004</v>
      </c>
      <c r="B563">
        <v>400004</v>
      </c>
      <c r="C563" t="s">
        <v>753</v>
      </c>
      <c r="D563">
        <v>300101</v>
      </c>
      <c r="E563" t="s">
        <v>720</v>
      </c>
      <c r="F563" t="s">
        <v>771</v>
      </c>
      <c r="G563" t="s">
        <v>772</v>
      </c>
    </row>
    <row r="564" spans="1:7">
      <c r="A564" t="str">
        <f t="shared" si="9"/>
        <v>300101.400005</v>
      </c>
      <c r="B564">
        <v>400005</v>
      </c>
      <c r="C564" t="s">
        <v>754</v>
      </c>
      <c r="D564">
        <v>300101</v>
      </c>
      <c r="E564" t="s">
        <v>720</v>
      </c>
      <c r="F564" t="s">
        <v>771</v>
      </c>
      <c r="G564" t="s">
        <v>772</v>
      </c>
    </row>
    <row r="565" spans="1:7">
      <c r="A565" t="str">
        <f t="shared" si="9"/>
        <v>300101.400006</v>
      </c>
      <c r="B565">
        <v>400006</v>
      </c>
      <c r="C565" t="s">
        <v>755</v>
      </c>
      <c r="D565">
        <v>300101</v>
      </c>
      <c r="E565" t="s">
        <v>720</v>
      </c>
      <c r="F565" t="s">
        <v>771</v>
      </c>
      <c r="G565" t="s">
        <v>772</v>
      </c>
    </row>
    <row r="566" spans="1:7">
      <c r="A566" t="str">
        <f t="shared" si="9"/>
        <v>300101.400007</v>
      </c>
      <c r="B566">
        <v>400007</v>
      </c>
      <c r="C566" t="s">
        <v>756</v>
      </c>
      <c r="D566">
        <v>300101</v>
      </c>
      <c r="E566" t="s">
        <v>720</v>
      </c>
      <c r="F566" t="s">
        <v>771</v>
      </c>
      <c r="G566" t="s">
        <v>772</v>
      </c>
    </row>
    <row r="567" spans="1:7">
      <c r="A567" t="str">
        <f t="shared" si="9"/>
        <v>300101.400010</v>
      </c>
      <c r="B567">
        <v>400010</v>
      </c>
      <c r="C567" t="s">
        <v>162</v>
      </c>
      <c r="D567">
        <v>300101</v>
      </c>
      <c r="E567" t="s">
        <v>720</v>
      </c>
      <c r="F567" t="s">
        <v>771</v>
      </c>
      <c r="G567" t="s">
        <v>772</v>
      </c>
    </row>
    <row r="568" spans="1:7">
      <c r="A568" t="str">
        <f t="shared" si="9"/>
        <v>300101.400011</v>
      </c>
      <c r="B568">
        <v>400011</v>
      </c>
      <c r="C568" t="s">
        <v>757</v>
      </c>
      <c r="D568">
        <v>300101</v>
      </c>
      <c r="E568" t="s">
        <v>720</v>
      </c>
      <c r="F568" t="s">
        <v>771</v>
      </c>
      <c r="G568" t="s">
        <v>772</v>
      </c>
    </row>
    <row r="569" spans="1:7">
      <c r="A569" t="str">
        <f t="shared" si="9"/>
        <v>300101.400012</v>
      </c>
      <c r="B569">
        <v>400012</v>
      </c>
      <c r="C569" t="s">
        <v>758</v>
      </c>
      <c r="D569">
        <v>300101</v>
      </c>
      <c r="E569" t="s">
        <v>720</v>
      </c>
      <c r="F569" t="s">
        <v>771</v>
      </c>
      <c r="G569" t="s">
        <v>772</v>
      </c>
    </row>
    <row r="570" spans="1:7">
      <c r="A570" t="str">
        <f t="shared" si="9"/>
        <v>300101.400013</v>
      </c>
      <c r="B570">
        <v>400013</v>
      </c>
      <c r="C570" t="s">
        <v>759</v>
      </c>
      <c r="D570">
        <v>300101</v>
      </c>
      <c r="E570" t="s">
        <v>720</v>
      </c>
      <c r="F570" t="s">
        <v>771</v>
      </c>
      <c r="G570" t="s">
        <v>772</v>
      </c>
    </row>
    <row r="571" spans="1:7">
      <c r="A571" t="str">
        <f t="shared" si="9"/>
        <v>300101.400202</v>
      </c>
      <c r="B571">
        <v>400202</v>
      </c>
      <c r="C571" t="s">
        <v>760</v>
      </c>
      <c r="D571">
        <v>300101</v>
      </c>
      <c r="E571" t="s">
        <v>720</v>
      </c>
      <c r="F571" t="s">
        <v>771</v>
      </c>
      <c r="G571" t="s">
        <v>772</v>
      </c>
    </row>
    <row r="572" spans="1:7">
      <c r="A572" t="str">
        <f t="shared" si="9"/>
        <v>300101.400203</v>
      </c>
      <c r="B572">
        <v>400203</v>
      </c>
      <c r="C572" t="s">
        <v>761</v>
      </c>
      <c r="D572">
        <v>300101</v>
      </c>
      <c r="E572" t="s">
        <v>720</v>
      </c>
      <c r="F572" t="s">
        <v>771</v>
      </c>
      <c r="G572" t="s">
        <v>772</v>
      </c>
    </row>
    <row r="573" spans="1:7">
      <c r="A573" t="str">
        <f t="shared" si="9"/>
        <v>300101.400219</v>
      </c>
      <c r="B573">
        <v>400219</v>
      </c>
      <c r="C573" t="s">
        <v>762</v>
      </c>
      <c r="D573">
        <v>300101</v>
      </c>
      <c r="E573" t="s">
        <v>720</v>
      </c>
      <c r="F573" t="s">
        <v>771</v>
      </c>
      <c r="G573" t="s">
        <v>772</v>
      </c>
    </row>
    <row r="574" spans="1:7">
      <c r="A574" t="str">
        <f t="shared" si="9"/>
        <v>300101.400220</v>
      </c>
      <c r="B574">
        <v>400220</v>
      </c>
      <c r="C574" t="s">
        <v>763</v>
      </c>
      <c r="D574">
        <v>300101</v>
      </c>
      <c r="E574" t="s">
        <v>720</v>
      </c>
      <c r="F574" t="s">
        <v>771</v>
      </c>
      <c r="G574" t="s">
        <v>772</v>
      </c>
    </row>
    <row r="575" spans="1:7">
      <c r="A575" t="str">
        <f t="shared" si="9"/>
        <v>300101.400221</v>
      </c>
      <c r="B575">
        <v>400221</v>
      </c>
      <c r="C575" t="s">
        <v>764</v>
      </c>
      <c r="D575">
        <v>300101</v>
      </c>
      <c r="E575" t="s">
        <v>720</v>
      </c>
      <c r="F575" t="s">
        <v>771</v>
      </c>
      <c r="G575" t="s">
        <v>772</v>
      </c>
    </row>
    <row r="576" spans="1:7">
      <c r="A576" t="str">
        <f t="shared" si="9"/>
        <v>300101.400014</v>
      </c>
      <c r="B576">
        <v>400014</v>
      </c>
      <c r="C576" t="s">
        <v>164</v>
      </c>
      <c r="D576">
        <v>300101</v>
      </c>
      <c r="E576" t="s">
        <v>720</v>
      </c>
      <c r="F576" t="s">
        <v>771</v>
      </c>
      <c r="G576" t="s">
        <v>772</v>
      </c>
    </row>
    <row r="577" spans="1:7">
      <c r="A577" t="str">
        <f t="shared" si="9"/>
        <v>300101.400015</v>
      </c>
      <c r="B577">
        <v>400015</v>
      </c>
      <c r="C577" t="s">
        <v>171</v>
      </c>
      <c r="D577">
        <v>300101</v>
      </c>
      <c r="E577" t="s">
        <v>720</v>
      </c>
      <c r="F577" t="s">
        <v>771</v>
      </c>
      <c r="G577" t="s">
        <v>772</v>
      </c>
    </row>
    <row r="578" spans="1:7">
      <c r="A578" t="str">
        <f t="shared" si="9"/>
        <v>300101.400016</v>
      </c>
      <c r="B578">
        <v>400016</v>
      </c>
      <c r="C578" t="s">
        <v>177</v>
      </c>
      <c r="D578">
        <v>300101</v>
      </c>
      <c r="E578" t="s">
        <v>720</v>
      </c>
      <c r="F578" t="s">
        <v>771</v>
      </c>
      <c r="G578" t="s">
        <v>772</v>
      </c>
    </row>
    <row r="579" spans="1:7">
      <c r="A579" t="str">
        <f t="shared" si="9"/>
        <v>300101.400017</v>
      </c>
      <c r="B579">
        <v>400017</v>
      </c>
      <c r="C579" t="s">
        <v>183</v>
      </c>
      <c r="D579">
        <v>300101</v>
      </c>
      <c r="E579" t="s">
        <v>720</v>
      </c>
      <c r="F579" t="s">
        <v>771</v>
      </c>
      <c r="G579" t="s">
        <v>772</v>
      </c>
    </row>
    <row r="580" spans="1:7">
      <c r="A580" t="str">
        <f t="shared" si="9"/>
        <v>300101.400175</v>
      </c>
      <c r="B580">
        <v>400175</v>
      </c>
      <c r="C580" t="s">
        <v>765</v>
      </c>
      <c r="D580">
        <v>300101</v>
      </c>
      <c r="E580" t="s">
        <v>720</v>
      </c>
      <c r="F580" t="s">
        <v>771</v>
      </c>
      <c r="G580" t="s">
        <v>772</v>
      </c>
    </row>
    <row r="581" spans="1:7">
      <c r="A581" t="str">
        <f t="shared" ref="A581:A589" si="10">CONCATENATE(D581,".",B581)</f>
        <v>300101.400176</v>
      </c>
      <c r="B581">
        <v>400176</v>
      </c>
      <c r="C581" t="s">
        <v>766</v>
      </c>
      <c r="D581">
        <v>300101</v>
      </c>
      <c r="E581" t="s">
        <v>720</v>
      </c>
      <c r="F581" t="s">
        <v>771</v>
      </c>
      <c r="G581" t="s">
        <v>772</v>
      </c>
    </row>
    <row r="582" spans="1:7">
      <c r="A582" t="str">
        <f t="shared" si="10"/>
        <v>300101.400020</v>
      </c>
      <c r="B582">
        <v>400020</v>
      </c>
      <c r="C582" t="s">
        <v>191</v>
      </c>
      <c r="D582">
        <v>300101</v>
      </c>
      <c r="E582" t="s">
        <v>720</v>
      </c>
      <c r="F582" t="s">
        <v>771</v>
      </c>
      <c r="G582" t="s">
        <v>772</v>
      </c>
    </row>
    <row r="583" spans="1:7">
      <c r="A583" t="str">
        <f t="shared" si="10"/>
        <v>300101.400021</v>
      </c>
      <c r="B583">
        <v>400021</v>
      </c>
      <c r="C583" t="s">
        <v>197</v>
      </c>
      <c r="D583">
        <v>300101</v>
      </c>
      <c r="E583" t="s">
        <v>720</v>
      </c>
      <c r="F583" t="s">
        <v>771</v>
      </c>
      <c r="G583" t="s">
        <v>772</v>
      </c>
    </row>
    <row r="584" spans="1:7">
      <c r="A584" t="str">
        <f t="shared" si="10"/>
        <v>300101.400022</v>
      </c>
      <c r="B584">
        <v>400022</v>
      </c>
      <c r="C584" t="s">
        <v>200</v>
      </c>
      <c r="D584">
        <v>300101</v>
      </c>
      <c r="E584" t="s">
        <v>720</v>
      </c>
      <c r="F584" t="s">
        <v>771</v>
      </c>
      <c r="G584" t="s">
        <v>772</v>
      </c>
    </row>
    <row r="585" spans="1:7">
      <c r="A585" t="str">
        <f t="shared" si="10"/>
        <v>300101.400024</v>
      </c>
      <c r="B585">
        <v>400024</v>
      </c>
      <c r="C585" t="s">
        <v>767</v>
      </c>
      <c r="D585">
        <v>300101</v>
      </c>
      <c r="E585" t="s">
        <v>720</v>
      </c>
      <c r="F585" t="s">
        <v>771</v>
      </c>
      <c r="G585" t="s">
        <v>772</v>
      </c>
    </row>
    <row r="586" spans="1:7">
      <c r="A586" t="str">
        <f t="shared" si="10"/>
        <v>300101.400177</v>
      </c>
      <c r="B586">
        <v>400177</v>
      </c>
      <c r="C586" t="s">
        <v>202</v>
      </c>
      <c r="D586">
        <v>300101</v>
      </c>
      <c r="E586" t="s">
        <v>720</v>
      </c>
      <c r="F586" t="s">
        <v>771</v>
      </c>
      <c r="G586" t="s">
        <v>772</v>
      </c>
    </row>
    <row r="587" spans="1:7">
      <c r="A587" t="str">
        <f t="shared" si="10"/>
        <v>300101.400214</v>
      </c>
      <c r="B587">
        <v>400214</v>
      </c>
      <c r="C587" t="s">
        <v>224</v>
      </c>
      <c r="D587">
        <v>300101</v>
      </c>
      <c r="E587" t="s">
        <v>720</v>
      </c>
      <c r="F587" t="s">
        <v>771</v>
      </c>
      <c r="G587" t="s">
        <v>772</v>
      </c>
    </row>
    <row r="588" spans="1:7">
      <c r="A588" t="str">
        <f t="shared" si="10"/>
        <v>300101.400025</v>
      </c>
      <c r="B588">
        <v>400025</v>
      </c>
      <c r="C588" t="s">
        <v>228</v>
      </c>
      <c r="D588">
        <v>300101</v>
      </c>
      <c r="E588" t="s">
        <v>720</v>
      </c>
      <c r="F588" t="s">
        <v>771</v>
      </c>
      <c r="G588" t="s">
        <v>772</v>
      </c>
    </row>
    <row r="589" spans="1:7">
      <c r="A589" t="str">
        <f t="shared" si="10"/>
        <v>300101.400026</v>
      </c>
      <c r="B589">
        <v>400026</v>
      </c>
      <c r="C589" t="s">
        <v>230</v>
      </c>
      <c r="D589">
        <v>300101</v>
      </c>
      <c r="E589" t="s">
        <v>720</v>
      </c>
      <c r="F589" t="s">
        <v>771</v>
      </c>
      <c r="G589" t="s">
        <v>772</v>
      </c>
    </row>
    <row r="590" spans="1:7">
      <c r="A590" t="str">
        <f t="shared" ref="A590:A651" si="11">CONCATENATE(D590,".",B590)</f>
        <v>300101.400027</v>
      </c>
      <c r="B590">
        <v>400027</v>
      </c>
      <c r="C590" t="s">
        <v>231</v>
      </c>
      <c r="D590">
        <v>300101</v>
      </c>
      <c r="E590" t="s">
        <v>720</v>
      </c>
      <c r="F590" t="s">
        <v>771</v>
      </c>
      <c r="G590" t="s">
        <v>772</v>
      </c>
    </row>
    <row r="591" spans="1:7">
      <c r="A591" t="str">
        <f t="shared" si="11"/>
        <v>300101.400028</v>
      </c>
      <c r="B591">
        <v>400028</v>
      </c>
      <c r="C591" t="s">
        <v>232</v>
      </c>
      <c r="D591">
        <v>300101</v>
      </c>
      <c r="E591" t="s">
        <v>720</v>
      </c>
      <c r="F591" t="s">
        <v>771</v>
      </c>
      <c r="G591" t="s">
        <v>772</v>
      </c>
    </row>
    <row r="592" spans="1:7">
      <c r="A592" t="str">
        <f t="shared" si="11"/>
        <v>300101.400029</v>
      </c>
      <c r="B592">
        <v>400029</v>
      </c>
      <c r="C592" t="s">
        <v>234</v>
      </c>
      <c r="D592">
        <v>300101</v>
      </c>
      <c r="E592" t="s">
        <v>720</v>
      </c>
      <c r="F592" t="s">
        <v>771</v>
      </c>
      <c r="G592" t="s">
        <v>772</v>
      </c>
    </row>
    <row r="593" spans="1:7">
      <c r="A593" t="str">
        <f t="shared" si="11"/>
        <v>300101.400030</v>
      </c>
      <c r="B593">
        <v>400030</v>
      </c>
      <c r="C593" t="s">
        <v>236</v>
      </c>
      <c r="D593">
        <v>300101</v>
      </c>
      <c r="E593" t="s">
        <v>720</v>
      </c>
      <c r="F593" t="s">
        <v>771</v>
      </c>
      <c r="G593" t="s">
        <v>772</v>
      </c>
    </row>
    <row r="594" spans="1:7">
      <c r="A594" t="str">
        <f t="shared" si="11"/>
        <v>300101.400178</v>
      </c>
      <c r="B594">
        <v>400178</v>
      </c>
      <c r="C594" t="s">
        <v>769</v>
      </c>
      <c r="D594">
        <v>300101</v>
      </c>
      <c r="E594" t="s">
        <v>720</v>
      </c>
      <c r="F594" t="s">
        <v>771</v>
      </c>
      <c r="G594" t="s">
        <v>772</v>
      </c>
    </row>
    <row r="595" spans="1:7">
      <c r="A595" t="str">
        <f t="shared" si="11"/>
        <v>300101.400179</v>
      </c>
      <c r="B595">
        <v>400179</v>
      </c>
      <c r="C595" t="s">
        <v>238</v>
      </c>
      <c r="D595">
        <v>300101</v>
      </c>
      <c r="E595" t="s">
        <v>720</v>
      </c>
      <c r="F595" t="s">
        <v>771</v>
      </c>
      <c r="G595" t="s">
        <v>772</v>
      </c>
    </row>
    <row r="596" spans="1:7">
      <c r="A596" t="str">
        <f t="shared" si="11"/>
        <v>300101.400180</v>
      </c>
      <c r="B596">
        <v>400180</v>
      </c>
      <c r="C596" t="s">
        <v>243</v>
      </c>
      <c r="D596">
        <v>300101</v>
      </c>
      <c r="E596" t="s">
        <v>720</v>
      </c>
      <c r="F596" t="s">
        <v>771</v>
      </c>
      <c r="G596" t="s">
        <v>772</v>
      </c>
    </row>
    <row r="597" spans="1:7">
      <c r="A597" t="str">
        <f t="shared" si="11"/>
        <v>300102.400003</v>
      </c>
      <c r="B597">
        <v>400003</v>
      </c>
      <c r="C597" t="s">
        <v>156</v>
      </c>
      <c r="D597">
        <v>300102</v>
      </c>
      <c r="E597" t="s">
        <v>1089</v>
      </c>
      <c r="F597" t="s">
        <v>771</v>
      </c>
      <c r="G597" t="s">
        <v>772</v>
      </c>
    </row>
    <row r="598" spans="1:7">
      <c r="A598" t="str">
        <f t="shared" si="11"/>
        <v>300102.400004</v>
      </c>
      <c r="B598">
        <v>400004</v>
      </c>
      <c r="C598" t="s">
        <v>753</v>
      </c>
      <c r="D598">
        <v>300102</v>
      </c>
      <c r="E598" t="s">
        <v>1089</v>
      </c>
      <c r="F598" t="s">
        <v>771</v>
      </c>
      <c r="G598" t="s">
        <v>772</v>
      </c>
    </row>
    <row r="599" spans="1:7">
      <c r="A599" t="str">
        <f t="shared" si="11"/>
        <v>300102.400005</v>
      </c>
      <c r="B599">
        <v>400005</v>
      </c>
      <c r="C599" t="s">
        <v>754</v>
      </c>
      <c r="D599">
        <v>300102</v>
      </c>
      <c r="E599" t="s">
        <v>1089</v>
      </c>
      <c r="F599" t="s">
        <v>771</v>
      </c>
      <c r="G599" t="s">
        <v>772</v>
      </c>
    </row>
    <row r="600" spans="1:7">
      <c r="A600" t="str">
        <f t="shared" si="11"/>
        <v>300102.400006</v>
      </c>
      <c r="B600">
        <v>400006</v>
      </c>
      <c r="C600" t="s">
        <v>755</v>
      </c>
      <c r="D600">
        <v>300102</v>
      </c>
      <c r="E600" t="s">
        <v>1089</v>
      </c>
      <c r="F600" t="s">
        <v>771</v>
      </c>
      <c r="G600" t="s">
        <v>772</v>
      </c>
    </row>
    <row r="601" spans="1:7">
      <c r="A601" t="str">
        <f t="shared" si="11"/>
        <v>300102.400007</v>
      </c>
      <c r="B601">
        <v>400007</v>
      </c>
      <c r="C601" t="s">
        <v>756</v>
      </c>
      <c r="D601">
        <v>300102</v>
      </c>
      <c r="E601" t="s">
        <v>1089</v>
      </c>
      <c r="F601" t="s">
        <v>771</v>
      </c>
      <c r="G601" t="s">
        <v>772</v>
      </c>
    </row>
    <row r="602" spans="1:7">
      <c r="A602" t="str">
        <f t="shared" si="11"/>
        <v>300102.400010</v>
      </c>
      <c r="B602">
        <v>400010</v>
      </c>
      <c r="C602" t="s">
        <v>162</v>
      </c>
      <c r="D602">
        <v>300102</v>
      </c>
      <c r="E602" t="s">
        <v>1089</v>
      </c>
      <c r="F602" t="s">
        <v>771</v>
      </c>
      <c r="G602" t="s">
        <v>772</v>
      </c>
    </row>
    <row r="603" spans="1:7">
      <c r="A603" t="str">
        <f t="shared" si="11"/>
        <v>300102.400011</v>
      </c>
      <c r="B603">
        <v>400011</v>
      </c>
      <c r="C603" t="s">
        <v>757</v>
      </c>
      <c r="D603">
        <v>300102</v>
      </c>
      <c r="E603" t="s">
        <v>1089</v>
      </c>
      <c r="F603" t="s">
        <v>771</v>
      </c>
      <c r="G603" t="s">
        <v>772</v>
      </c>
    </row>
    <row r="604" spans="1:7">
      <c r="A604" t="str">
        <f t="shared" si="11"/>
        <v>300102.400012</v>
      </c>
      <c r="B604">
        <v>400012</v>
      </c>
      <c r="C604" t="s">
        <v>758</v>
      </c>
      <c r="D604">
        <v>300102</v>
      </c>
      <c r="E604" t="s">
        <v>1089</v>
      </c>
      <c r="F604" t="s">
        <v>771</v>
      </c>
      <c r="G604" t="s">
        <v>772</v>
      </c>
    </row>
    <row r="605" spans="1:7">
      <c r="A605" t="str">
        <f t="shared" si="11"/>
        <v>300102.400013</v>
      </c>
      <c r="B605">
        <v>400013</v>
      </c>
      <c r="C605" t="s">
        <v>759</v>
      </c>
      <c r="D605">
        <v>300102</v>
      </c>
      <c r="E605" t="s">
        <v>1089</v>
      </c>
      <c r="F605" t="s">
        <v>771</v>
      </c>
      <c r="G605" t="s">
        <v>772</v>
      </c>
    </row>
    <row r="606" spans="1:7">
      <c r="A606" t="str">
        <f t="shared" si="11"/>
        <v>300102.400202</v>
      </c>
      <c r="B606">
        <v>400202</v>
      </c>
      <c r="C606" t="s">
        <v>760</v>
      </c>
      <c r="D606">
        <v>300102</v>
      </c>
      <c r="E606" t="s">
        <v>1089</v>
      </c>
      <c r="F606" t="s">
        <v>771</v>
      </c>
      <c r="G606" t="s">
        <v>772</v>
      </c>
    </row>
    <row r="607" spans="1:7">
      <c r="A607" t="str">
        <f t="shared" si="11"/>
        <v>300102.400203</v>
      </c>
      <c r="B607">
        <v>400203</v>
      </c>
      <c r="C607" t="s">
        <v>761</v>
      </c>
      <c r="D607">
        <v>300102</v>
      </c>
      <c r="E607" t="s">
        <v>1089</v>
      </c>
      <c r="F607" t="s">
        <v>771</v>
      </c>
      <c r="G607" t="s">
        <v>772</v>
      </c>
    </row>
    <row r="608" spans="1:7">
      <c r="A608" t="str">
        <f t="shared" si="11"/>
        <v>300102.400219</v>
      </c>
      <c r="B608">
        <v>400219</v>
      </c>
      <c r="C608" t="s">
        <v>762</v>
      </c>
      <c r="D608">
        <v>300102</v>
      </c>
      <c r="E608" t="s">
        <v>1089</v>
      </c>
      <c r="F608" t="s">
        <v>771</v>
      </c>
      <c r="G608" t="s">
        <v>772</v>
      </c>
    </row>
    <row r="609" spans="1:7">
      <c r="A609" t="str">
        <f t="shared" si="11"/>
        <v>300102.400220</v>
      </c>
      <c r="B609">
        <v>400220</v>
      </c>
      <c r="C609" t="s">
        <v>763</v>
      </c>
      <c r="D609">
        <v>300102</v>
      </c>
      <c r="E609" t="s">
        <v>1089</v>
      </c>
      <c r="F609" t="s">
        <v>771</v>
      </c>
      <c r="G609" t="s">
        <v>772</v>
      </c>
    </row>
    <row r="610" spans="1:7">
      <c r="A610" t="str">
        <f t="shared" si="11"/>
        <v>300102.400221</v>
      </c>
      <c r="B610">
        <v>400221</v>
      </c>
      <c r="C610" t="s">
        <v>764</v>
      </c>
      <c r="D610">
        <v>300102</v>
      </c>
      <c r="E610" t="s">
        <v>1089</v>
      </c>
      <c r="F610" t="s">
        <v>771</v>
      </c>
      <c r="G610" t="s">
        <v>772</v>
      </c>
    </row>
    <row r="611" spans="1:7">
      <c r="A611" t="str">
        <f t="shared" si="11"/>
        <v>300102.400014</v>
      </c>
      <c r="B611">
        <v>400014</v>
      </c>
      <c r="C611" t="s">
        <v>164</v>
      </c>
      <c r="D611">
        <v>300102</v>
      </c>
      <c r="E611" t="s">
        <v>1089</v>
      </c>
      <c r="F611" t="s">
        <v>771</v>
      </c>
      <c r="G611" t="s">
        <v>772</v>
      </c>
    </row>
    <row r="612" spans="1:7">
      <c r="A612" t="str">
        <f t="shared" si="11"/>
        <v>300102.400015</v>
      </c>
      <c r="B612">
        <v>400015</v>
      </c>
      <c r="C612" t="s">
        <v>171</v>
      </c>
      <c r="D612">
        <v>300102</v>
      </c>
      <c r="E612" t="s">
        <v>1089</v>
      </c>
      <c r="F612" t="s">
        <v>771</v>
      </c>
      <c r="G612" t="s">
        <v>772</v>
      </c>
    </row>
    <row r="613" spans="1:7">
      <c r="A613" t="str">
        <f t="shared" si="11"/>
        <v>300102.400016</v>
      </c>
      <c r="B613">
        <v>400016</v>
      </c>
      <c r="C613" t="s">
        <v>177</v>
      </c>
      <c r="D613">
        <v>300102</v>
      </c>
      <c r="E613" t="s">
        <v>1089</v>
      </c>
      <c r="F613" t="s">
        <v>771</v>
      </c>
      <c r="G613" t="s">
        <v>772</v>
      </c>
    </row>
    <row r="614" spans="1:7">
      <c r="A614" t="str">
        <f t="shared" si="11"/>
        <v>300102.400017</v>
      </c>
      <c r="B614">
        <v>400017</v>
      </c>
      <c r="C614" t="s">
        <v>183</v>
      </c>
      <c r="D614">
        <v>300102</v>
      </c>
      <c r="E614" t="s">
        <v>1089</v>
      </c>
      <c r="F614" t="s">
        <v>771</v>
      </c>
      <c r="G614" t="s">
        <v>772</v>
      </c>
    </row>
    <row r="615" spans="1:7">
      <c r="A615" t="str">
        <f t="shared" si="11"/>
        <v>300102.400175</v>
      </c>
      <c r="B615">
        <v>400175</v>
      </c>
      <c r="C615" t="s">
        <v>765</v>
      </c>
      <c r="D615">
        <v>300102</v>
      </c>
      <c r="E615" t="s">
        <v>1089</v>
      </c>
      <c r="F615" t="s">
        <v>771</v>
      </c>
      <c r="G615" t="s">
        <v>772</v>
      </c>
    </row>
    <row r="616" spans="1:7">
      <c r="A616" t="str">
        <f t="shared" si="11"/>
        <v>300102.400176</v>
      </c>
      <c r="B616">
        <v>400176</v>
      </c>
      <c r="C616" t="s">
        <v>766</v>
      </c>
      <c r="D616">
        <v>300102</v>
      </c>
      <c r="E616" t="s">
        <v>1089</v>
      </c>
      <c r="F616" t="s">
        <v>771</v>
      </c>
      <c r="G616" t="s">
        <v>772</v>
      </c>
    </row>
    <row r="617" spans="1:7">
      <c r="A617" t="str">
        <f t="shared" si="11"/>
        <v>300102.400020</v>
      </c>
      <c r="B617">
        <v>400020</v>
      </c>
      <c r="C617" t="s">
        <v>191</v>
      </c>
      <c r="D617">
        <v>300102</v>
      </c>
      <c r="E617" t="s">
        <v>1089</v>
      </c>
      <c r="F617" t="s">
        <v>771</v>
      </c>
      <c r="G617" t="s">
        <v>772</v>
      </c>
    </row>
    <row r="618" spans="1:7">
      <c r="A618" t="str">
        <f t="shared" si="11"/>
        <v>300102.400021</v>
      </c>
      <c r="B618">
        <v>400021</v>
      </c>
      <c r="C618" t="s">
        <v>197</v>
      </c>
      <c r="D618">
        <v>300102</v>
      </c>
      <c r="E618" t="s">
        <v>1089</v>
      </c>
      <c r="F618" t="s">
        <v>771</v>
      </c>
      <c r="G618" t="s">
        <v>772</v>
      </c>
    </row>
    <row r="619" spans="1:7">
      <c r="A619" t="str">
        <f t="shared" si="11"/>
        <v>300102.400022</v>
      </c>
      <c r="B619">
        <v>400022</v>
      </c>
      <c r="C619" t="s">
        <v>200</v>
      </c>
      <c r="D619">
        <v>300102</v>
      </c>
      <c r="E619" t="s">
        <v>1089</v>
      </c>
      <c r="F619" t="s">
        <v>771</v>
      </c>
      <c r="G619" t="s">
        <v>772</v>
      </c>
    </row>
    <row r="620" spans="1:7">
      <c r="A620" t="str">
        <f t="shared" si="11"/>
        <v>300102.400024</v>
      </c>
      <c r="B620">
        <v>400024</v>
      </c>
      <c r="C620" t="s">
        <v>767</v>
      </c>
      <c r="D620">
        <v>300102</v>
      </c>
      <c r="E620" t="s">
        <v>1089</v>
      </c>
      <c r="F620" t="s">
        <v>771</v>
      </c>
      <c r="G620" t="s">
        <v>772</v>
      </c>
    </row>
    <row r="621" spans="1:7">
      <c r="A621" t="str">
        <f t="shared" si="11"/>
        <v>300102.400177</v>
      </c>
      <c r="B621">
        <v>400177</v>
      </c>
      <c r="C621" t="s">
        <v>202</v>
      </c>
      <c r="D621">
        <v>300102</v>
      </c>
      <c r="E621" t="s">
        <v>1089</v>
      </c>
      <c r="F621" t="s">
        <v>771</v>
      </c>
      <c r="G621" t="s">
        <v>772</v>
      </c>
    </row>
    <row r="622" spans="1:7">
      <c r="A622" t="str">
        <f t="shared" si="11"/>
        <v>300102.400214</v>
      </c>
      <c r="B622">
        <v>400214</v>
      </c>
      <c r="C622" t="s">
        <v>224</v>
      </c>
      <c r="D622">
        <v>300102</v>
      </c>
      <c r="E622" t="s">
        <v>1089</v>
      </c>
      <c r="F622" t="s">
        <v>771</v>
      </c>
      <c r="G622" t="s">
        <v>772</v>
      </c>
    </row>
    <row r="623" spans="1:7">
      <c r="A623" t="str">
        <f t="shared" si="11"/>
        <v>300102.400025</v>
      </c>
      <c r="B623">
        <v>400025</v>
      </c>
      <c r="C623" t="s">
        <v>228</v>
      </c>
      <c r="D623">
        <v>300102</v>
      </c>
      <c r="E623" t="s">
        <v>1089</v>
      </c>
      <c r="F623" t="s">
        <v>771</v>
      </c>
      <c r="G623" t="s">
        <v>772</v>
      </c>
    </row>
    <row r="624" spans="1:7">
      <c r="A624" t="str">
        <f t="shared" si="11"/>
        <v>300102.400026</v>
      </c>
      <c r="B624">
        <v>400026</v>
      </c>
      <c r="C624" t="s">
        <v>230</v>
      </c>
      <c r="D624">
        <v>300102</v>
      </c>
      <c r="E624" t="s">
        <v>1089</v>
      </c>
      <c r="F624" t="s">
        <v>771</v>
      </c>
      <c r="G624" t="s">
        <v>772</v>
      </c>
    </row>
    <row r="625" spans="1:7">
      <c r="A625" t="str">
        <f t="shared" si="11"/>
        <v>300102.400027</v>
      </c>
      <c r="B625">
        <v>400027</v>
      </c>
      <c r="C625" t="s">
        <v>231</v>
      </c>
      <c r="D625">
        <v>300102</v>
      </c>
      <c r="E625" t="s">
        <v>1089</v>
      </c>
      <c r="F625" t="s">
        <v>771</v>
      </c>
      <c r="G625" t="s">
        <v>772</v>
      </c>
    </row>
    <row r="626" spans="1:7">
      <c r="A626" t="str">
        <f t="shared" si="11"/>
        <v>300102.400028</v>
      </c>
      <c r="B626">
        <v>400028</v>
      </c>
      <c r="C626" t="s">
        <v>232</v>
      </c>
      <c r="D626">
        <v>300102</v>
      </c>
      <c r="E626" t="s">
        <v>1089</v>
      </c>
      <c r="F626" t="s">
        <v>771</v>
      </c>
      <c r="G626" t="s">
        <v>772</v>
      </c>
    </row>
    <row r="627" spans="1:7">
      <c r="A627" t="str">
        <f t="shared" si="11"/>
        <v>300102.400029</v>
      </c>
      <c r="B627">
        <v>400029</v>
      </c>
      <c r="C627" t="s">
        <v>234</v>
      </c>
      <c r="D627">
        <v>300102</v>
      </c>
      <c r="E627" t="s">
        <v>1089</v>
      </c>
      <c r="F627" t="s">
        <v>771</v>
      </c>
      <c r="G627" t="s">
        <v>772</v>
      </c>
    </row>
    <row r="628" spans="1:7">
      <c r="A628" t="str">
        <f t="shared" si="11"/>
        <v>300102.400030</v>
      </c>
      <c r="B628">
        <v>400030</v>
      </c>
      <c r="C628" t="s">
        <v>236</v>
      </c>
      <c r="D628">
        <v>300102</v>
      </c>
      <c r="E628" t="s">
        <v>1089</v>
      </c>
      <c r="F628" t="s">
        <v>771</v>
      </c>
      <c r="G628" t="s">
        <v>772</v>
      </c>
    </row>
    <row r="629" spans="1:7">
      <c r="A629" t="str">
        <f t="shared" si="11"/>
        <v>300102.400178</v>
      </c>
      <c r="B629">
        <v>400178</v>
      </c>
      <c r="C629" t="s">
        <v>769</v>
      </c>
      <c r="D629">
        <v>300102</v>
      </c>
      <c r="E629" t="s">
        <v>1089</v>
      </c>
      <c r="F629" t="s">
        <v>771</v>
      </c>
      <c r="G629" t="s">
        <v>772</v>
      </c>
    </row>
    <row r="630" spans="1:7">
      <c r="A630" t="str">
        <f t="shared" si="11"/>
        <v>300102.400179</v>
      </c>
      <c r="B630">
        <v>400179</v>
      </c>
      <c r="C630" t="s">
        <v>238</v>
      </c>
      <c r="D630">
        <v>300102</v>
      </c>
      <c r="E630" t="s">
        <v>1089</v>
      </c>
      <c r="F630" t="s">
        <v>771</v>
      </c>
      <c r="G630" t="s">
        <v>772</v>
      </c>
    </row>
    <row r="631" spans="1:7">
      <c r="A631" t="str">
        <f t="shared" si="11"/>
        <v>300102.400180</v>
      </c>
      <c r="B631">
        <v>400180</v>
      </c>
      <c r="C631" t="s">
        <v>243</v>
      </c>
      <c r="D631">
        <v>300102</v>
      </c>
      <c r="E631" t="s">
        <v>1089</v>
      </c>
      <c r="F631" t="s">
        <v>771</v>
      </c>
      <c r="G631" t="s">
        <v>772</v>
      </c>
    </row>
    <row r="632" spans="1:7">
      <c r="A632" t="str">
        <f t="shared" si="11"/>
        <v>300103.400003</v>
      </c>
      <c r="B632">
        <v>400003</v>
      </c>
      <c r="C632" t="s">
        <v>156</v>
      </c>
      <c r="D632">
        <v>300103</v>
      </c>
      <c r="E632" t="s">
        <v>1090</v>
      </c>
      <c r="F632" t="s">
        <v>771</v>
      </c>
      <c r="G632" t="s">
        <v>772</v>
      </c>
    </row>
    <row r="633" spans="1:7">
      <c r="A633" t="str">
        <f t="shared" si="11"/>
        <v>300103.400004</v>
      </c>
      <c r="B633">
        <v>400004</v>
      </c>
      <c r="C633" t="s">
        <v>753</v>
      </c>
      <c r="D633">
        <v>300103</v>
      </c>
      <c r="E633" t="s">
        <v>1090</v>
      </c>
      <c r="F633" t="s">
        <v>771</v>
      </c>
      <c r="G633" t="s">
        <v>772</v>
      </c>
    </row>
    <row r="634" spans="1:7">
      <c r="A634" t="str">
        <f t="shared" si="11"/>
        <v>300103.400005</v>
      </c>
      <c r="B634">
        <v>400005</v>
      </c>
      <c r="C634" t="s">
        <v>754</v>
      </c>
      <c r="D634">
        <v>300103</v>
      </c>
      <c r="E634" t="s">
        <v>1090</v>
      </c>
      <c r="F634" t="s">
        <v>771</v>
      </c>
      <c r="G634" t="s">
        <v>772</v>
      </c>
    </row>
    <row r="635" spans="1:7">
      <c r="A635" t="str">
        <f t="shared" si="11"/>
        <v>300103.400006</v>
      </c>
      <c r="B635">
        <v>400006</v>
      </c>
      <c r="C635" t="s">
        <v>755</v>
      </c>
      <c r="D635">
        <v>300103</v>
      </c>
      <c r="E635" t="s">
        <v>1090</v>
      </c>
      <c r="F635" t="s">
        <v>771</v>
      </c>
      <c r="G635" t="s">
        <v>772</v>
      </c>
    </row>
    <row r="636" spans="1:7">
      <c r="A636" t="str">
        <f t="shared" si="11"/>
        <v>300103.400007</v>
      </c>
      <c r="B636">
        <v>400007</v>
      </c>
      <c r="C636" t="s">
        <v>756</v>
      </c>
      <c r="D636">
        <v>300103</v>
      </c>
      <c r="E636" t="s">
        <v>1090</v>
      </c>
      <c r="F636" t="s">
        <v>771</v>
      </c>
      <c r="G636" t="s">
        <v>772</v>
      </c>
    </row>
    <row r="637" spans="1:7">
      <c r="A637" t="str">
        <f t="shared" si="11"/>
        <v>300103.400010</v>
      </c>
      <c r="B637">
        <v>400010</v>
      </c>
      <c r="C637" t="s">
        <v>162</v>
      </c>
      <c r="D637">
        <v>300103</v>
      </c>
      <c r="E637" t="s">
        <v>1090</v>
      </c>
      <c r="F637" t="s">
        <v>771</v>
      </c>
      <c r="G637" t="s">
        <v>772</v>
      </c>
    </row>
    <row r="638" spans="1:7">
      <c r="A638" t="str">
        <f t="shared" si="11"/>
        <v>300103.400011</v>
      </c>
      <c r="B638">
        <v>400011</v>
      </c>
      <c r="C638" t="s">
        <v>757</v>
      </c>
      <c r="D638">
        <v>300103</v>
      </c>
      <c r="E638" t="s">
        <v>1090</v>
      </c>
      <c r="F638" t="s">
        <v>771</v>
      </c>
      <c r="G638" t="s">
        <v>772</v>
      </c>
    </row>
    <row r="639" spans="1:7">
      <c r="A639" t="str">
        <f t="shared" si="11"/>
        <v>300103.400012</v>
      </c>
      <c r="B639">
        <v>400012</v>
      </c>
      <c r="C639" t="s">
        <v>758</v>
      </c>
      <c r="D639">
        <v>300103</v>
      </c>
      <c r="E639" t="s">
        <v>1090</v>
      </c>
      <c r="F639" t="s">
        <v>771</v>
      </c>
      <c r="G639" t="s">
        <v>772</v>
      </c>
    </row>
    <row r="640" spans="1:7">
      <c r="A640" t="str">
        <f t="shared" si="11"/>
        <v>300103.400013</v>
      </c>
      <c r="B640">
        <v>400013</v>
      </c>
      <c r="C640" t="s">
        <v>759</v>
      </c>
      <c r="D640">
        <v>300103</v>
      </c>
      <c r="E640" t="s">
        <v>1090</v>
      </c>
      <c r="F640" t="s">
        <v>771</v>
      </c>
      <c r="G640" t="s">
        <v>772</v>
      </c>
    </row>
    <row r="641" spans="1:7">
      <c r="A641" t="str">
        <f t="shared" si="11"/>
        <v>300103.400202</v>
      </c>
      <c r="B641">
        <v>400202</v>
      </c>
      <c r="C641" t="s">
        <v>760</v>
      </c>
      <c r="D641">
        <v>300103</v>
      </c>
      <c r="E641" t="s">
        <v>1090</v>
      </c>
      <c r="F641" t="s">
        <v>771</v>
      </c>
      <c r="G641" t="s">
        <v>772</v>
      </c>
    </row>
    <row r="642" spans="1:7">
      <c r="A642" t="str">
        <f t="shared" si="11"/>
        <v>300103.400203</v>
      </c>
      <c r="B642">
        <v>400203</v>
      </c>
      <c r="C642" t="s">
        <v>761</v>
      </c>
      <c r="D642">
        <v>300103</v>
      </c>
      <c r="E642" t="s">
        <v>1090</v>
      </c>
      <c r="F642" t="s">
        <v>771</v>
      </c>
      <c r="G642" t="s">
        <v>772</v>
      </c>
    </row>
    <row r="643" spans="1:7">
      <c r="A643" t="str">
        <f t="shared" si="11"/>
        <v>300103.400219</v>
      </c>
      <c r="B643">
        <v>400219</v>
      </c>
      <c r="C643" t="s">
        <v>762</v>
      </c>
      <c r="D643">
        <v>300103</v>
      </c>
      <c r="E643" t="s">
        <v>1090</v>
      </c>
      <c r="F643" t="s">
        <v>771</v>
      </c>
      <c r="G643" t="s">
        <v>772</v>
      </c>
    </row>
    <row r="644" spans="1:7">
      <c r="A644" t="str">
        <f t="shared" si="11"/>
        <v>300103.400220</v>
      </c>
      <c r="B644">
        <v>400220</v>
      </c>
      <c r="C644" t="s">
        <v>763</v>
      </c>
      <c r="D644">
        <v>300103</v>
      </c>
      <c r="E644" t="s">
        <v>1090</v>
      </c>
      <c r="F644" t="s">
        <v>771</v>
      </c>
      <c r="G644" t="s">
        <v>772</v>
      </c>
    </row>
    <row r="645" spans="1:7">
      <c r="A645" t="str">
        <f t="shared" si="11"/>
        <v>300103.400221</v>
      </c>
      <c r="B645">
        <v>400221</v>
      </c>
      <c r="C645" t="s">
        <v>764</v>
      </c>
      <c r="D645">
        <v>300103</v>
      </c>
      <c r="E645" t="s">
        <v>1090</v>
      </c>
      <c r="F645" t="s">
        <v>771</v>
      </c>
      <c r="G645" t="s">
        <v>772</v>
      </c>
    </row>
    <row r="646" spans="1:7">
      <c r="A646" t="str">
        <f t="shared" si="11"/>
        <v>300103.400014</v>
      </c>
      <c r="B646">
        <v>400014</v>
      </c>
      <c r="C646" t="s">
        <v>164</v>
      </c>
      <c r="D646">
        <v>300103</v>
      </c>
      <c r="E646" t="s">
        <v>1090</v>
      </c>
      <c r="F646" t="s">
        <v>771</v>
      </c>
      <c r="G646" t="s">
        <v>772</v>
      </c>
    </row>
    <row r="647" spans="1:7">
      <c r="A647" t="str">
        <f t="shared" si="11"/>
        <v>300103.400015</v>
      </c>
      <c r="B647">
        <v>400015</v>
      </c>
      <c r="C647" t="s">
        <v>171</v>
      </c>
      <c r="D647">
        <v>300103</v>
      </c>
      <c r="E647" t="s">
        <v>1090</v>
      </c>
      <c r="F647" t="s">
        <v>771</v>
      </c>
      <c r="G647" t="s">
        <v>772</v>
      </c>
    </row>
    <row r="648" spans="1:7">
      <c r="A648" t="str">
        <f t="shared" si="11"/>
        <v>300103.400016</v>
      </c>
      <c r="B648">
        <v>400016</v>
      </c>
      <c r="C648" t="s">
        <v>177</v>
      </c>
      <c r="D648">
        <v>300103</v>
      </c>
      <c r="E648" t="s">
        <v>1090</v>
      </c>
      <c r="F648" t="s">
        <v>771</v>
      </c>
      <c r="G648" t="s">
        <v>772</v>
      </c>
    </row>
    <row r="649" spans="1:7">
      <c r="A649" t="str">
        <f t="shared" si="11"/>
        <v>300103.400017</v>
      </c>
      <c r="B649">
        <v>400017</v>
      </c>
      <c r="C649" t="s">
        <v>183</v>
      </c>
      <c r="D649">
        <v>300103</v>
      </c>
      <c r="E649" t="s">
        <v>1090</v>
      </c>
      <c r="F649" t="s">
        <v>771</v>
      </c>
      <c r="G649" t="s">
        <v>772</v>
      </c>
    </row>
    <row r="650" spans="1:7">
      <c r="A650" t="str">
        <f t="shared" si="11"/>
        <v>300103.400175</v>
      </c>
      <c r="B650">
        <v>400175</v>
      </c>
      <c r="C650" t="s">
        <v>765</v>
      </c>
      <c r="D650">
        <v>300103</v>
      </c>
      <c r="E650" t="s">
        <v>1090</v>
      </c>
      <c r="F650" t="s">
        <v>771</v>
      </c>
      <c r="G650" t="s">
        <v>772</v>
      </c>
    </row>
    <row r="651" spans="1:7">
      <c r="A651" t="str">
        <f t="shared" si="11"/>
        <v>300103.400176</v>
      </c>
      <c r="B651">
        <v>400176</v>
      </c>
      <c r="C651" t="s">
        <v>766</v>
      </c>
      <c r="D651">
        <v>300103</v>
      </c>
      <c r="E651" t="s">
        <v>1090</v>
      </c>
      <c r="F651" t="s">
        <v>771</v>
      </c>
      <c r="G651" t="s">
        <v>772</v>
      </c>
    </row>
    <row r="652" spans="1:7">
      <c r="A652" t="str">
        <f t="shared" ref="A652:A713" si="12">CONCATENATE(D652,".",B652)</f>
        <v>300103.400020</v>
      </c>
      <c r="B652">
        <v>400020</v>
      </c>
      <c r="C652" t="s">
        <v>191</v>
      </c>
      <c r="D652">
        <v>300103</v>
      </c>
      <c r="E652" t="s">
        <v>1090</v>
      </c>
      <c r="F652" t="s">
        <v>771</v>
      </c>
      <c r="G652" t="s">
        <v>772</v>
      </c>
    </row>
    <row r="653" spans="1:7">
      <c r="A653" t="str">
        <f t="shared" si="12"/>
        <v>300103.400021</v>
      </c>
      <c r="B653">
        <v>400021</v>
      </c>
      <c r="C653" t="s">
        <v>197</v>
      </c>
      <c r="D653">
        <v>300103</v>
      </c>
      <c r="E653" t="s">
        <v>1090</v>
      </c>
      <c r="F653" t="s">
        <v>771</v>
      </c>
      <c r="G653" t="s">
        <v>772</v>
      </c>
    </row>
    <row r="654" spans="1:7">
      <c r="A654" t="str">
        <f t="shared" si="12"/>
        <v>300103.400022</v>
      </c>
      <c r="B654">
        <v>400022</v>
      </c>
      <c r="C654" t="s">
        <v>200</v>
      </c>
      <c r="D654">
        <v>300103</v>
      </c>
      <c r="E654" t="s">
        <v>1090</v>
      </c>
      <c r="F654" t="s">
        <v>771</v>
      </c>
      <c r="G654" t="s">
        <v>772</v>
      </c>
    </row>
    <row r="655" spans="1:7">
      <c r="A655" t="str">
        <f t="shared" si="12"/>
        <v>300103.400024</v>
      </c>
      <c r="B655">
        <v>400024</v>
      </c>
      <c r="C655" t="s">
        <v>767</v>
      </c>
      <c r="D655">
        <v>300103</v>
      </c>
      <c r="E655" t="s">
        <v>1090</v>
      </c>
      <c r="F655" t="s">
        <v>771</v>
      </c>
      <c r="G655" t="s">
        <v>772</v>
      </c>
    </row>
    <row r="656" spans="1:7">
      <c r="A656" t="str">
        <f t="shared" si="12"/>
        <v>300103.400177</v>
      </c>
      <c r="B656">
        <v>400177</v>
      </c>
      <c r="C656" t="s">
        <v>202</v>
      </c>
      <c r="D656">
        <v>300103</v>
      </c>
      <c r="E656" t="s">
        <v>1090</v>
      </c>
      <c r="F656" t="s">
        <v>771</v>
      </c>
      <c r="G656" t="s">
        <v>772</v>
      </c>
    </row>
    <row r="657" spans="1:7">
      <c r="A657" t="str">
        <f t="shared" si="12"/>
        <v>300103.400214</v>
      </c>
      <c r="B657">
        <v>400214</v>
      </c>
      <c r="C657" t="s">
        <v>224</v>
      </c>
      <c r="D657">
        <v>300103</v>
      </c>
      <c r="E657" t="s">
        <v>1090</v>
      </c>
      <c r="F657" t="s">
        <v>771</v>
      </c>
      <c r="G657" t="s">
        <v>772</v>
      </c>
    </row>
    <row r="658" spans="1:7">
      <c r="A658" t="str">
        <f t="shared" si="12"/>
        <v>300103.400025</v>
      </c>
      <c r="B658">
        <v>400025</v>
      </c>
      <c r="C658" t="s">
        <v>228</v>
      </c>
      <c r="D658">
        <v>300103</v>
      </c>
      <c r="E658" t="s">
        <v>1090</v>
      </c>
      <c r="F658" t="s">
        <v>771</v>
      </c>
      <c r="G658" t="s">
        <v>772</v>
      </c>
    </row>
    <row r="659" spans="1:7">
      <c r="A659" t="str">
        <f t="shared" si="12"/>
        <v>300103.400026</v>
      </c>
      <c r="B659">
        <v>400026</v>
      </c>
      <c r="C659" t="s">
        <v>230</v>
      </c>
      <c r="D659">
        <v>300103</v>
      </c>
      <c r="E659" t="s">
        <v>1090</v>
      </c>
      <c r="F659" t="s">
        <v>771</v>
      </c>
      <c r="G659" t="s">
        <v>772</v>
      </c>
    </row>
    <row r="660" spans="1:7">
      <c r="A660" t="str">
        <f t="shared" si="12"/>
        <v>300103.400027</v>
      </c>
      <c r="B660">
        <v>400027</v>
      </c>
      <c r="C660" t="s">
        <v>231</v>
      </c>
      <c r="D660">
        <v>300103</v>
      </c>
      <c r="E660" t="s">
        <v>1090</v>
      </c>
      <c r="F660" t="s">
        <v>771</v>
      </c>
      <c r="G660" t="s">
        <v>772</v>
      </c>
    </row>
    <row r="661" spans="1:7">
      <c r="A661" t="str">
        <f t="shared" si="12"/>
        <v>300103.400028</v>
      </c>
      <c r="B661">
        <v>400028</v>
      </c>
      <c r="C661" t="s">
        <v>232</v>
      </c>
      <c r="D661">
        <v>300103</v>
      </c>
      <c r="E661" t="s">
        <v>1090</v>
      </c>
      <c r="F661" t="s">
        <v>771</v>
      </c>
      <c r="G661" t="s">
        <v>772</v>
      </c>
    </row>
    <row r="662" spans="1:7">
      <c r="A662" t="str">
        <f t="shared" si="12"/>
        <v>300103.400029</v>
      </c>
      <c r="B662">
        <v>400029</v>
      </c>
      <c r="C662" t="s">
        <v>234</v>
      </c>
      <c r="D662">
        <v>300103</v>
      </c>
      <c r="E662" t="s">
        <v>1090</v>
      </c>
      <c r="F662" t="s">
        <v>771</v>
      </c>
      <c r="G662" t="s">
        <v>772</v>
      </c>
    </row>
    <row r="663" spans="1:7">
      <c r="A663" t="str">
        <f t="shared" si="12"/>
        <v>300103.400030</v>
      </c>
      <c r="B663">
        <v>400030</v>
      </c>
      <c r="C663" t="s">
        <v>236</v>
      </c>
      <c r="D663">
        <v>300103</v>
      </c>
      <c r="E663" t="s">
        <v>1090</v>
      </c>
      <c r="F663" t="s">
        <v>771</v>
      </c>
      <c r="G663" t="s">
        <v>772</v>
      </c>
    </row>
    <row r="664" spans="1:7">
      <c r="A664" t="str">
        <f t="shared" si="12"/>
        <v>300103.400178</v>
      </c>
      <c r="B664">
        <v>400178</v>
      </c>
      <c r="C664" t="s">
        <v>769</v>
      </c>
      <c r="D664">
        <v>300103</v>
      </c>
      <c r="E664" t="s">
        <v>1090</v>
      </c>
      <c r="F664" t="s">
        <v>771</v>
      </c>
      <c r="G664" t="s">
        <v>772</v>
      </c>
    </row>
    <row r="665" spans="1:7">
      <c r="A665" t="str">
        <f t="shared" si="12"/>
        <v>300103.400179</v>
      </c>
      <c r="B665">
        <v>400179</v>
      </c>
      <c r="C665" t="s">
        <v>238</v>
      </c>
      <c r="D665">
        <v>300103</v>
      </c>
      <c r="E665" t="s">
        <v>1090</v>
      </c>
      <c r="F665" t="s">
        <v>771</v>
      </c>
      <c r="G665" t="s">
        <v>772</v>
      </c>
    </row>
    <row r="666" spans="1:7">
      <c r="A666" t="str">
        <f t="shared" si="12"/>
        <v>300103.400180</v>
      </c>
      <c r="B666">
        <v>400180</v>
      </c>
      <c r="C666" t="s">
        <v>243</v>
      </c>
      <c r="D666">
        <v>300103</v>
      </c>
      <c r="E666" t="s">
        <v>1090</v>
      </c>
      <c r="F666" t="s">
        <v>771</v>
      </c>
      <c r="G666" t="s">
        <v>772</v>
      </c>
    </row>
    <row r="667" spans="1:7">
      <c r="A667" t="str">
        <f t="shared" si="12"/>
        <v>300104.400003</v>
      </c>
      <c r="B667">
        <v>400003</v>
      </c>
      <c r="C667" t="s">
        <v>156</v>
      </c>
      <c r="D667">
        <v>300104</v>
      </c>
      <c r="E667" t="s">
        <v>725</v>
      </c>
      <c r="F667" t="s">
        <v>771</v>
      </c>
      <c r="G667" t="s">
        <v>772</v>
      </c>
    </row>
    <row r="668" spans="1:7">
      <c r="A668" t="str">
        <f t="shared" si="12"/>
        <v>300104.400004</v>
      </c>
      <c r="B668">
        <v>400004</v>
      </c>
      <c r="C668" t="s">
        <v>753</v>
      </c>
      <c r="D668">
        <v>300104</v>
      </c>
      <c r="E668" t="s">
        <v>725</v>
      </c>
      <c r="F668" t="s">
        <v>771</v>
      </c>
      <c r="G668" t="s">
        <v>772</v>
      </c>
    </row>
    <row r="669" spans="1:7">
      <c r="A669" t="str">
        <f t="shared" si="12"/>
        <v>300104.400005</v>
      </c>
      <c r="B669">
        <v>400005</v>
      </c>
      <c r="C669" t="s">
        <v>754</v>
      </c>
      <c r="D669">
        <v>300104</v>
      </c>
      <c r="E669" t="s">
        <v>725</v>
      </c>
      <c r="F669" t="s">
        <v>771</v>
      </c>
      <c r="G669" t="s">
        <v>772</v>
      </c>
    </row>
    <row r="670" spans="1:7">
      <c r="A670" t="str">
        <f t="shared" si="12"/>
        <v>300104.400006</v>
      </c>
      <c r="B670">
        <v>400006</v>
      </c>
      <c r="C670" t="s">
        <v>755</v>
      </c>
      <c r="D670">
        <v>300104</v>
      </c>
      <c r="E670" t="s">
        <v>725</v>
      </c>
      <c r="F670" t="s">
        <v>771</v>
      </c>
      <c r="G670" t="s">
        <v>772</v>
      </c>
    </row>
    <row r="671" spans="1:7">
      <c r="A671" t="str">
        <f t="shared" si="12"/>
        <v>300104.400007</v>
      </c>
      <c r="B671">
        <v>400007</v>
      </c>
      <c r="C671" t="s">
        <v>756</v>
      </c>
      <c r="D671">
        <v>300104</v>
      </c>
      <c r="E671" t="s">
        <v>725</v>
      </c>
      <c r="F671" t="s">
        <v>771</v>
      </c>
      <c r="G671" t="s">
        <v>772</v>
      </c>
    </row>
    <row r="672" spans="1:7">
      <c r="A672" t="str">
        <f t="shared" si="12"/>
        <v>300104.400010</v>
      </c>
      <c r="B672">
        <v>400010</v>
      </c>
      <c r="C672" t="s">
        <v>162</v>
      </c>
      <c r="D672">
        <v>300104</v>
      </c>
      <c r="E672" t="s">
        <v>725</v>
      </c>
      <c r="F672" t="s">
        <v>771</v>
      </c>
      <c r="G672" t="s">
        <v>772</v>
      </c>
    </row>
    <row r="673" spans="1:7">
      <c r="A673" t="str">
        <f t="shared" si="12"/>
        <v>300104.400011</v>
      </c>
      <c r="B673">
        <v>400011</v>
      </c>
      <c r="C673" t="s">
        <v>757</v>
      </c>
      <c r="D673">
        <v>300104</v>
      </c>
      <c r="E673" t="s">
        <v>725</v>
      </c>
      <c r="F673" t="s">
        <v>771</v>
      </c>
      <c r="G673" t="s">
        <v>772</v>
      </c>
    </row>
    <row r="674" spans="1:7">
      <c r="A674" t="str">
        <f t="shared" si="12"/>
        <v>300104.400012</v>
      </c>
      <c r="B674">
        <v>400012</v>
      </c>
      <c r="C674" t="s">
        <v>758</v>
      </c>
      <c r="D674">
        <v>300104</v>
      </c>
      <c r="E674" t="s">
        <v>725</v>
      </c>
      <c r="F674" t="s">
        <v>771</v>
      </c>
      <c r="G674" t="s">
        <v>772</v>
      </c>
    </row>
    <row r="675" spans="1:7">
      <c r="A675" t="str">
        <f t="shared" si="12"/>
        <v>300104.400013</v>
      </c>
      <c r="B675">
        <v>400013</v>
      </c>
      <c r="C675" t="s">
        <v>759</v>
      </c>
      <c r="D675">
        <v>300104</v>
      </c>
      <c r="E675" t="s">
        <v>725</v>
      </c>
      <c r="F675" t="s">
        <v>771</v>
      </c>
      <c r="G675" t="s">
        <v>772</v>
      </c>
    </row>
    <row r="676" spans="1:7">
      <c r="A676" t="str">
        <f t="shared" si="12"/>
        <v>300104.400202</v>
      </c>
      <c r="B676">
        <v>400202</v>
      </c>
      <c r="C676" t="s">
        <v>760</v>
      </c>
      <c r="D676">
        <v>300104</v>
      </c>
      <c r="E676" t="s">
        <v>725</v>
      </c>
      <c r="F676" t="s">
        <v>771</v>
      </c>
      <c r="G676" t="s">
        <v>772</v>
      </c>
    </row>
    <row r="677" spans="1:7">
      <c r="A677" t="str">
        <f t="shared" si="12"/>
        <v>300104.400203</v>
      </c>
      <c r="B677">
        <v>400203</v>
      </c>
      <c r="C677" t="s">
        <v>761</v>
      </c>
      <c r="D677">
        <v>300104</v>
      </c>
      <c r="E677" t="s">
        <v>725</v>
      </c>
      <c r="F677" t="s">
        <v>771</v>
      </c>
      <c r="G677" t="s">
        <v>772</v>
      </c>
    </row>
    <row r="678" spans="1:7">
      <c r="A678" t="str">
        <f t="shared" si="12"/>
        <v>300104.400219</v>
      </c>
      <c r="B678">
        <v>400219</v>
      </c>
      <c r="C678" t="s">
        <v>762</v>
      </c>
      <c r="D678">
        <v>300104</v>
      </c>
      <c r="E678" t="s">
        <v>725</v>
      </c>
      <c r="F678" t="s">
        <v>771</v>
      </c>
      <c r="G678" t="s">
        <v>772</v>
      </c>
    </row>
    <row r="679" spans="1:7">
      <c r="A679" t="str">
        <f t="shared" si="12"/>
        <v>300104.400220</v>
      </c>
      <c r="B679">
        <v>400220</v>
      </c>
      <c r="C679" t="s">
        <v>763</v>
      </c>
      <c r="D679">
        <v>300104</v>
      </c>
      <c r="E679" t="s">
        <v>725</v>
      </c>
      <c r="F679" t="s">
        <v>771</v>
      </c>
      <c r="G679" t="s">
        <v>772</v>
      </c>
    </row>
    <row r="680" spans="1:7">
      <c r="A680" t="str">
        <f t="shared" si="12"/>
        <v>300104.400221</v>
      </c>
      <c r="B680">
        <v>400221</v>
      </c>
      <c r="C680" t="s">
        <v>764</v>
      </c>
      <c r="D680">
        <v>300104</v>
      </c>
      <c r="E680" t="s">
        <v>725</v>
      </c>
      <c r="F680" t="s">
        <v>771</v>
      </c>
      <c r="G680" t="s">
        <v>772</v>
      </c>
    </row>
    <row r="681" spans="1:7">
      <c r="A681" t="str">
        <f t="shared" si="12"/>
        <v>300104.400014</v>
      </c>
      <c r="B681">
        <v>400014</v>
      </c>
      <c r="C681" t="s">
        <v>164</v>
      </c>
      <c r="D681">
        <v>300104</v>
      </c>
      <c r="E681" t="s">
        <v>725</v>
      </c>
      <c r="F681" t="s">
        <v>771</v>
      </c>
      <c r="G681" t="s">
        <v>772</v>
      </c>
    </row>
    <row r="682" spans="1:7">
      <c r="A682" t="str">
        <f t="shared" si="12"/>
        <v>300104.400015</v>
      </c>
      <c r="B682">
        <v>400015</v>
      </c>
      <c r="C682" t="s">
        <v>171</v>
      </c>
      <c r="D682">
        <v>300104</v>
      </c>
      <c r="E682" t="s">
        <v>725</v>
      </c>
      <c r="F682" t="s">
        <v>771</v>
      </c>
      <c r="G682" t="s">
        <v>772</v>
      </c>
    </row>
    <row r="683" spans="1:7">
      <c r="A683" t="str">
        <f t="shared" si="12"/>
        <v>300104.400016</v>
      </c>
      <c r="B683">
        <v>400016</v>
      </c>
      <c r="C683" t="s">
        <v>177</v>
      </c>
      <c r="D683">
        <v>300104</v>
      </c>
      <c r="E683" t="s">
        <v>725</v>
      </c>
      <c r="F683" t="s">
        <v>771</v>
      </c>
      <c r="G683" t="s">
        <v>772</v>
      </c>
    </row>
    <row r="684" spans="1:7">
      <c r="A684" t="str">
        <f t="shared" si="12"/>
        <v>300104.400017</v>
      </c>
      <c r="B684">
        <v>400017</v>
      </c>
      <c r="C684" t="s">
        <v>183</v>
      </c>
      <c r="D684">
        <v>300104</v>
      </c>
      <c r="E684" t="s">
        <v>725</v>
      </c>
      <c r="F684" t="s">
        <v>771</v>
      </c>
      <c r="G684" t="s">
        <v>772</v>
      </c>
    </row>
    <row r="685" spans="1:7">
      <c r="A685" t="str">
        <f t="shared" si="12"/>
        <v>300104.400175</v>
      </c>
      <c r="B685">
        <v>400175</v>
      </c>
      <c r="C685" t="s">
        <v>765</v>
      </c>
      <c r="D685">
        <v>300104</v>
      </c>
      <c r="E685" t="s">
        <v>725</v>
      </c>
      <c r="F685" t="s">
        <v>771</v>
      </c>
      <c r="G685" t="s">
        <v>772</v>
      </c>
    </row>
    <row r="686" spans="1:7">
      <c r="A686" t="str">
        <f t="shared" si="12"/>
        <v>300104.400176</v>
      </c>
      <c r="B686">
        <v>400176</v>
      </c>
      <c r="C686" t="s">
        <v>766</v>
      </c>
      <c r="D686">
        <v>300104</v>
      </c>
      <c r="E686" t="s">
        <v>725</v>
      </c>
      <c r="F686" t="s">
        <v>771</v>
      </c>
      <c r="G686" t="s">
        <v>772</v>
      </c>
    </row>
    <row r="687" spans="1:7">
      <c r="A687" t="str">
        <f t="shared" si="12"/>
        <v>300104.400020</v>
      </c>
      <c r="B687">
        <v>400020</v>
      </c>
      <c r="C687" t="s">
        <v>191</v>
      </c>
      <c r="D687">
        <v>300104</v>
      </c>
      <c r="E687" t="s">
        <v>725</v>
      </c>
      <c r="F687" t="s">
        <v>771</v>
      </c>
      <c r="G687" t="s">
        <v>772</v>
      </c>
    </row>
    <row r="688" spans="1:7">
      <c r="A688" t="str">
        <f t="shared" si="12"/>
        <v>300104.400021</v>
      </c>
      <c r="B688">
        <v>400021</v>
      </c>
      <c r="C688" t="s">
        <v>197</v>
      </c>
      <c r="D688">
        <v>300104</v>
      </c>
      <c r="E688" t="s">
        <v>725</v>
      </c>
      <c r="F688" t="s">
        <v>771</v>
      </c>
      <c r="G688" t="s">
        <v>772</v>
      </c>
    </row>
    <row r="689" spans="1:7">
      <c r="A689" t="str">
        <f t="shared" si="12"/>
        <v>300104.400022</v>
      </c>
      <c r="B689">
        <v>400022</v>
      </c>
      <c r="C689" t="s">
        <v>200</v>
      </c>
      <c r="D689">
        <v>300104</v>
      </c>
      <c r="E689" t="s">
        <v>725</v>
      </c>
      <c r="F689" t="s">
        <v>771</v>
      </c>
      <c r="G689" t="s">
        <v>772</v>
      </c>
    </row>
    <row r="690" spans="1:7">
      <c r="A690" t="str">
        <f t="shared" si="12"/>
        <v>300104.400024</v>
      </c>
      <c r="B690">
        <v>400024</v>
      </c>
      <c r="C690" t="s">
        <v>767</v>
      </c>
      <c r="D690">
        <v>300104</v>
      </c>
      <c r="E690" t="s">
        <v>725</v>
      </c>
      <c r="F690" t="s">
        <v>771</v>
      </c>
      <c r="G690" t="s">
        <v>772</v>
      </c>
    </row>
    <row r="691" spans="1:7">
      <c r="A691" t="str">
        <f t="shared" si="12"/>
        <v>300104.400177</v>
      </c>
      <c r="B691">
        <v>400177</v>
      </c>
      <c r="C691" t="s">
        <v>202</v>
      </c>
      <c r="D691">
        <v>300104</v>
      </c>
      <c r="E691" t="s">
        <v>725</v>
      </c>
      <c r="F691" t="s">
        <v>771</v>
      </c>
      <c r="G691" t="s">
        <v>772</v>
      </c>
    </row>
    <row r="692" spans="1:7">
      <c r="A692" t="str">
        <f t="shared" si="12"/>
        <v>300104.400214</v>
      </c>
      <c r="B692">
        <v>400214</v>
      </c>
      <c r="C692" t="s">
        <v>224</v>
      </c>
      <c r="D692">
        <v>300104</v>
      </c>
      <c r="E692" t="s">
        <v>725</v>
      </c>
      <c r="F692" t="s">
        <v>771</v>
      </c>
      <c r="G692" t="s">
        <v>772</v>
      </c>
    </row>
    <row r="693" spans="1:7">
      <c r="A693" t="str">
        <f t="shared" si="12"/>
        <v>300104.400025</v>
      </c>
      <c r="B693">
        <v>400025</v>
      </c>
      <c r="C693" t="s">
        <v>228</v>
      </c>
      <c r="D693">
        <v>300104</v>
      </c>
      <c r="E693" t="s">
        <v>725</v>
      </c>
      <c r="F693" t="s">
        <v>771</v>
      </c>
      <c r="G693" t="s">
        <v>772</v>
      </c>
    </row>
    <row r="694" spans="1:7">
      <c r="A694" t="str">
        <f t="shared" si="12"/>
        <v>300104.400026</v>
      </c>
      <c r="B694">
        <v>400026</v>
      </c>
      <c r="C694" t="s">
        <v>230</v>
      </c>
      <c r="D694">
        <v>300104</v>
      </c>
      <c r="E694" t="s">
        <v>725</v>
      </c>
      <c r="F694" t="s">
        <v>771</v>
      </c>
      <c r="G694" t="s">
        <v>772</v>
      </c>
    </row>
    <row r="695" spans="1:7">
      <c r="A695" t="str">
        <f t="shared" si="12"/>
        <v>300104.400027</v>
      </c>
      <c r="B695">
        <v>400027</v>
      </c>
      <c r="C695" t="s">
        <v>231</v>
      </c>
      <c r="D695">
        <v>300104</v>
      </c>
      <c r="E695" t="s">
        <v>725</v>
      </c>
      <c r="F695" t="s">
        <v>771</v>
      </c>
      <c r="G695" t="s">
        <v>772</v>
      </c>
    </row>
    <row r="696" spans="1:7">
      <c r="A696" t="str">
        <f t="shared" si="12"/>
        <v>300104.400028</v>
      </c>
      <c r="B696">
        <v>400028</v>
      </c>
      <c r="C696" t="s">
        <v>232</v>
      </c>
      <c r="D696">
        <v>300104</v>
      </c>
      <c r="E696" t="s">
        <v>725</v>
      </c>
      <c r="F696" t="s">
        <v>771</v>
      </c>
      <c r="G696" t="s">
        <v>772</v>
      </c>
    </row>
    <row r="697" spans="1:7">
      <c r="A697" t="str">
        <f t="shared" si="12"/>
        <v>300104.400029</v>
      </c>
      <c r="B697">
        <v>400029</v>
      </c>
      <c r="C697" t="s">
        <v>234</v>
      </c>
      <c r="D697">
        <v>300104</v>
      </c>
      <c r="E697" t="s">
        <v>725</v>
      </c>
      <c r="F697" t="s">
        <v>771</v>
      </c>
      <c r="G697" t="s">
        <v>772</v>
      </c>
    </row>
    <row r="698" spans="1:7">
      <c r="A698" t="str">
        <f t="shared" si="12"/>
        <v>300104.400030</v>
      </c>
      <c r="B698">
        <v>400030</v>
      </c>
      <c r="C698" t="s">
        <v>236</v>
      </c>
      <c r="D698">
        <v>300104</v>
      </c>
      <c r="E698" t="s">
        <v>725</v>
      </c>
      <c r="F698" t="s">
        <v>771</v>
      </c>
      <c r="G698" t="s">
        <v>772</v>
      </c>
    </row>
    <row r="699" spans="1:7">
      <c r="A699" t="str">
        <f t="shared" si="12"/>
        <v>300104.400178</v>
      </c>
      <c r="B699">
        <v>400178</v>
      </c>
      <c r="C699" t="s">
        <v>769</v>
      </c>
      <c r="D699">
        <v>300104</v>
      </c>
      <c r="E699" t="s">
        <v>725</v>
      </c>
      <c r="F699" t="s">
        <v>771</v>
      </c>
      <c r="G699" t="s">
        <v>772</v>
      </c>
    </row>
    <row r="700" spans="1:7">
      <c r="A700" t="str">
        <f t="shared" si="12"/>
        <v>300104.400179</v>
      </c>
      <c r="B700">
        <v>400179</v>
      </c>
      <c r="C700" t="s">
        <v>238</v>
      </c>
      <c r="D700">
        <v>300104</v>
      </c>
      <c r="E700" t="s">
        <v>725</v>
      </c>
      <c r="F700" t="s">
        <v>771</v>
      </c>
      <c r="G700" t="s">
        <v>772</v>
      </c>
    </row>
    <row r="701" spans="1:7">
      <c r="A701" t="str">
        <f t="shared" si="12"/>
        <v>300104.400180</v>
      </c>
      <c r="B701">
        <v>400180</v>
      </c>
      <c r="C701" t="s">
        <v>243</v>
      </c>
      <c r="D701">
        <v>300104</v>
      </c>
      <c r="E701" t="s">
        <v>725</v>
      </c>
      <c r="F701" t="s">
        <v>771</v>
      </c>
      <c r="G701" t="s">
        <v>772</v>
      </c>
    </row>
    <row r="702" spans="1:7">
      <c r="A702" t="str">
        <f t="shared" si="12"/>
        <v>300105.400003</v>
      </c>
      <c r="B702">
        <v>400003</v>
      </c>
      <c r="C702" t="s">
        <v>156</v>
      </c>
      <c r="D702">
        <v>300105</v>
      </c>
      <c r="E702" t="s">
        <v>726</v>
      </c>
      <c r="F702" t="s">
        <v>771</v>
      </c>
      <c r="G702" t="s">
        <v>772</v>
      </c>
    </row>
    <row r="703" spans="1:7">
      <c r="A703" t="str">
        <f t="shared" si="12"/>
        <v>300105.400004</v>
      </c>
      <c r="B703">
        <v>400004</v>
      </c>
      <c r="C703" t="s">
        <v>753</v>
      </c>
      <c r="D703">
        <v>300105</v>
      </c>
      <c r="E703" t="s">
        <v>726</v>
      </c>
      <c r="F703" t="s">
        <v>771</v>
      </c>
      <c r="G703" t="s">
        <v>772</v>
      </c>
    </row>
    <row r="704" spans="1:7">
      <c r="A704" t="str">
        <f t="shared" si="12"/>
        <v>300105.400005</v>
      </c>
      <c r="B704">
        <v>400005</v>
      </c>
      <c r="C704" t="s">
        <v>754</v>
      </c>
      <c r="D704">
        <v>300105</v>
      </c>
      <c r="E704" t="s">
        <v>726</v>
      </c>
      <c r="F704" t="s">
        <v>771</v>
      </c>
      <c r="G704" t="s">
        <v>772</v>
      </c>
    </row>
    <row r="705" spans="1:7">
      <c r="A705" t="str">
        <f t="shared" si="12"/>
        <v>300105.400006</v>
      </c>
      <c r="B705">
        <v>400006</v>
      </c>
      <c r="C705" t="s">
        <v>755</v>
      </c>
      <c r="D705">
        <v>300105</v>
      </c>
      <c r="E705" t="s">
        <v>726</v>
      </c>
      <c r="F705" t="s">
        <v>771</v>
      </c>
      <c r="G705" t="s">
        <v>772</v>
      </c>
    </row>
    <row r="706" spans="1:7">
      <c r="A706" t="str">
        <f t="shared" si="12"/>
        <v>300105.400007</v>
      </c>
      <c r="B706">
        <v>400007</v>
      </c>
      <c r="C706" t="s">
        <v>756</v>
      </c>
      <c r="D706">
        <v>300105</v>
      </c>
      <c r="E706" t="s">
        <v>726</v>
      </c>
      <c r="F706" t="s">
        <v>771</v>
      </c>
      <c r="G706" t="s">
        <v>772</v>
      </c>
    </row>
    <row r="707" spans="1:7">
      <c r="A707" t="str">
        <f t="shared" si="12"/>
        <v>300105.400010</v>
      </c>
      <c r="B707">
        <v>400010</v>
      </c>
      <c r="C707" t="s">
        <v>162</v>
      </c>
      <c r="D707">
        <v>300105</v>
      </c>
      <c r="E707" t="s">
        <v>726</v>
      </c>
      <c r="F707" t="s">
        <v>771</v>
      </c>
      <c r="G707" t="s">
        <v>772</v>
      </c>
    </row>
    <row r="708" spans="1:7">
      <c r="A708" t="str">
        <f t="shared" si="12"/>
        <v>300105.400011</v>
      </c>
      <c r="B708">
        <v>400011</v>
      </c>
      <c r="C708" t="s">
        <v>757</v>
      </c>
      <c r="D708">
        <v>300105</v>
      </c>
      <c r="E708" t="s">
        <v>726</v>
      </c>
      <c r="F708" t="s">
        <v>771</v>
      </c>
      <c r="G708" t="s">
        <v>772</v>
      </c>
    </row>
    <row r="709" spans="1:7">
      <c r="A709" t="str">
        <f t="shared" si="12"/>
        <v>300105.400012</v>
      </c>
      <c r="B709">
        <v>400012</v>
      </c>
      <c r="C709" t="s">
        <v>758</v>
      </c>
      <c r="D709">
        <v>300105</v>
      </c>
      <c r="E709" t="s">
        <v>726</v>
      </c>
      <c r="F709" t="s">
        <v>771</v>
      </c>
      <c r="G709" t="s">
        <v>772</v>
      </c>
    </row>
    <row r="710" spans="1:7">
      <c r="A710" t="str">
        <f t="shared" si="12"/>
        <v>300105.400013</v>
      </c>
      <c r="B710">
        <v>400013</v>
      </c>
      <c r="C710" t="s">
        <v>759</v>
      </c>
      <c r="D710">
        <v>300105</v>
      </c>
      <c r="E710" t="s">
        <v>726</v>
      </c>
      <c r="F710" t="s">
        <v>771</v>
      </c>
      <c r="G710" t="s">
        <v>772</v>
      </c>
    </row>
    <row r="711" spans="1:7">
      <c r="A711" t="str">
        <f t="shared" si="12"/>
        <v>300105.400202</v>
      </c>
      <c r="B711">
        <v>400202</v>
      </c>
      <c r="C711" t="s">
        <v>760</v>
      </c>
      <c r="D711">
        <v>300105</v>
      </c>
      <c r="E711" t="s">
        <v>726</v>
      </c>
      <c r="F711" t="s">
        <v>771</v>
      </c>
      <c r="G711" t="s">
        <v>772</v>
      </c>
    </row>
    <row r="712" spans="1:7">
      <c r="A712" t="str">
        <f t="shared" si="12"/>
        <v>300105.400203</v>
      </c>
      <c r="B712">
        <v>400203</v>
      </c>
      <c r="C712" t="s">
        <v>761</v>
      </c>
      <c r="D712">
        <v>300105</v>
      </c>
      <c r="E712" t="s">
        <v>726</v>
      </c>
      <c r="F712" t="s">
        <v>771</v>
      </c>
      <c r="G712" t="s">
        <v>772</v>
      </c>
    </row>
    <row r="713" spans="1:7">
      <c r="A713" t="str">
        <f t="shared" si="12"/>
        <v>300105.400219</v>
      </c>
      <c r="B713">
        <v>400219</v>
      </c>
      <c r="C713" t="s">
        <v>762</v>
      </c>
      <c r="D713">
        <v>300105</v>
      </c>
      <c r="E713" t="s">
        <v>726</v>
      </c>
      <c r="F713" t="s">
        <v>771</v>
      </c>
      <c r="G713" t="s">
        <v>772</v>
      </c>
    </row>
    <row r="714" spans="1:7">
      <c r="A714" t="str">
        <f t="shared" ref="A714:A775" si="13">CONCATENATE(D714,".",B714)</f>
        <v>300105.400220</v>
      </c>
      <c r="B714">
        <v>400220</v>
      </c>
      <c r="C714" t="s">
        <v>763</v>
      </c>
      <c r="D714">
        <v>300105</v>
      </c>
      <c r="E714" t="s">
        <v>726</v>
      </c>
      <c r="F714" t="s">
        <v>771</v>
      </c>
      <c r="G714" t="s">
        <v>772</v>
      </c>
    </row>
    <row r="715" spans="1:7">
      <c r="A715" t="str">
        <f t="shared" si="13"/>
        <v>300105.400221</v>
      </c>
      <c r="B715">
        <v>400221</v>
      </c>
      <c r="C715" t="s">
        <v>764</v>
      </c>
      <c r="D715">
        <v>300105</v>
      </c>
      <c r="E715" t="s">
        <v>726</v>
      </c>
      <c r="F715" t="s">
        <v>771</v>
      </c>
      <c r="G715" t="s">
        <v>772</v>
      </c>
    </row>
    <row r="716" spans="1:7">
      <c r="A716" t="str">
        <f t="shared" si="13"/>
        <v>300105.400014</v>
      </c>
      <c r="B716">
        <v>400014</v>
      </c>
      <c r="C716" t="s">
        <v>164</v>
      </c>
      <c r="D716">
        <v>300105</v>
      </c>
      <c r="E716" t="s">
        <v>726</v>
      </c>
      <c r="F716" t="s">
        <v>771</v>
      </c>
      <c r="G716" t="s">
        <v>772</v>
      </c>
    </row>
    <row r="717" spans="1:7">
      <c r="A717" t="str">
        <f t="shared" si="13"/>
        <v>300105.400015</v>
      </c>
      <c r="B717">
        <v>400015</v>
      </c>
      <c r="C717" t="s">
        <v>171</v>
      </c>
      <c r="D717">
        <v>300105</v>
      </c>
      <c r="E717" t="s">
        <v>726</v>
      </c>
      <c r="F717" t="s">
        <v>771</v>
      </c>
      <c r="G717" t="s">
        <v>772</v>
      </c>
    </row>
    <row r="718" spans="1:7">
      <c r="A718" t="str">
        <f t="shared" si="13"/>
        <v>300105.400016</v>
      </c>
      <c r="B718">
        <v>400016</v>
      </c>
      <c r="C718" t="s">
        <v>177</v>
      </c>
      <c r="D718">
        <v>300105</v>
      </c>
      <c r="E718" t="s">
        <v>726</v>
      </c>
      <c r="F718" t="s">
        <v>771</v>
      </c>
      <c r="G718" t="s">
        <v>772</v>
      </c>
    </row>
    <row r="719" spans="1:7">
      <c r="A719" t="str">
        <f t="shared" si="13"/>
        <v>300105.400017</v>
      </c>
      <c r="B719">
        <v>400017</v>
      </c>
      <c r="C719" t="s">
        <v>183</v>
      </c>
      <c r="D719">
        <v>300105</v>
      </c>
      <c r="E719" t="s">
        <v>726</v>
      </c>
      <c r="F719" t="s">
        <v>771</v>
      </c>
      <c r="G719" t="s">
        <v>772</v>
      </c>
    </row>
    <row r="720" spans="1:7">
      <c r="A720" t="str">
        <f t="shared" si="13"/>
        <v>300105.400175</v>
      </c>
      <c r="B720">
        <v>400175</v>
      </c>
      <c r="C720" t="s">
        <v>765</v>
      </c>
      <c r="D720">
        <v>300105</v>
      </c>
      <c r="E720" t="s">
        <v>726</v>
      </c>
      <c r="F720" t="s">
        <v>771</v>
      </c>
      <c r="G720" t="s">
        <v>772</v>
      </c>
    </row>
    <row r="721" spans="1:7">
      <c r="A721" t="str">
        <f t="shared" si="13"/>
        <v>300105.400176</v>
      </c>
      <c r="B721">
        <v>400176</v>
      </c>
      <c r="C721" t="s">
        <v>766</v>
      </c>
      <c r="D721">
        <v>300105</v>
      </c>
      <c r="E721" t="s">
        <v>726</v>
      </c>
      <c r="F721" t="s">
        <v>771</v>
      </c>
      <c r="G721" t="s">
        <v>772</v>
      </c>
    </row>
    <row r="722" spans="1:7">
      <c r="A722" t="str">
        <f t="shared" si="13"/>
        <v>300105.400020</v>
      </c>
      <c r="B722">
        <v>400020</v>
      </c>
      <c r="C722" t="s">
        <v>191</v>
      </c>
      <c r="D722">
        <v>300105</v>
      </c>
      <c r="E722" t="s">
        <v>726</v>
      </c>
      <c r="F722" t="s">
        <v>771</v>
      </c>
      <c r="G722" t="s">
        <v>772</v>
      </c>
    </row>
    <row r="723" spans="1:7">
      <c r="A723" t="str">
        <f t="shared" si="13"/>
        <v>300105.400021</v>
      </c>
      <c r="B723">
        <v>400021</v>
      </c>
      <c r="C723" t="s">
        <v>197</v>
      </c>
      <c r="D723">
        <v>300105</v>
      </c>
      <c r="E723" t="s">
        <v>726</v>
      </c>
      <c r="F723" t="s">
        <v>771</v>
      </c>
      <c r="G723" t="s">
        <v>772</v>
      </c>
    </row>
    <row r="724" spans="1:7">
      <c r="A724" t="str">
        <f t="shared" si="13"/>
        <v>300105.400022</v>
      </c>
      <c r="B724">
        <v>400022</v>
      </c>
      <c r="C724" t="s">
        <v>200</v>
      </c>
      <c r="D724">
        <v>300105</v>
      </c>
      <c r="E724" t="s">
        <v>726</v>
      </c>
      <c r="F724" t="s">
        <v>771</v>
      </c>
      <c r="G724" t="s">
        <v>772</v>
      </c>
    </row>
    <row r="725" spans="1:7">
      <c r="A725" t="str">
        <f t="shared" si="13"/>
        <v>300105.400024</v>
      </c>
      <c r="B725">
        <v>400024</v>
      </c>
      <c r="C725" t="s">
        <v>767</v>
      </c>
      <c r="D725">
        <v>300105</v>
      </c>
      <c r="E725" t="s">
        <v>726</v>
      </c>
      <c r="F725" t="s">
        <v>771</v>
      </c>
      <c r="G725" t="s">
        <v>772</v>
      </c>
    </row>
    <row r="726" spans="1:7">
      <c r="A726" t="str">
        <f t="shared" si="13"/>
        <v>300105.400177</v>
      </c>
      <c r="B726">
        <v>400177</v>
      </c>
      <c r="C726" t="s">
        <v>202</v>
      </c>
      <c r="D726">
        <v>300105</v>
      </c>
      <c r="E726" t="s">
        <v>726</v>
      </c>
      <c r="F726" t="s">
        <v>771</v>
      </c>
      <c r="G726" t="s">
        <v>772</v>
      </c>
    </row>
    <row r="727" spans="1:7">
      <c r="A727" t="str">
        <f t="shared" si="13"/>
        <v>300105.400214</v>
      </c>
      <c r="B727">
        <v>400214</v>
      </c>
      <c r="C727" t="s">
        <v>224</v>
      </c>
      <c r="D727">
        <v>300105</v>
      </c>
      <c r="E727" t="s">
        <v>726</v>
      </c>
      <c r="F727" t="s">
        <v>771</v>
      </c>
      <c r="G727" t="s">
        <v>772</v>
      </c>
    </row>
    <row r="728" spans="1:7">
      <c r="A728" t="str">
        <f t="shared" si="13"/>
        <v>300105.400025</v>
      </c>
      <c r="B728">
        <v>400025</v>
      </c>
      <c r="C728" t="s">
        <v>228</v>
      </c>
      <c r="D728">
        <v>300105</v>
      </c>
      <c r="E728" t="s">
        <v>726</v>
      </c>
      <c r="F728" t="s">
        <v>771</v>
      </c>
      <c r="G728" t="s">
        <v>772</v>
      </c>
    </row>
    <row r="729" spans="1:7">
      <c r="A729" t="str">
        <f t="shared" si="13"/>
        <v>300105.400026</v>
      </c>
      <c r="B729">
        <v>400026</v>
      </c>
      <c r="C729" t="s">
        <v>230</v>
      </c>
      <c r="D729">
        <v>300105</v>
      </c>
      <c r="E729" t="s">
        <v>726</v>
      </c>
      <c r="F729" t="s">
        <v>771</v>
      </c>
      <c r="G729" t="s">
        <v>772</v>
      </c>
    </row>
    <row r="730" spans="1:7">
      <c r="A730" t="str">
        <f t="shared" si="13"/>
        <v>300105.400027</v>
      </c>
      <c r="B730">
        <v>400027</v>
      </c>
      <c r="C730" t="s">
        <v>231</v>
      </c>
      <c r="D730">
        <v>300105</v>
      </c>
      <c r="E730" t="s">
        <v>726</v>
      </c>
      <c r="F730" t="s">
        <v>771</v>
      </c>
      <c r="G730" t="s">
        <v>772</v>
      </c>
    </row>
    <row r="731" spans="1:7">
      <c r="A731" t="str">
        <f t="shared" si="13"/>
        <v>300105.400028</v>
      </c>
      <c r="B731">
        <v>400028</v>
      </c>
      <c r="C731" t="s">
        <v>232</v>
      </c>
      <c r="D731">
        <v>300105</v>
      </c>
      <c r="E731" t="s">
        <v>726</v>
      </c>
      <c r="F731" t="s">
        <v>771</v>
      </c>
      <c r="G731" t="s">
        <v>772</v>
      </c>
    </row>
    <row r="732" spans="1:7">
      <c r="A732" t="str">
        <f t="shared" si="13"/>
        <v>300105.400029</v>
      </c>
      <c r="B732">
        <v>400029</v>
      </c>
      <c r="C732" t="s">
        <v>234</v>
      </c>
      <c r="D732">
        <v>300105</v>
      </c>
      <c r="E732" t="s">
        <v>726</v>
      </c>
      <c r="F732" t="s">
        <v>771</v>
      </c>
      <c r="G732" t="s">
        <v>772</v>
      </c>
    </row>
    <row r="733" spans="1:7">
      <c r="A733" t="str">
        <f t="shared" si="13"/>
        <v>300105.400030</v>
      </c>
      <c r="B733">
        <v>400030</v>
      </c>
      <c r="C733" t="s">
        <v>236</v>
      </c>
      <c r="D733">
        <v>300105</v>
      </c>
      <c r="E733" t="s">
        <v>726</v>
      </c>
      <c r="F733" t="s">
        <v>771</v>
      </c>
      <c r="G733" t="s">
        <v>772</v>
      </c>
    </row>
    <row r="734" spans="1:7">
      <c r="A734" t="str">
        <f t="shared" si="13"/>
        <v>300105.400178</v>
      </c>
      <c r="B734">
        <v>400178</v>
      </c>
      <c r="C734" t="s">
        <v>769</v>
      </c>
      <c r="D734">
        <v>300105</v>
      </c>
      <c r="E734" t="s">
        <v>726</v>
      </c>
      <c r="F734" t="s">
        <v>771</v>
      </c>
      <c r="G734" t="s">
        <v>772</v>
      </c>
    </row>
    <row r="735" spans="1:7">
      <c r="A735" t="str">
        <f t="shared" si="13"/>
        <v>300105.400179</v>
      </c>
      <c r="B735">
        <v>400179</v>
      </c>
      <c r="C735" t="s">
        <v>238</v>
      </c>
      <c r="D735">
        <v>300105</v>
      </c>
      <c r="E735" t="s">
        <v>726</v>
      </c>
      <c r="F735" t="s">
        <v>771</v>
      </c>
      <c r="G735" t="s">
        <v>772</v>
      </c>
    </row>
    <row r="736" spans="1:7">
      <c r="A736" t="str">
        <f t="shared" si="13"/>
        <v>300105.400180</v>
      </c>
      <c r="B736">
        <v>400180</v>
      </c>
      <c r="C736" t="s">
        <v>243</v>
      </c>
      <c r="D736">
        <v>300105</v>
      </c>
      <c r="E736" t="s">
        <v>726</v>
      </c>
      <c r="F736" t="s">
        <v>771</v>
      </c>
      <c r="G736" t="s">
        <v>772</v>
      </c>
    </row>
    <row r="737" spans="1:7">
      <c r="A737" t="str">
        <f t="shared" si="13"/>
        <v>300106.400003</v>
      </c>
      <c r="B737">
        <v>400003</v>
      </c>
      <c r="C737" t="s">
        <v>156</v>
      </c>
      <c r="D737">
        <v>300106</v>
      </c>
      <c r="E737" t="s">
        <v>1091</v>
      </c>
      <c r="F737" t="s">
        <v>771</v>
      </c>
      <c r="G737" t="s">
        <v>772</v>
      </c>
    </row>
    <row r="738" spans="1:7">
      <c r="A738" t="str">
        <f t="shared" si="13"/>
        <v>300106.400004</v>
      </c>
      <c r="B738">
        <v>400004</v>
      </c>
      <c r="C738" t="s">
        <v>753</v>
      </c>
      <c r="D738">
        <v>300106</v>
      </c>
      <c r="E738" t="s">
        <v>1091</v>
      </c>
      <c r="F738" t="s">
        <v>771</v>
      </c>
      <c r="G738" t="s">
        <v>772</v>
      </c>
    </row>
    <row r="739" spans="1:7">
      <c r="A739" t="str">
        <f t="shared" si="13"/>
        <v>300106.400005</v>
      </c>
      <c r="B739">
        <v>400005</v>
      </c>
      <c r="C739" t="s">
        <v>754</v>
      </c>
      <c r="D739">
        <v>300106</v>
      </c>
      <c r="E739" t="s">
        <v>1091</v>
      </c>
      <c r="F739" t="s">
        <v>771</v>
      </c>
      <c r="G739" t="s">
        <v>772</v>
      </c>
    </row>
    <row r="740" spans="1:7">
      <c r="A740" t="str">
        <f t="shared" si="13"/>
        <v>300106.400006</v>
      </c>
      <c r="B740">
        <v>400006</v>
      </c>
      <c r="C740" t="s">
        <v>755</v>
      </c>
      <c r="D740">
        <v>300106</v>
      </c>
      <c r="E740" t="s">
        <v>1091</v>
      </c>
      <c r="F740" t="s">
        <v>771</v>
      </c>
      <c r="G740" t="s">
        <v>772</v>
      </c>
    </row>
    <row r="741" spans="1:7">
      <c r="A741" t="str">
        <f t="shared" si="13"/>
        <v>300106.400007</v>
      </c>
      <c r="B741">
        <v>400007</v>
      </c>
      <c r="C741" t="s">
        <v>756</v>
      </c>
      <c r="D741">
        <v>300106</v>
      </c>
      <c r="E741" t="s">
        <v>1091</v>
      </c>
      <c r="F741" t="s">
        <v>771</v>
      </c>
      <c r="G741" t="s">
        <v>772</v>
      </c>
    </row>
    <row r="742" spans="1:7">
      <c r="A742" t="str">
        <f t="shared" si="13"/>
        <v>300106.400010</v>
      </c>
      <c r="B742">
        <v>400010</v>
      </c>
      <c r="C742" t="s">
        <v>162</v>
      </c>
      <c r="D742">
        <v>300106</v>
      </c>
      <c r="E742" t="s">
        <v>1091</v>
      </c>
      <c r="F742" t="s">
        <v>771</v>
      </c>
      <c r="G742" t="s">
        <v>772</v>
      </c>
    </row>
    <row r="743" spans="1:7">
      <c r="A743" t="str">
        <f t="shared" si="13"/>
        <v>300106.400011</v>
      </c>
      <c r="B743">
        <v>400011</v>
      </c>
      <c r="C743" t="s">
        <v>757</v>
      </c>
      <c r="D743">
        <v>300106</v>
      </c>
      <c r="E743" t="s">
        <v>1091</v>
      </c>
      <c r="F743" t="s">
        <v>771</v>
      </c>
      <c r="G743" t="s">
        <v>772</v>
      </c>
    </row>
    <row r="744" spans="1:7">
      <c r="A744" t="str">
        <f t="shared" si="13"/>
        <v>300106.400012</v>
      </c>
      <c r="B744">
        <v>400012</v>
      </c>
      <c r="C744" t="s">
        <v>758</v>
      </c>
      <c r="D744">
        <v>300106</v>
      </c>
      <c r="E744" t="s">
        <v>1091</v>
      </c>
      <c r="F744" t="s">
        <v>771</v>
      </c>
      <c r="G744" t="s">
        <v>772</v>
      </c>
    </row>
    <row r="745" spans="1:7">
      <c r="A745" t="str">
        <f t="shared" si="13"/>
        <v>300106.400013</v>
      </c>
      <c r="B745">
        <v>400013</v>
      </c>
      <c r="C745" t="s">
        <v>759</v>
      </c>
      <c r="D745">
        <v>300106</v>
      </c>
      <c r="E745" t="s">
        <v>1091</v>
      </c>
      <c r="F745" t="s">
        <v>771</v>
      </c>
      <c r="G745" t="s">
        <v>772</v>
      </c>
    </row>
    <row r="746" spans="1:7">
      <c r="A746" t="str">
        <f t="shared" si="13"/>
        <v>300106.400202</v>
      </c>
      <c r="B746">
        <v>400202</v>
      </c>
      <c r="C746" t="s">
        <v>760</v>
      </c>
      <c r="D746">
        <v>300106</v>
      </c>
      <c r="E746" t="s">
        <v>1091</v>
      </c>
      <c r="F746" t="s">
        <v>771</v>
      </c>
      <c r="G746" t="s">
        <v>772</v>
      </c>
    </row>
    <row r="747" spans="1:7">
      <c r="A747" t="str">
        <f t="shared" si="13"/>
        <v>300106.400203</v>
      </c>
      <c r="B747">
        <v>400203</v>
      </c>
      <c r="C747" t="s">
        <v>761</v>
      </c>
      <c r="D747">
        <v>300106</v>
      </c>
      <c r="E747" t="s">
        <v>1091</v>
      </c>
      <c r="F747" t="s">
        <v>771</v>
      </c>
      <c r="G747" t="s">
        <v>772</v>
      </c>
    </row>
    <row r="748" spans="1:7">
      <c r="A748" t="str">
        <f t="shared" si="13"/>
        <v>300106.400219</v>
      </c>
      <c r="B748">
        <v>400219</v>
      </c>
      <c r="C748" t="s">
        <v>762</v>
      </c>
      <c r="D748">
        <v>300106</v>
      </c>
      <c r="E748" t="s">
        <v>1091</v>
      </c>
      <c r="F748" t="s">
        <v>771</v>
      </c>
      <c r="G748" t="s">
        <v>772</v>
      </c>
    </row>
    <row r="749" spans="1:7">
      <c r="A749" t="str">
        <f t="shared" si="13"/>
        <v>300106.400220</v>
      </c>
      <c r="B749">
        <v>400220</v>
      </c>
      <c r="C749" t="s">
        <v>763</v>
      </c>
      <c r="D749">
        <v>300106</v>
      </c>
      <c r="E749" t="s">
        <v>1091</v>
      </c>
      <c r="F749" t="s">
        <v>771</v>
      </c>
      <c r="G749" t="s">
        <v>772</v>
      </c>
    </row>
    <row r="750" spans="1:7">
      <c r="A750" t="str">
        <f t="shared" si="13"/>
        <v>300106.400221</v>
      </c>
      <c r="B750">
        <v>400221</v>
      </c>
      <c r="C750" t="s">
        <v>764</v>
      </c>
      <c r="D750">
        <v>300106</v>
      </c>
      <c r="E750" t="s">
        <v>1091</v>
      </c>
      <c r="F750" t="s">
        <v>771</v>
      </c>
      <c r="G750" t="s">
        <v>772</v>
      </c>
    </row>
    <row r="751" spans="1:7">
      <c r="A751" t="str">
        <f t="shared" si="13"/>
        <v>300106.400014</v>
      </c>
      <c r="B751">
        <v>400014</v>
      </c>
      <c r="C751" t="s">
        <v>164</v>
      </c>
      <c r="D751">
        <v>300106</v>
      </c>
      <c r="E751" t="s">
        <v>1091</v>
      </c>
      <c r="F751" t="s">
        <v>771</v>
      </c>
      <c r="G751" t="s">
        <v>772</v>
      </c>
    </row>
    <row r="752" spans="1:7">
      <c r="A752" t="str">
        <f t="shared" si="13"/>
        <v>300106.400015</v>
      </c>
      <c r="B752">
        <v>400015</v>
      </c>
      <c r="C752" t="s">
        <v>171</v>
      </c>
      <c r="D752">
        <v>300106</v>
      </c>
      <c r="E752" t="s">
        <v>1091</v>
      </c>
      <c r="F752" t="s">
        <v>771</v>
      </c>
      <c r="G752" t="s">
        <v>772</v>
      </c>
    </row>
    <row r="753" spans="1:7">
      <c r="A753" t="str">
        <f t="shared" si="13"/>
        <v>300106.400016</v>
      </c>
      <c r="B753">
        <v>400016</v>
      </c>
      <c r="C753" t="s">
        <v>177</v>
      </c>
      <c r="D753">
        <v>300106</v>
      </c>
      <c r="E753" t="s">
        <v>1091</v>
      </c>
      <c r="F753" t="s">
        <v>771</v>
      </c>
      <c r="G753" t="s">
        <v>772</v>
      </c>
    </row>
    <row r="754" spans="1:7">
      <c r="A754" t="str">
        <f t="shared" si="13"/>
        <v>300106.400017</v>
      </c>
      <c r="B754">
        <v>400017</v>
      </c>
      <c r="C754" t="s">
        <v>183</v>
      </c>
      <c r="D754">
        <v>300106</v>
      </c>
      <c r="E754" t="s">
        <v>1091</v>
      </c>
      <c r="F754" t="s">
        <v>771</v>
      </c>
      <c r="G754" t="s">
        <v>772</v>
      </c>
    </row>
    <row r="755" spans="1:7">
      <c r="A755" t="str">
        <f t="shared" si="13"/>
        <v>300106.400175</v>
      </c>
      <c r="B755">
        <v>400175</v>
      </c>
      <c r="C755" t="s">
        <v>765</v>
      </c>
      <c r="D755">
        <v>300106</v>
      </c>
      <c r="E755" t="s">
        <v>1091</v>
      </c>
      <c r="F755" t="s">
        <v>771</v>
      </c>
      <c r="G755" t="s">
        <v>772</v>
      </c>
    </row>
    <row r="756" spans="1:7">
      <c r="A756" t="str">
        <f t="shared" si="13"/>
        <v>300106.400176</v>
      </c>
      <c r="B756">
        <v>400176</v>
      </c>
      <c r="C756" t="s">
        <v>766</v>
      </c>
      <c r="D756">
        <v>300106</v>
      </c>
      <c r="E756" t="s">
        <v>1091</v>
      </c>
      <c r="F756" t="s">
        <v>771</v>
      </c>
      <c r="G756" t="s">
        <v>772</v>
      </c>
    </row>
    <row r="757" spans="1:7">
      <c r="A757" t="str">
        <f t="shared" si="13"/>
        <v>300106.400020</v>
      </c>
      <c r="B757">
        <v>400020</v>
      </c>
      <c r="C757" t="s">
        <v>191</v>
      </c>
      <c r="D757">
        <v>300106</v>
      </c>
      <c r="E757" t="s">
        <v>1091</v>
      </c>
      <c r="F757" t="s">
        <v>771</v>
      </c>
      <c r="G757" t="s">
        <v>772</v>
      </c>
    </row>
    <row r="758" spans="1:7">
      <c r="A758" t="str">
        <f t="shared" si="13"/>
        <v>300106.400021</v>
      </c>
      <c r="B758">
        <v>400021</v>
      </c>
      <c r="C758" t="s">
        <v>197</v>
      </c>
      <c r="D758">
        <v>300106</v>
      </c>
      <c r="E758" t="s">
        <v>1091</v>
      </c>
      <c r="F758" t="s">
        <v>771</v>
      </c>
      <c r="G758" t="s">
        <v>772</v>
      </c>
    </row>
    <row r="759" spans="1:7">
      <c r="A759" t="str">
        <f t="shared" si="13"/>
        <v>300106.400022</v>
      </c>
      <c r="B759">
        <v>400022</v>
      </c>
      <c r="C759" t="s">
        <v>200</v>
      </c>
      <c r="D759">
        <v>300106</v>
      </c>
      <c r="E759" t="s">
        <v>1091</v>
      </c>
      <c r="F759" t="s">
        <v>771</v>
      </c>
      <c r="G759" t="s">
        <v>772</v>
      </c>
    </row>
    <row r="760" spans="1:7">
      <c r="A760" t="str">
        <f t="shared" si="13"/>
        <v>300106.400024</v>
      </c>
      <c r="B760">
        <v>400024</v>
      </c>
      <c r="C760" t="s">
        <v>767</v>
      </c>
      <c r="D760">
        <v>300106</v>
      </c>
      <c r="E760" t="s">
        <v>1091</v>
      </c>
      <c r="F760" t="s">
        <v>771</v>
      </c>
      <c r="G760" t="s">
        <v>772</v>
      </c>
    </row>
    <row r="761" spans="1:7">
      <c r="A761" t="str">
        <f t="shared" si="13"/>
        <v>300106.400177</v>
      </c>
      <c r="B761">
        <v>400177</v>
      </c>
      <c r="C761" t="s">
        <v>202</v>
      </c>
      <c r="D761">
        <v>300106</v>
      </c>
      <c r="E761" t="s">
        <v>1091</v>
      </c>
      <c r="F761" t="s">
        <v>771</v>
      </c>
      <c r="G761" t="s">
        <v>772</v>
      </c>
    </row>
    <row r="762" spans="1:7">
      <c r="A762" t="str">
        <f t="shared" si="13"/>
        <v>300106.400214</v>
      </c>
      <c r="B762">
        <v>400214</v>
      </c>
      <c r="C762" t="s">
        <v>224</v>
      </c>
      <c r="D762">
        <v>300106</v>
      </c>
      <c r="E762" t="s">
        <v>1091</v>
      </c>
      <c r="F762" t="s">
        <v>771</v>
      </c>
      <c r="G762" t="s">
        <v>772</v>
      </c>
    </row>
    <row r="763" spans="1:7">
      <c r="A763" t="str">
        <f t="shared" si="13"/>
        <v>300106.400025</v>
      </c>
      <c r="B763">
        <v>400025</v>
      </c>
      <c r="C763" t="s">
        <v>228</v>
      </c>
      <c r="D763">
        <v>300106</v>
      </c>
      <c r="E763" t="s">
        <v>1091</v>
      </c>
      <c r="F763" t="s">
        <v>771</v>
      </c>
      <c r="G763" t="s">
        <v>772</v>
      </c>
    </row>
    <row r="764" spans="1:7">
      <c r="A764" t="str">
        <f t="shared" si="13"/>
        <v>300106.400026</v>
      </c>
      <c r="B764">
        <v>400026</v>
      </c>
      <c r="C764" t="s">
        <v>230</v>
      </c>
      <c r="D764">
        <v>300106</v>
      </c>
      <c r="E764" t="s">
        <v>1091</v>
      </c>
      <c r="F764" t="s">
        <v>771</v>
      </c>
      <c r="G764" t="s">
        <v>772</v>
      </c>
    </row>
    <row r="765" spans="1:7">
      <c r="A765" t="str">
        <f t="shared" si="13"/>
        <v>300106.400027</v>
      </c>
      <c r="B765">
        <v>400027</v>
      </c>
      <c r="C765" t="s">
        <v>231</v>
      </c>
      <c r="D765">
        <v>300106</v>
      </c>
      <c r="E765" t="s">
        <v>1091</v>
      </c>
      <c r="F765" t="s">
        <v>771</v>
      </c>
      <c r="G765" t="s">
        <v>772</v>
      </c>
    </row>
    <row r="766" spans="1:7">
      <c r="A766" t="str">
        <f t="shared" si="13"/>
        <v>300106.400028</v>
      </c>
      <c r="B766">
        <v>400028</v>
      </c>
      <c r="C766" t="s">
        <v>232</v>
      </c>
      <c r="D766">
        <v>300106</v>
      </c>
      <c r="E766" t="s">
        <v>1091</v>
      </c>
      <c r="F766" t="s">
        <v>771</v>
      </c>
      <c r="G766" t="s">
        <v>772</v>
      </c>
    </row>
    <row r="767" spans="1:7">
      <c r="A767" t="str">
        <f t="shared" si="13"/>
        <v>300106.400029</v>
      </c>
      <c r="B767">
        <v>400029</v>
      </c>
      <c r="C767" t="s">
        <v>234</v>
      </c>
      <c r="D767">
        <v>300106</v>
      </c>
      <c r="E767" t="s">
        <v>1091</v>
      </c>
      <c r="F767" t="s">
        <v>771</v>
      </c>
      <c r="G767" t="s">
        <v>772</v>
      </c>
    </row>
    <row r="768" spans="1:7">
      <c r="A768" t="str">
        <f t="shared" si="13"/>
        <v>300106.400030</v>
      </c>
      <c r="B768">
        <v>400030</v>
      </c>
      <c r="C768" t="s">
        <v>236</v>
      </c>
      <c r="D768">
        <v>300106</v>
      </c>
      <c r="E768" t="s">
        <v>1091</v>
      </c>
      <c r="F768" t="s">
        <v>771</v>
      </c>
      <c r="G768" t="s">
        <v>772</v>
      </c>
    </row>
    <row r="769" spans="1:7">
      <c r="A769" t="str">
        <f t="shared" si="13"/>
        <v>300106.400178</v>
      </c>
      <c r="B769">
        <v>400178</v>
      </c>
      <c r="C769" t="s">
        <v>769</v>
      </c>
      <c r="D769">
        <v>300106</v>
      </c>
      <c r="E769" t="s">
        <v>1091</v>
      </c>
      <c r="F769" t="s">
        <v>771</v>
      </c>
      <c r="G769" t="s">
        <v>772</v>
      </c>
    </row>
    <row r="770" spans="1:7">
      <c r="A770" t="str">
        <f t="shared" si="13"/>
        <v>300106.400179</v>
      </c>
      <c r="B770">
        <v>400179</v>
      </c>
      <c r="C770" t="s">
        <v>238</v>
      </c>
      <c r="D770">
        <v>300106</v>
      </c>
      <c r="E770" t="s">
        <v>1091</v>
      </c>
      <c r="F770" t="s">
        <v>771</v>
      </c>
      <c r="G770" t="s">
        <v>772</v>
      </c>
    </row>
    <row r="771" spans="1:7">
      <c r="A771" t="str">
        <f t="shared" si="13"/>
        <v>300106.400180</v>
      </c>
      <c r="B771">
        <v>400180</v>
      </c>
      <c r="C771" t="s">
        <v>243</v>
      </c>
      <c r="D771">
        <v>300106</v>
      </c>
      <c r="E771" t="s">
        <v>1091</v>
      </c>
      <c r="F771" t="s">
        <v>771</v>
      </c>
      <c r="G771" t="s">
        <v>772</v>
      </c>
    </row>
    <row r="772" spans="1:7">
      <c r="A772" t="str">
        <f t="shared" si="13"/>
        <v>300107.400003</v>
      </c>
      <c r="B772">
        <v>400003</v>
      </c>
      <c r="C772" t="s">
        <v>156</v>
      </c>
      <c r="D772">
        <v>300107</v>
      </c>
      <c r="E772" t="s">
        <v>1092</v>
      </c>
      <c r="F772" t="s">
        <v>771</v>
      </c>
      <c r="G772" t="s">
        <v>772</v>
      </c>
    </row>
    <row r="773" spans="1:7">
      <c r="A773" t="str">
        <f t="shared" si="13"/>
        <v>300107.400004</v>
      </c>
      <c r="B773">
        <v>400004</v>
      </c>
      <c r="C773" t="s">
        <v>753</v>
      </c>
      <c r="D773">
        <v>300107</v>
      </c>
      <c r="E773" t="s">
        <v>1092</v>
      </c>
      <c r="F773" t="s">
        <v>771</v>
      </c>
      <c r="G773" t="s">
        <v>772</v>
      </c>
    </row>
    <row r="774" spans="1:7">
      <c r="A774" t="str">
        <f t="shared" si="13"/>
        <v>300107.400005</v>
      </c>
      <c r="B774">
        <v>400005</v>
      </c>
      <c r="C774" t="s">
        <v>754</v>
      </c>
      <c r="D774">
        <v>300107</v>
      </c>
      <c r="E774" t="s">
        <v>1092</v>
      </c>
      <c r="F774" t="s">
        <v>771</v>
      </c>
      <c r="G774" t="s">
        <v>772</v>
      </c>
    </row>
    <row r="775" spans="1:7">
      <c r="A775" t="str">
        <f t="shared" si="13"/>
        <v>300107.400006</v>
      </c>
      <c r="B775">
        <v>400006</v>
      </c>
      <c r="C775" t="s">
        <v>755</v>
      </c>
      <c r="D775">
        <v>300107</v>
      </c>
      <c r="E775" t="s">
        <v>1092</v>
      </c>
      <c r="F775" t="s">
        <v>771</v>
      </c>
      <c r="G775" t="s">
        <v>772</v>
      </c>
    </row>
    <row r="776" spans="1:7">
      <c r="A776" t="str">
        <f t="shared" ref="A776:A838" si="14">CONCATENATE(D776,".",B776)</f>
        <v>300107.400007</v>
      </c>
      <c r="B776">
        <v>400007</v>
      </c>
      <c r="C776" t="s">
        <v>756</v>
      </c>
      <c r="D776">
        <v>300107</v>
      </c>
      <c r="E776" t="s">
        <v>1092</v>
      </c>
      <c r="F776" t="s">
        <v>771</v>
      </c>
      <c r="G776" t="s">
        <v>772</v>
      </c>
    </row>
    <row r="777" spans="1:7">
      <c r="A777" t="str">
        <f t="shared" si="14"/>
        <v>300107.400010</v>
      </c>
      <c r="B777">
        <v>400010</v>
      </c>
      <c r="C777" t="s">
        <v>162</v>
      </c>
      <c r="D777">
        <v>300107</v>
      </c>
      <c r="E777" t="s">
        <v>1092</v>
      </c>
      <c r="F777" t="s">
        <v>771</v>
      </c>
      <c r="G777" t="s">
        <v>772</v>
      </c>
    </row>
    <row r="778" spans="1:7">
      <c r="A778" t="str">
        <f t="shared" si="14"/>
        <v>300107.400011</v>
      </c>
      <c r="B778">
        <v>400011</v>
      </c>
      <c r="C778" t="s">
        <v>757</v>
      </c>
      <c r="D778">
        <v>300107</v>
      </c>
      <c r="E778" t="s">
        <v>1092</v>
      </c>
      <c r="F778" t="s">
        <v>771</v>
      </c>
      <c r="G778" t="s">
        <v>772</v>
      </c>
    </row>
    <row r="779" spans="1:7">
      <c r="A779" t="str">
        <f t="shared" si="14"/>
        <v>300107.400012</v>
      </c>
      <c r="B779">
        <v>400012</v>
      </c>
      <c r="C779" t="s">
        <v>758</v>
      </c>
      <c r="D779">
        <v>300107</v>
      </c>
      <c r="E779" t="s">
        <v>1092</v>
      </c>
      <c r="F779" t="s">
        <v>771</v>
      </c>
      <c r="G779" t="s">
        <v>772</v>
      </c>
    </row>
    <row r="780" spans="1:7">
      <c r="A780" t="str">
        <f t="shared" si="14"/>
        <v>300107.400013</v>
      </c>
      <c r="B780">
        <v>400013</v>
      </c>
      <c r="C780" t="s">
        <v>759</v>
      </c>
      <c r="D780">
        <v>300107</v>
      </c>
      <c r="E780" t="s">
        <v>1092</v>
      </c>
      <c r="F780" t="s">
        <v>771</v>
      </c>
      <c r="G780" t="s">
        <v>772</v>
      </c>
    </row>
    <row r="781" spans="1:7">
      <c r="A781" t="str">
        <f t="shared" si="14"/>
        <v>300107.400202</v>
      </c>
      <c r="B781">
        <v>400202</v>
      </c>
      <c r="C781" t="s">
        <v>760</v>
      </c>
      <c r="D781">
        <v>300107</v>
      </c>
      <c r="E781" t="s">
        <v>1092</v>
      </c>
      <c r="F781" t="s">
        <v>771</v>
      </c>
      <c r="G781" t="s">
        <v>772</v>
      </c>
    </row>
    <row r="782" spans="1:7">
      <c r="A782" t="str">
        <f t="shared" si="14"/>
        <v>300107.400203</v>
      </c>
      <c r="B782">
        <v>400203</v>
      </c>
      <c r="C782" t="s">
        <v>761</v>
      </c>
      <c r="D782">
        <v>300107</v>
      </c>
      <c r="E782" t="s">
        <v>1092</v>
      </c>
      <c r="F782" t="s">
        <v>771</v>
      </c>
      <c r="G782" t="s">
        <v>772</v>
      </c>
    </row>
    <row r="783" spans="1:7">
      <c r="A783" t="str">
        <f t="shared" si="14"/>
        <v>300107.400219</v>
      </c>
      <c r="B783">
        <v>400219</v>
      </c>
      <c r="C783" t="s">
        <v>762</v>
      </c>
      <c r="D783">
        <v>300107</v>
      </c>
      <c r="E783" t="s">
        <v>1092</v>
      </c>
      <c r="F783" t="s">
        <v>771</v>
      </c>
      <c r="G783" t="s">
        <v>772</v>
      </c>
    </row>
    <row r="784" spans="1:7">
      <c r="A784" t="str">
        <f t="shared" si="14"/>
        <v>300107.400220</v>
      </c>
      <c r="B784">
        <v>400220</v>
      </c>
      <c r="C784" t="s">
        <v>763</v>
      </c>
      <c r="D784">
        <v>300107</v>
      </c>
      <c r="E784" t="s">
        <v>1092</v>
      </c>
      <c r="F784" t="s">
        <v>771</v>
      </c>
      <c r="G784" t="s">
        <v>772</v>
      </c>
    </row>
    <row r="785" spans="1:7">
      <c r="A785" t="str">
        <f t="shared" si="14"/>
        <v>300107.400221</v>
      </c>
      <c r="B785">
        <v>400221</v>
      </c>
      <c r="C785" t="s">
        <v>764</v>
      </c>
      <c r="D785">
        <v>300107</v>
      </c>
      <c r="E785" t="s">
        <v>1092</v>
      </c>
      <c r="F785" t="s">
        <v>771</v>
      </c>
      <c r="G785" t="s">
        <v>772</v>
      </c>
    </row>
    <row r="786" spans="1:7">
      <c r="A786" t="str">
        <f t="shared" si="14"/>
        <v>300107.400014</v>
      </c>
      <c r="B786">
        <v>400014</v>
      </c>
      <c r="C786" t="s">
        <v>164</v>
      </c>
      <c r="D786">
        <v>300107</v>
      </c>
      <c r="E786" t="s">
        <v>1092</v>
      </c>
      <c r="F786" t="s">
        <v>771</v>
      </c>
      <c r="G786" t="s">
        <v>772</v>
      </c>
    </row>
    <row r="787" spans="1:7">
      <c r="A787" t="str">
        <f t="shared" si="14"/>
        <v>300107.400015</v>
      </c>
      <c r="B787">
        <v>400015</v>
      </c>
      <c r="C787" t="s">
        <v>171</v>
      </c>
      <c r="D787">
        <v>300107</v>
      </c>
      <c r="E787" t="s">
        <v>1092</v>
      </c>
      <c r="F787" t="s">
        <v>771</v>
      </c>
      <c r="G787" t="s">
        <v>772</v>
      </c>
    </row>
    <row r="788" spans="1:7">
      <c r="A788" t="str">
        <f t="shared" si="14"/>
        <v>300107.400016</v>
      </c>
      <c r="B788">
        <v>400016</v>
      </c>
      <c r="C788" t="s">
        <v>177</v>
      </c>
      <c r="D788">
        <v>300107</v>
      </c>
      <c r="E788" t="s">
        <v>1092</v>
      </c>
      <c r="F788" t="s">
        <v>771</v>
      </c>
      <c r="G788" t="s">
        <v>772</v>
      </c>
    </row>
    <row r="789" spans="1:7">
      <c r="A789" t="str">
        <f t="shared" si="14"/>
        <v>300107.400017</v>
      </c>
      <c r="B789">
        <v>400017</v>
      </c>
      <c r="C789" t="s">
        <v>183</v>
      </c>
      <c r="D789">
        <v>300107</v>
      </c>
      <c r="E789" t="s">
        <v>1092</v>
      </c>
      <c r="F789" t="s">
        <v>771</v>
      </c>
      <c r="G789" t="s">
        <v>772</v>
      </c>
    </row>
    <row r="790" spans="1:7">
      <c r="A790" t="str">
        <f t="shared" si="14"/>
        <v>300107.400175</v>
      </c>
      <c r="B790">
        <v>400175</v>
      </c>
      <c r="C790" t="s">
        <v>765</v>
      </c>
      <c r="D790">
        <v>300107</v>
      </c>
      <c r="E790" t="s">
        <v>1092</v>
      </c>
      <c r="F790" t="s">
        <v>771</v>
      </c>
      <c r="G790" t="s">
        <v>772</v>
      </c>
    </row>
    <row r="791" spans="1:7">
      <c r="A791" t="str">
        <f t="shared" si="14"/>
        <v>300107.400176</v>
      </c>
      <c r="B791">
        <v>400176</v>
      </c>
      <c r="C791" t="s">
        <v>766</v>
      </c>
      <c r="D791">
        <v>300107</v>
      </c>
      <c r="E791" t="s">
        <v>1092</v>
      </c>
      <c r="F791" t="s">
        <v>771</v>
      </c>
      <c r="G791" t="s">
        <v>772</v>
      </c>
    </row>
    <row r="792" spans="1:7">
      <c r="A792" t="str">
        <f t="shared" si="14"/>
        <v>300107.400020</v>
      </c>
      <c r="B792">
        <v>400020</v>
      </c>
      <c r="C792" t="s">
        <v>191</v>
      </c>
      <c r="D792">
        <v>300107</v>
      </c>
      <c r="E792" t="s">
        <v>1092</v>
      </c>
      <c r="F792" t="s">
        <v>771</v>
      </c>
      <c r="G792" t="s">
        <v>772</v>
      </c>
    </row>
    <row r="793" spans="1:7">
      <c r="A793" t="str">
        <f t="shared" si="14"/>
        <v>300107.400021</v>
      </c>
      <c r="B793">
        <v>400021</v>
      </c>
      <c r="C793" t="s">
        <v>197</v>
      </c>
      <c r="D793">
        <v>300107</v>
      </c>
      <c r="E793" t="s">
        <v>1092</v>
      </c>
      <c r="F793" t="s">
        <v>771</v>
      </c>
      <c r="G793" t="s">
        <v>772</v>
      </c>
    </row>
    <row r="794" spans="1:7">
      <c r="A794" t="str">
        <f t="shared" si="14"/>
        <v>300107.400022</v>
      </c>
      <c r="B794">
        <v>400022</v>
      </c>
      <c r="C794" t="s">
        <v>200</v>
      </c>
      <c r="D794">
        <v>300107</v>
      </c>
      <c r="E794" t="s">
        <v>1092</v>
      </c>
      <c r="F794" t="s">
        <v>771</v>
      </c>
      <c r="G794" t="s">
        <v>772</v>
      </c>
    </row>
    <row r="795" spans="1:7">
      <c r="A795" t="str">
        <f t="shared" si="14"/>
        <v>300107.400024</v>
      </c>
      <c r="B795">
        <v>400024</v>
      </c>
      <c r="C795" t="s">
        <v>767</v>
      </c>
      <c r="D795">
        <v>300107</v>
      </c>
      <c r="E795" t="s">
        <v>1092</v>
      </c>
      <c r="F795" t="s">
        <v>771</v>
      </c>
      <c r="G795" t="s">
        <v>772</v>
      </c>
    </row>
    <row r="796" spans="1:7">
      <c r="A796" t="str">
        <f t="shared" si="14"/>
        <v>300107.400177</v>
      </c>
      <c r="B796">
        <v>400177</v>
      </c>
      <c r="C796" t="s">
        <v>202</v>
      </c>
      <c r="D796">
        <v>300107</v>
      </c>
      <c r="E796" t="s">
        <v>1092</v>
      </c>
      <c r="F796" t="s">
        <v>771</v>
      </c>
      <c r="G796" t="s">
        <v>772</v>
      </c>
    </row>
    <row r="797" spans="1:7">
      <c r="A797" t="str">
        <f t="shared" si="14"/>
        <v>300107.400214</v>
      </c>
      <c r="B797">
        <v>400214</v>
      </c>
      <c r="C797" t="s">
        <v>224</v>
      </c>
      <c r="D797">
        <v>300107</v>
      </c>
      <c r="E797" t="s">
        <v>1092</v>
      </c>
      <c r="F797" t="s">
        <v>771</v>
      </c>
      <c r="G797" t="s">
        <v>772</v>
      </c>
    </row>
    <row r="798" spans="1:7">
      <c r="A798" t="str">
        <f t="shared" si="14"/>
        <v>300107.400025</v>
      </c>
      <c r="B798">
        <v>400025</v>
      </c>
      <c r="C798" t="s">
        <v>228</v>
      </c>
      <c r="D798">
        <v>300107</v>
      </c>
      <c r="E798" t="s">
        <v>1092</v>
      </c>
      <c r="F798" t="s">
        <v>771</v>
      </c>
      <c r="G798" t="s">
        <v>772</v>
      </c>
    </row>
    <row r="799" spans="1:7">
      <c r="A799" t="str">
        <f t="shared" si="14"/>
        <v>300107.400026</v>
      </c>
      <c r="B799">
        <v>400026</v>
      </c>
      <c r="C799" t="s">
        <v>230</v>
      </c>
      <c r="D799">
        <v>300107</v>
      </c>
      <c r="E799" t="s">
        <v>1092</v>
      </c>
      <c r="F799" t="s">
        <v>771</v>
      </c>
      <c r="G799" t="s">
        <v>772</v>
      </c>
    </row>
    <row r="800" spans="1:7">
      <c r="A800" t="str">
        <f t="shared" si="14"/>
        <v>300107.400027</v>
      </c>
      <c r="B800">
        <v>400027</v>
      </c>
      <c r="C800" t="s">
        <v>231</v>
      </c>
      <c r="D800">
        <v>300107</v>
      </c>
      <c r="E800" t="s">
        <v>1092</v>
      </c>
      <c r="F800" t="s">
        <v>771</v>
      </c>
      <c r="G800" t="s">
        <v>772</v>
      </c>
    </row>
    <row r="801" spans="1:7">
      <c r="A801" t="str">
        <f t="shared" si="14"/>
        <v>300107.400028</v>
      </c>
      <c r="B801">
        <v>400028</v>
      </c>
      <c r="C801" t="s">
        <v>232</v>
      </c>
      <c r="D801">
        <v>300107</v>
      </c>
      <c r="E801" t="s">
        <v>1092</v>
      </c>
      <c r="F801" t="s">
        <v>771</v>
      </c>
      <c r="G801" t="s">
        <v>772</v>
      </c>
    </row>
    <row r="802" spans="1:7">
      <c r="A802" t="str">
        <f t="shared" si="14"/>
        <v>300107.400029</v>
      </c>
      <c r="B802">
        <v>400029</v>
      </c>
      <c r="C802" t="s">
        <v>234</v>
      </c>
      <c r="D802">
        <v>300107</v>
      </c>
      <c r="E802" t="s">
        <v>1092</v>
      </c>
      <c r="F802" t="s">
        <v>771</v>
      </c>
      <c r="G802" t="s">
        <v>772</v>
      </c>
    </row>
    <row r="803" spans="1:7">
      <c r="A803" t="str">
        <f t="shared" si="14"/>
        <v>300107.400030</v>
      </c>
      <c r="B803">
        <v>400030</v>
      </c>
      <c r="C803" t="s">
        <v>236</v>
      </c>
      <c r="D803">
        <v>300107</v>
      </c>
      <c r="E803" t="s">
        <v>1092</v>
      </c>
      <c r="F803" t="s">
        <v>771</v>
      </c>
      <c r="G803" t="s">
        <v>772</v>
      </c>
    </row>
    <row r="804" spans="1:7">
      <c r="A804" t="str">
        <f t="shared" si="14"/>
        <v>300107.400178</v>
      </c>
      <c r="B804">
        <v>400178</v>
      </c>
      <c r="C804" t="s">
        <v>769</v>
      </c>
      <c r="D804">
        <v>300107</v>
      </c>
      <c r="E804" t="s">
        <v>1092</v>
      </c>
      <c r="F804" t="s">
        <v>771</v>
      </c>
      <c r="G804" t="s">
        <v>772</v>
      </c>
    </row>
    <row r="805" spans="1:7">
      <c r="A805" t="str">
        <f t="shared" si="14"/>
        <v>300107.400179</v>
      </c>
      <c r="B805">
        <v>400179</v>
      </c>
      <c r="C805" t="s">
        <v>238</v>
      </c>
      <c r="D805">
        <v>300107</v>
      </c>
      <c r="E805" t="s">
        <v>1092</v>
      </c>
      <c r="F805" t="s">
        <v>771</v>
      </c>
      <c r="G805" t="s">
        <v>772</v>
      </c>
    </row>
    <row r="806" spans="1:7">
      <c r="A806" t="str">
        <f t="shared" si="14"/>
        <v>300107.400180</v>
      </c>
      <c r="B806">
        <v>400180</v>
      </c>
      <c r="C806" t="s">
        <v>243</v>
      </c>
      <c r="D806">
        <v>300107</v>
      </c>
      <c r="E806" t="s">
        <v>1092</v>
      </c>
      <c r="F806" t="s">
        <v>771</v>
      </c>
      <c r="G806" t="s">
        <v>772</v>
      </c>
    </row>
    <row r="807" spans="1:7">
      <c r="A807" t="str">
        <f t="shared" si="14"/>
        <v>300108.400003</v>
      </c>
      <c r="B807">
        <v>400003</v>
      </c>
      <c r="C807" t="s">
        <v>156</v>
      </c>
      <c r="D807">
        <v>300108</v>
      </c>
      <c r="E807" t="s">
        <v>1093</v>
      </c>
      <c r="F807" t="s">
        <v>771</v>
      </c>
      <c r="G807" t="s">
        <v>772</v>
      </c>
    </row>
    <row r="808" spans="1:7">
      <c r="A808" t="str">
        <f t="shared" si="14"/>
        <v>300108.400004</v>
      </c>
      <c r="B808">
        <v>400004</v>
      </c>
      <c r="C808" t="s">
        <v>753</v>
      </c>
      <c r="D808">
        <v>300108</v>
      </c>
      <c r="E808" t="s">
        <v>1093</v>
      </c>
      <c r="F808" t="s">
        <v>771</v>
      </c>
      <c r="G808" t="s">
        <v>772</v>
      </c>
    </row>
    <row r="809" spans="1:7">
      <c r="A809" t="str">
        <f t="shared" si="14"/>
        <v>300108.400005</v>
      </c>
      <c r="B809">
        <v>400005</v>
      </c>
      <c r="C809" t="s">
        <v>754</v>
      </c>
      <c r="D809">
        <v>300108</v>
      </c>
      <c r="E809" t="s">
        <v>1093</v>
      </c>
      <c r="F809" t="s">
        <v>771</v>
      </c>
      <c r="G809" t="s">
        <v>772</v>
      </c>
    </row>
    <row r="810" spans="1:7">
      <c r="A810" t="str">
        <f t="shared" si="14"/>
        <v>300108.400006</v>
      </c>
      <c r="B810">
        <v>400006</v>
      </c>
      <c r="C810" t="s">
        <v>755</v>
      </c>
      <c r="D810">
        <v>300108</v>
      </c>
      <c r="E810" t="s">
        <v>1093</v>
      </c>
      <c r="F810" t="s">
        <v>771</v>
      </c>
      <c r="G810" t="s">
        <v>772</v>
      </c>
    </row>
    <row r="811" spans="1:7">
      <c r="A811" t="str">
        <f t="shared" si="14"/>
        <v>300108.400007</v>
      </c>
      <c r="B811">
        <v>400007</v>
      </c>
      <c r="C811" t="s">
        <v>756</v>
      </c>
      <c r="D811">
        <v>300108</v>
      </c>
      <c r="E811" t="s">
        <v>1093</v>
      </c>
      <c r="F811" t="s">
        <v>771</v>
      </c>
      <c r="G811" t="s">
        <v>772</v>
      </c>
    </row>
    <row r="812" spans="1:7">
      <c r="A812" t="str">
        <f t="shared" si="14"/>
        <v>300108.400010</v>
      </c>
      <c r="B812">
        <v>400010</v>
      </c>
      <c r="C812" t="s">
        <v>162</v>
      </c>
      <c r="D812">
        <v>300108</v>
      </c>
      <c r="E812" t="s">
        <v>1093</v>
      </c>
      <c r="F812" t="s">
        <v>771</v>
      </c>
      <c r="G812" t="s">
        <v>772</v>
      </c>
    </row>
    <row r="813" spans="1:7">
      <c r="A813" t="str">
        <f t="shared" si="14"/>
        <v>300108.400011</v>
      </c>
      <c r="B813">
        <v>400011</v>
      </c>
      <c r="C813" t="s">
        <v>757</v>
      </c>
      <c r="D813">
        <v>300108</v>
      </c>
      <c r="E813" t="s">
        <v>1093</v>
      </c>
      <c r="F813" t="s">
        <v>771</v>
      </c>
      <c r="G813" t="s">
        <v>772</v>
      </c>
    </row>
    <row r="814" spans="1:7">
      <c r="A814" t="str">
        <f t="shared" si="14"/>
        <v>300108.400012</v>
      </c>
      <c r="B814">
        <v>400012</v>
      </c>
      <c r="C814" t="s">
        <v>758</v>
      </c>
      <c r="D814">
        <v>300108</v>
      </c>
      <c r="E814" t="s">
        <v>1093</v>
      </c>
      <c r="F814" t="s">
        <v>771</v>
      </c>
      <c r="G814" t="s">
        <v>772</v>
      </c>
    </row>
    <row r="815" spans="1:7">
      <c r="A815" t="str">
        <f t="shared" si="14"/>
        <v>300108.400013</v>
      </c>
      <c r="B815">
        <v>400013</v>
      </c>
      <c r="C815" t="s">
        <v>759</v>
      </c>
      <c r="D815">
        <v>300108</v>
      </c>
      <c r="E815" t="s">
        <v>1093</v>
      </c>
      <c r="F815" t="s">
        <v>771</v>
      </c>
      <c r="G815" t="s">
        <v>772</v>
      </c>
    </row>
    <row r="816" spans="1:7">
      <c r="A816" t="str">
        <f t="shared" si="14"/>
        <v>300108.400202</v>
      </c>
      <c r="B816">
        <v>400202</v>
      </c>
      <c r="C816" t="s">
        <v>760</v>
      </c>
      <c r="D816">
        <v>300108</v>
      </c>
      <c r="E816" t="s">
        <v>1093</v>
      </c>
      <c r="F816" t="s">
        <v>771</v>
      </c>
      <c r="G816" t="s">
        <v>772</v>
      </c>
    </row>
    <row r="817" spans="1:7">
      <c r="A817" t="str">
        <f t="shared" si="14"/>
        <v>300108.400203</v>
      </c>
      <c r="B817">
        <v>400203</v>
      </c>
      <c r="C817" t="s">
        <v>761</v>
      </c>
      <c r="D817">
        <v>300108</v>
      </c>
      <c r="E817" t="s">
        <v>1093</v>
      </c>
      <c r="F817" t="s">
        <v>771</v>
      </c>
      <c r="G817" t="s">
        <v>772</v>
      </c>
    </row>
    <row r="818" spans="1:7">
      <c r="A818" t="str">
        <f t="shared" si="14"/>
        <v>300108.400219</v>
      </c>
      <c r="B818">
        <v>400219</v>
      </c>
      <c r="C818" t="s">
        <v>762</v>
      </c>
      <c r="D818">
        <v>300108</v>
      </c>
      <c r="E818" t="s">
        <v>1093</v>
      </c>
      <c r="F818" t="s">
        <v>771</v>
      </c>
      <c r="G818" t="s">
        <v>772</v>
      </c>
    </row>
    <row r="819" spans="1:7">
      <c r="A819" t="str">
        <f t="shared" si="14"/>
        <v>300108.400220</v>
      </c>
      <c r="B819">
        <v>400220</v>
      </c>
      <c r="C819" t="s">
        <v>763</v>
      </c>
      <c r="D819">
        <v>300108</v>
      </c>
      <c r="E819" t="s">
        <v>1093</v>
      </c>
      <c r="F819" t="s">
        <v>771</v>
      </c>
      <c r="G819" t="s">
        <v>772</v>
      </c>
    </row>
    <row r="820" spans="1:7">
      <c r="A820" t="str">
        <f t="shared" si="14"/>
        <v>300108.400221</v>
      </c>
      <c r="B820">
        <v>400221</v>
      </c>
      <c r="C820" t="s">
        <v>764</v>
      </c>
      <c r="D820">
        <v>300108</v>
      </c>
      <c r="E820" t="s">
        <v>1093</v>
      </c>
      <c r="F820" t="s">
        <v>771</v>
      </c>
      <c r="G820" t="s">
        <v>772</v>
      </c>
    </row>
    <row r="821" spans="1:7">
      <c r="A821" t="str">
        <f t="shared" si="14"/>
        <v>300108.400014</v>
      </c>
      <c r="B821">
        <v>400014</v>
      </c>
      <c r="C821" t="s">
        <v>164</v>
      </c>
      <c r="D821">
        <v>300108</v>
      </c>
      <c r="E821" t="s">
        <v>1093</v>
      </c>
      <c r="F821" t="s">
        <v>771</v>
      </c>
      <c r="G821" t="s">
        <v>772</v>
      </c>
    </row>
    <row r="822" spans="1:7">
      <c r="A822" t="str">
        <f t="shared" si="14"/>
        <v>300108.400015</v>
      </c>
      <c r="B822">
        <v>400015</v>
      </c>
      <c r="C822" t="s">
        <v>171</v>
      </c>
      <c r="D822">
        <v>300108</v>
      </c>
      <c r="E822" t="s">
        <v>1093</v>
      </c>
      <c r="F822" t="s">
        <v>771</v>
      </c>
      <c r="G822" t="s">
        <v>772</v>
      </c>
    </row>
    <row r="823" spans="1:7">
      <c r="A823" t="str">
        <f t="shared" si="14"/>
        <v>300108.400016</v>
      </c>
      <c r="B823">
        <v>400016</v>
      </c>
      <c r="C823" t="s">
        <v>177</v>
      </c>
      <c r="D823">
        <v>300108</v>
      </c>
      <c r="E823" t="s">
        <v>1093</v>
      </c>
      <c r="F823" t="s">
        <v>771</v>
      </c>
      <c r="G823" t="s">
        <v>772</v>
      </c>
    </row>
    <row r="824" spans="1:7">
      <c r="A824" t="str">
        <f t="shared" si="14"/>
        <v>300108.400017</v>
      </c>
      <c r="B824">
        <v>400017</v>
      </c>
      <c r="C824" t="s">
        <v>183</v>
      </c>
      <c r="D824">
        <v>300108</v>
      </c>
      <c r="E824" t="s">
        <v>1093</v>
      </c>
      <c r="F824" t="s">
        <v>771</v>
      </c>
      <c r="G824" t="s">
        <v>772</v>
      </c>
    </row>
    <row r="825" spans="1:7">
      <c r="A825" t="str">
        <f t="shared" si="14"/>
        <v>300108.400175</v>
      </c>
      <c r="B825">
        <v>400175</v>
      </c>
      <c r="C825" t="s">
        <v>765</v>
      </c>
      <c r="D825">
        <v>300108</v>
      </c>
      <c r="E825" t="s">
        <v>1093</v>
      </c>
      <c r="F825" t="s">
        <v>771</v>
      </c>
      <c r="G825" t="s">
        <v>772</v>
      </c>
    </row>
    <row r="826" spans="1:7">
      <c r="A826" t="str">
        <f t="shared" si="14"/>
        <v>300108.400176</v>
      </c>
      <c r="B826">
        <v>400176</v>
      </c>
      <c r="C826" t="s">
        <v>766</v>
      </c>
      <c r="D826">
        <v>300108</v>
      </c>
      <c r="E826" t="s">
        <v>1093</v>
      </c>
      <c r="F826" t="s">
        <v>771</v>
      </c>
      <c r="G826" t="s">
        <v>772</v>
      </c>
    </row>
    <row r="827" spans="1:7">
      <c r="A827" t="str">
        <f t="shared" si="14"/>
        <v>300108.400020</v>
      </c>
      <c r="B827">
        <v>400020</v>
      </c>
      <c r="C827" t="s">
        <v>191</v>
      </c>
      <c r="D827">
        <v>300108</v>
      </c>
      <c r="E827" t="s">
        <v>1093</v>
      </c>
      <c r="F827" t="s">
        <v>771</v>
      </c>
      <c r="G827" t="s">
        <v>772</v>
      </c>
    </row>
    <row r="828" spans="1:7">
      <c r="A828" t="str">
        <f t="shared" si="14"/>
        <v>300108.400021</v>
      </c>
      <c r="B828">
        <v>400021</v>
      </c>
      <c r="C828" t="s">
        <v>197</v>
      </c>
      <c r="D828">
        <v>300108</v>
      </c>
      <c r="E828" t="s">
        <v>1093</v>
      </c>
      <c r="F828" t="s">
        <v>771</v>
      </c>
      <c r="G828" t="s">
        <v>772</v>
      </c>
    </row>
    <row r="829" spans="1:7">
      <c r="A829" t="str">
        <f t="shared" si="14"/>
        <v>300108.400022</v>
      </c>
      <c r="B829">
        <v>400022</v>
      </c>
      <c r="C829" t="s">
        <v>200</v>
      </c>
      <c r="D829">
        <v>300108</v>
      </c>
      <c r="E829" t="s">
        <v>1093</v>
      </c>
      <c r="F829" t="s">
        <v>771</v>
      </c>
      <c r="G829" t="s">
        <v>772</v>
      </c>
    </row>
    <row r="830" spans="1:7">
      <c r="A830" t="str">
        <f t="shared" si="14"/>
        <v>300108.400024</v>
      </c>
      <c r="B830">
        <v>400024</v>
      </c>
      <c r="C830" t="s">
        <v>767</v>
      </c>
      <c r="D830">
        <v>300108</v>
      </c>
      <c r="E830" t="s">
        <v>1093</v>
      </c>
      <c r="F830" t="s">
        <v>771</v>
      </c>
      <c r="G830" t="s">
        <v>772</v>
      </c>
    </row>
    <row r="831" spans="1:7">
      <c r="A831" t="str">
        <f t="shared" si="14"/>
        <v>300108.400177</v>
      </c>
      <c r="B831">
        <v>400177</v>
      </c>
      <c r="C831" t="s">
        <v>202</v>
      </c>
      <c r="D831">
        <v>300108</v>
      </c>
      <c r="E831" t="s">
        <v>1093</v>
      </c>
      <c r="F831" t="s">
        <v>771</v>
      </c>
      <c r="G831" t="s">
        <v>772</v>
      </c>
    </row>
    <row r="832" spans="1:7">
      <c r="A832" t="str">
        <f t="shared" si="14"/>
        <v>300108.400214</v>
      </c>
      <c r="B832">
        <v>400214</v>
      </c>
      <c r="C832" t="s">
        <v>224</v>
      </c>
      <c r="D832">
        <v>300108</v>
      </c>
      <c r="E832" t="s">
        <v>1093</v>
      </c>
      <c r="F832" t="s">
        <v>771</v>
      </c>
      <c r="G832" t="s">
        <v>772</v>
      </c>
    </row>
    <row r="833" spans="1:7">
      <c r="A833" t="str">
        <f t="shared" si="14"/>
        <v>300108.400025</v>
      </c>
      <c r="B833">
        <v>400025</v>
      </c>
      <c r="C833" t="s">
        <v>228</v>
      </c>
      <c r="D833">
        <v>300108</v>
      </c>
      <c r="E833" t="s">
        <v>1093</v>
      </c>
      <c r="F833" t="s">
        <v>771</v>
      </c>
      <c r="G833" t="s">
        <v>772</v>
      </c>
    </row>
    <row r="834" spans="1:7">
      <c r="A834" t="str">
        <f t="shared" si="14"/>
        <v>300108.400026</v>
      </c>
      <c r="B834">
        <v>400026</v>
      </c>
      <c r="C834" t="s">
        <v>230</v>
      </c>
      <c r="D834">
        <v>300108</v>
      </c>
      <c r="E834" t="s">
        <v>1093</v>
      </c>
      <c r="F834" t="s">
        <v>771</v>
      </c>
      <c r="G834" t="s">
        <v>772</v>
      </c>
    </row>
    <row r="835" spans="1:7">
      <c r="A835" t="str">
        <f t="shared" si="14"/>
        <v>300108.400027</v>
      </c>
      <c r="B835">
        <v>400027</v>
      </c>
      <c r="C835" t="s">
        <v>231</v>
      </c>
      <c r="D835">
        <v>300108</v>
      </c>
      <c r="E835" t="s">
        <v>1093</v>
      </c>
      <c r="F835" t="s">
        <v>771</v>
      </c>
      <c r="G835" t="s">
        <v>772</v>
      </c>
    </row>
    <row r="836" spans="1:7">
      <c r="A836" t="str">
        <f t="shared" si="14"/>
        <v>300108.400028</v>
      </c>
      <c r="B836">
        <v>400028</v>
      </c>
      <c r="C836" t="s">
        <v>232</v>
      </c>
      <c r="D836">
        <v>300108</v>
      </c>
      <c r="E836" t="s">
        <v>1093</v>
      </c>
      <c r="F836" t="s">
        <v>771</v>
      </c>
      <c r="G836" t="s">
        <v>772</v>
      </c>
    </row>
    <row r="837" spans="1:7">
      <c r="A837" t="str">
        <f t="shared" si="14"/>
        <v>300108.400029</v>
      </c>
      <c r="B837">
        <v>400029</v>
      </c>
      <c r="C837" t="s">
        <v>234</v>
      </c>
      <c r="D837">
        <v>300108</v>
      </c>
      <c r="E837" t="s">
        <v>1093</v>
      </c>
      <c r="F837" t="s">
        <v>771</v>
      </c>
      <c r="G837" t="s">
        <v>772</v>
      </c>
    </row>
    <row r="838" spans="1:7">
      <c r="A838" t="str">
        <f t="shared" si="14"/>
        <v>300108.400030</v>
      </c>
      <c r="B838">
        <v>400030</v>
      </c>
      <c r="C838" t="s">
        <v>236</v>
      </c>
      <c r="D838">
        <v>300108</v>
      </c>
      <c r="E838" t="s">
        <v>1093</v>
      </c>
      <c r="F838" t="s">
        <v>771</v>
      </c>
      <c r="G838" t="s">
        <v>772</v>
      </c>
    </row>
    <row r="839" spans="1:7">
      <c r="A839" t="str">
        <f t="shared" ref="A839:A900" si="15">CONCATENATE(D839,".",B839)</f>
        <v>300108.400178</v>
      </c>
      <c r="B839">
        <v>400178</v>
      </c>
      <c r="C839" t="s">
        <v>769</v>
      </c>
      <c r="D839">
        <v>300108</v>
      </c>
      <c r="E839" t="s">
        <v>1093</v>
      </c>
      <c r="F839" t="s">
        <v>771</v>
      </c>
      <c r="G839" t="s">
        <v>772</v>
      </c>
    </row>
    <row r="840" spans="1:7">
      <c r="A840" t="str">
        <f t="shared" si="15"/>
        <v>300108.400179</v>
      </c>
      <c r="B840">
        <v>400179</v>
      </c>
      <c r="C840" t="s">
        <v>238</v>
      </c>
      <c r="D840">
        <v>300108</v>
      </c>
      <c r="E840" t="s">
        <v>1093</v>
      </c>
      <c r="F840" t="s">
        <v>771</v>
      </c>
      <c r="G840" t="s">
        <v>772</v>
      </c>
    </row>
    <row r="841" spans="1:7">
      <c r="A841" t="str">
        <f t="shared" si="15"/>
        <v>300108.400180</v>
      </c>
      <c r="B841">
        <v>400180</v>
      </c>
      <c r="C841" t="s">
        <v>243</v>
      </c>
      <c r="D841">
        <v>300108</v>
      </c>
      <c r="E841" t="s">
        <v>1093</v>
      </c>
      <c r="F841" t="s">
        <v>771</v>
      </c>
      <c r="G841" t="s">
        <v>772</v>
      </c>
    </row>
    <row r="842" spans="1:7">
      <c r="A842" t="str">
        <f t="shared" si="15"/>
        <v>300301.400003</v>
      </c>
      <c r="B842">
        <v>400003</v>
      </c>
      <c r="C842" t="s">
        <v>156</v>
      </c>
      <c r="D842">
        <v>300301</v>
      </c>
      <c r="E842" t="s">
        <v>734</v>
      </c>
      <c r="F842" t="s">
        <v>771</v>
      </c>
      <c r="G842" t="s">
        <v>772</v>
      </c>
    </row>
    <row r="843" spans="1:7">
      <c r="A843" t="str">
        <f t="shared" si="15"/>
        <v>300301.400004</v>
      </c>
      <c r="B843">
        <v>400004</v>
      </c>
      <c r="C843" t="s">
        <v>753</v>
      </c>
      <c r="D843">
        <v>300301</v>
      </c>
      <c r="E843" t="s">
        <v>734</v>
      </c>
      <c r="F843" t="s">
        <v>771</v>
      </c>
      <c r="G843" t="s">
        <v>772</v>
      </c>
    </row>
    <row r="844" spans="1:7">
      <c r="A844" t="str">
        <f t="shared" si="15"/>
        <v>300301.400005</v>
      </c>
      <c r="B844">
        <v>400005</v>
      </c>
      <c r="C844" t="s">
        <v>754</v>
      </c>
      <c r="D844">
        <v>300301</v>
      </c>
      <c r="E844" t="s">
        <v>734</v>
      </c>
      <c r="F844" t="s">
        <v>771</v>
      </c>
      <c r="G844" t="s">
        <v>772</v>
      </c>
    </row>
    <row r="845" spans="1:7">
      <c r="A845" t="str">
        <f t="shared" si="15"/>
        <v>300301.400006</v>
      </c>
      <c r="B845">
        <v>400006</v>
      </c>
      <c r="C845" t="s">
        <v>755</v>
      </c>
      <c r="D845">
        <v>300301</v>
      </c>
      <c r="E845" t="s">
        <v>734</v>
      </c>
      <c r="F845" t="s">
        <v>771</v>
      </c>
      <c r="G845" t="s">
        <v>772</v>
      </c>
    </row>
    <row r="846" spans="1:7">
      <c r="A846" t="str">
        <f t="shared" si="15"/>
        <v>300301.400007</v>
      </c>
      <c r="B846">
        <v>400007</v>
      </c>
      <c r="C846" t="s">
        <v>756</v>
      </c>
      <c r="D846">
        <v>300301</v>
      </c>
      <c r="E846" t="s">
        <v>734</v>
      </c>
      <c r="F846" t="s">
        <v>771</v>
      </c>
      <c r="G846" t="s">
        <v>772</v>
      </c>
    </row>
    <row r="847" spans="1:7">
      <c r="A847" t="str">
        <f t="shared" si="15"/>
        <v>300301.400010</v>
      </c>
      <c r="B847">
        <v>400010</v>
      </c>
      <c r="C847" t="s">
        <v>162</v>
      </c>
      <c r="D847">
        <v>300301</v>
      </c>
      <c r="E847" t="s">
        <v>734</v>
      </c>
      <c r="F847" t="s">
        <v>771</v>
      </c>
      <c r="G847" t="s">
        <v>772</v>
      </c>
    </row>
    <row r="848" spans="1:7">
      <c r="A848" t="str">
        <f t="shared" si="15"/>
        <v>300301.400011</v>
      </c>
      <c r="B848">
        <v>400011</v>
      </c>
      <c r="C848" t="s">
        <v>757</v>
      </c>
      <c r="D848">
        <v>300301</v>
      </c>
      <c r="E848" t="s">
        <v>734</v>
      </c>
      <c r="F848" t="s">
        <v>771</v>
      </c>
      <c r="G848" t="s">
        <v>772</v>
      </c>
    </row>
    <row r="849" spans="1:7">
      <c r="A849" t="str">
        <f t="shared" si="15"/>
        <v>300301.400012</v>
      </c>
      <c r="B849">
        <v>400012</v>
      </c>
      <c r="C849" t="s">
        <v>758</v>
      </c>
      <c r="D849">
        <v>300301</v>
      </c>
      <c r="E849" t="s">
        <v>734</v>
      </c>
      <c r="F849" t="s">
        <v>771</v>
      </c>
      <c r="G849" t="s">
        <v>772</v>
      </c>
    </row>
    <row r="850" spans="1:7">
      <c r="A850" t="str">
        <f t="shared" si="15"/>
        <v>300301.400013</v>
      </c>
      <c r="B850">
        <v>400013</v>
      </c>
      <c r="C850" t="s">
        <v>759</v>
      </c>
      <c r="D850">
        <v>300301</v>
      </c>
      <c r="E850" t="s">
        <v>734</v>
      </c>
      <c r="F850" t="s">
        <v>771</v>
      </c>
      <c r="G850" t="s">
        <v>772</v>
      </c>
    </row>
    <row r="851" spans="1:7">
      <c r="A851" t="str">
        <f t="shared" si="15"/>
        <v>300301.400202</v>
      </c>
      <c r="B851">
        <v>400202</v>
      </c>
      <c r="C851" t="s">
        <v>760</v>
      </c>
      <c r="D851">
        <v>300301</v>
      </c>
      <c r="E851" t="s">
        <v>734</v>
      </c>
      <c r="F851" t="s">
        <v>771</v>
      </c>
      <c r="G851" t="s">
        <v>772</v>
      </c>
    </row>
    <row r="852" spans="1:7">
      <c r="A852" t="str">
        <f t="shared" si="15"/>
        <v>300301.400203</v>
      </c>
      <c r="B852">
        <v>400203</v>
      </c>
      <c r="C852" t="s">
        <v>761</v>
      </c>
      <c r="D852">
        <v>300301</v>
      </c>
      <c r="E852" t="s">
        <v>734</v>
      </c>
      <c r="F852" t="s">
        <v>771</v>
      </c>
      <c r="G852" t="s">
        <v>772</v>
      </c>
    </row>
    <row r="853" spans="1:7">
      <c r="A853" t="str">
        <f t="shared" si="15"/>
        <v>300301.400219</v>
      </c>
      <c r="B853">
        <v>400219</v>
      </c>
      <c r="C853" t="s">
        <v>762</v>
      </c>
      <c r="D853">
        <v>300301</v>
      </c>
      <c r="E853" t="s">
        <v>734</v>
      </c>
      <c r="F853" t="s">
        <v>771</v>
      </c>
      <c r="G853" t="s">
        <v>772</v>
      </c>
    </row>
    <row r="854" spans="1:7">
      <c r="A854" t="str">
        <f t="shared" si="15"/>
        <v>300301.400220</v>
      </c>
      <c r="B854">
        <v>400220</v>
      </c>
      <c r="C854" t="s">
        <v>763</v>
      </c>
      <c r="D854">
        <v>300301</v>
      </c>
      <c r="E854" t="s">
        <v>734</v>
      </c>
      <c r="F854" t="s">
        <v>771</v>
      </c>
      <c r="G854" t="s">
        <v>772</v>
      </c>
    </row>
    <row r="855" spans="1:7">
      <c r="A855" t="str">
        <f t="shared" si="15"/>
        <v>300301.400221</v>
      </c>
      <c r="B855">
        <v>400221</v>
      </c>
      <c r="C855" t="s">
        <v>764</v>
      </c>
      <c r="D855">
        <v>300301</v>
      </c>
      <c r="E855" t="s">
        <v>734</v>
      </c>
      <c r="F855" t="s">
        <v>771</v>
      </c>
      <c r="G855" t="s">
        <v>772</v>
      </c>
    </row>
    <row r="856" spans="1:7">
      <c r="A856" t="str">
        <f t="shared" si="15"/>
        <v>300301.400014</v>
      </c>
      <c r="B856">
        <v>400014</v>
      </c>
      <c r="C856" t="s">
        <v>164</v>
      </c>
      <c r="D856">
        <v>300301</v>
      </c>
      <c r="E856" t="s">
        <v>734</v>
      </c>
      <c r="F856" t="s">
        <v>771</v>
      </c>
      <c r="G856" t="s">
        <v>772</v>
      </c>
    </row>
    <row r="857" spans="1:7">
      <c r="A857" t="str">
        <f t="shared" si="15"/>
        <v>300301.400015</v>
      </c>
      <c r="B857">
        <v>400015</v>
      </c>
      <c r="C857" t="s">
        <v>171</v>
      </c>
      <c r="D857">
        <v>300301</v>
      </c>
      <c r="E857" t="s">
        <v>734</v>
      </c>
      <c r="F857" t="s">
        <v>771</v>
      </c>
      <c r="G857" t="s">
        <v>772</v>
      </c>
    </row>
    <row r="858" spans="1:7">
      <c r="A858" t="str">
        <f t="shared" si="15"/>
        <v>300301.400016</v>
      </c>
      <c r="B858">
        <v>400016</v>
      </c>
      <c r="C858" t="s">
        <v>177</v>
      </c>
      <c r="D858">
        <v>300301</v>
      </c>
      <c r="E858" t="s">
        <v>734</v>
      </c>
      <c r="F858" t="s">
        <v>771</v>
      </c>
      <c r="G858" t="s">
        <v>772</v>
      </c>
    </row>
    <row r="859" spans="1:7">
      <c r="A859" t="str">
        <f t="shared" si="15"/>
        <v>300301.400017</v>
      </c>
      <c r="B859">
        <v>400017</v>
      </c>
      <c r="C859" t="s">
        <v>183</v>
      </c>
      <c r="D859">
        <v>300301</v>
      </c>
      <c r="E859" t="s">
        <v>734</v>
      </c>
      <c r="F859" t="s">
        <v>771</v>
      </c>
      <c r="G859" t="s">
        <v>772</v>
      </c>
    </row>
    <row r="860" spans="1:7">
      <c r="A860" t="str">
        <f t="shared" si="15"/>
        <v>300301.400175</v>
      </c>
      <c r="B860">
        <v>400175</v>
      </c>
      <c r="C860" t="s">
        <v>765</v>
      </c>
      <c r="D860">
        <v>300301</v>
      </c>
      <c r="E860" t="s">
        <v>734</v>
      </c>
      <c r="F860" t="s">
        <v>771</v>
      </c>
      <c r="G860" t="s">
        <v>772</v>
      </c>
    </row>
    <row r="861" spans="1:7">
      <c r="A861" t="str">
        <f t="shared" si="15"/>
        <v>300301.400176</v>
      </c>
      <c r="B861">
        <v>400176</v>
      </c>
      <c r="C861" t="s">
        <v>766</v>
      </c>
      <c r="D861">
        <v>300301</v>
      </c>
      <c r="E861" t="s">
        <v>734</v>
      </c>
      <c r="F861" t="s">
        <v>771</v>
      </c>
      <c r="G861" t="s">
        <v>772</v>
      </c>
    </row>
    <row r="862" spans="1:7">
      <c r="A862" t="str">
        <f t="shared" si="15"/>
        <v>300301.400020</v>
      </c>
      <c r="B862">
        <v>400020</v>
      </c>
      <c r="C862" t="s">
        <v>191</v>
      </c>
      <c r="D862">
        <v>300301</v>
      </c>
      <c r="E862" t="s">
        <v>734</v>
      </c>
      <c r="F862" t="s">
        <v>771</v>
      </c>
      <c r="G862" t="s">
        <v>772</v>
      </c>
    </row>
    <row r="863" spans="1:7">
      <c r="A863" t="str">
        <f t="shared" si="15"/>
        <v>300301.400021</v>
      </c>
      <c r="B863">
        <v>400021</v>
      </c>
      <c r="C863" t="s">
        <v>197</v>
      </c>
      <c r="D863">
        <v>300301</v>
      </c>
      <c r="E863" t="s">
        <v>734</v>
      </c>
      <c r="F863" t="s">
        <v>771</v>
      </c>
      <c r="G863" t="s">
        <v>772</v>
      </c>
    </row>
    <row r="864" spans="1:7">
      <c r="A864" t="str">
        <f t="shared" si="15"/>
        <v>300301.400022</v>
      </c>
      <c r="B864">
        <v>400022</v>
      </c>
      <c r="C864" t="s">
        <v>200</v>
      </c>
      <c r="D864">
        <v>300301</v>
      </c>
      <c r="E864" t="s">
        <v>734</v>
      </c>
      <c r="F864" t="s">
        <v>771</v>
      </c>
      <c r="G864" t="s">
        <v>772</v>
      </c>
    </row>
    <row r="865" spans="1:7">
      <c r="A865" t="str">
        <f t="shared" si="15"/>
        <v>300301.400024</v>
      </c>
      <c r="B865">
        <v>400024</v>
      </c>
      <c r="C865" t="s">
        <v>767</v>
      </c>
      <c r="D865">
        <v>300301</v>
      </c>
      <c r="E865" t="s">
        <v>734</v>
      </c>
      <c r="F865" t="s">
        <v>771</v>
      </c>
      <c r="G865" t="s">
        <v>772</v>
      </c>
    </row>
    <row r="866" spans="1:7">
      <c r="A866" t="str">
        <f t="shared" si="15"/>
        <v>300301.400177</v>
      </c>
      <c r="B866">
        <v>400177</v>
      </c>
      <c r="C866" t="s">
        <v>202</v>
      </c>
      <c r="D866">
        <v>300301</v>
      </c>
      <c r="E866" t="s">
        <v>734</v>
      </c>
      <c r="F866" t="s">
        <v>771</v>
      </c>
      <c r="G866" t="s">
        <v>772</v>
      </c>
    </row>
    <row r="867" spans="1:7">
      <c r="A867" t="str">
        <f t="shared" si="15"/>
        <v>300301.400214</v>
      </c>
      <c r="B867">
        <v>400214</v>
      </c>
      <c r="C867" t="s">
        <v>224</v>
      </c>
      <c r="D867">
        <v>300301</v>
      </c>
      <c r="E867" t="s">
        <v>734</v>
      </c>
      <c r="F867" t="s">
        <v>771</v>
      </c>
      <c r="G867" t="s">
        <v>772</v>
      </c>
    </row>
    <row r="868" spans="1:7">
      <c r="A868" t="str">
        <f t="shared" si="15"/>
        <v>300301.400025</v>
      </c>
      <c r="B868">
        <v>400025</v>
      </c>
      <c r="C868" t="s">
        <v>228</v>
      </c>
      <c r="D868">
        <v>300301</v>
      </c>
      <c r="E868" t="s">
        <v>734</v>
      </c>
      <c r="F868" t="s">
        <v>771</v>
      </c>
      <c r="G868" t="s">
        <v>772</v>
      </c>
    </row>
    <row r="869" spans="1:7">
      <c r="A869" t="str">
        <f t="shared" si="15"/>
        <v>300301.400026</v>
      </c>
      <c r="B869">
        <v>400026</v>
      </c>
      <c r="C869" t="s">
        <v>230</v>
      </c>
      <c r="D869">
        <v>300301</v>
      </c>
      <c r="E869" t="s">
        <v>734</v>
      </c>
      <c r="F869" t="s">
        <v>771</v>
      </c>
      <c r="G869" t="s">
        <v>772</v>
      </c>
    </row>
    <row r="870" spans="1:7">
      <c r="A870" t="str">
        <f t="shared" si="15"/>
        <v>300301.400027</v>
      </c>
      <c r="B870">
        <v>400027</v>
      </c>
      <c r="C870" t="s">
        <v>231</v>
      </c>
      <c r="D870">
        <v>300301</v>
      </c>
      <c r="E870" t="s">
        <v>734</v>
      </c>
      <c r="F870" t="s">
        <v>771</v>
      </c>
      <c r="G870" t="s">
        <v>772</v>
      </c>
    </row>
    <row r="871" spans="1:7">
      <c r="A871" t="str">
        <f t="shared" si="15"/>
        <v>300301.400028</v>
      </c>
      <c r="B871">
        <v>400028</v>
      </c>
      <c r="C871" t="s">
        <v>232</v>
      </c>
      <c r="D871">
        <v>300301</v>
      </c>
      <c r="E871" t="s">
        <v>734</v>
      </c>
      <c r="F871" t="s">
        <v>771</v>
      </c>
      <c r="G871" t="s">
        <v>772</v>
      </c>
    </row>
    <row r="872" spans="1:7">
      <c r="A872" t="str">
        <f t="shared" si="15"/>
        <v>300301.400029</v>
      </c>
      <c r="B872">
        <v>400029</v>
      </c>
      <c r="C872" t="s">
        <v>234</v>
      </c>
      <c r="D872">
        <v>300301</v>
      </c>
      <c r="E872" t="s">
        <v>734</v>
      </c>
      <c r="F872" t="s">
        <v>771</v>
      </c>
      <c r="G872" t="s">
        <v>772</v>
      </c>
    </row>
    <row r="873" spans="1:7">
      <c r="A873" t="str">
        <f t="shared" si="15"/>
        <v>300301.400030</v>
      </c>
      <c r="B873">
        <v>400030</v>
      </c>
      <c r="C873" t="s">
        <v>236</v>
      </c>
      <c r="D873">
        <v>300301</v>
      </c>
      <c r="E873" t="s">
        <v>734</v>
      </c>
      <c r="F873" t="s">
        <v>771</v>
      </c>
      <c r="G873" t="s">
        <v>772</v>
      </c>
    </row>
    <row r="874" spans="1:7">
      <c r="A874" t="str">
        <f t="shared" si="15"/>
        <v>300301.400178</v>
      </c>
      <c r="B874">
        <v>400178</v>
      </c>
      <c r="C874" t="s">
        <v>769</v>
      </c>
      <c r="D874">
        <v>300301</v>
      </c>
      <c r="E874" t="s">
        <v>734</v>
      </c>
      <c r="F874" t="s">
        <v>771</v>
      </c>
      <c r="G874" t="s">
        <v>772</v>
      </c>
    </row>
    <row r="875" spans="1:7">
      <c r="A875" t="str">
        <f t="shared" si="15"/>
        <v>300301.400179</v>
      </c>
      <c r="B875">
        <v>400179</v>
      </c>
      <c r="C875" t="s">
        <v>238</v>
      </c>
      <c r="D875">
        <v>300301</v>
      </c>
      <c r="E875" t="s">
        <v>734</v>
      </c>
      <c r="F875" t="s">
        <v>771</v>
      </c>
      <c r="G875" t="s">
        <v>772</v>
      </c>
    </row>
    <row r="876" spans="1:7">
      <c r="A876" t="str">
        <f t="shared" si="15"/>
        <v>300301.400180</v>
      </c>
      <c r="B876">
        <v>400180</v>
      </c>
      <c r="C876" t="s">
        <v>243</v>
      </c>
      <c r="D876">
        <v>300301</v>
      </c>
      <c r="E876" t="s">
        <v>734</v>
      </c>
      <c r="F876" t="s">
        <v>771</v>
      </c>
      <c r="G876" t="s">
        <v>772</v>
      </c>
    </row>
    <row r="877" spans="1:7">
      <c r="A877" t="str">
        <f t="shared" si="15"/>
        <v>300401.400003</v>
      </c>
      <c r="B877">
        <v>400003</v>
      </c>
      <c r="C877" t="s">
        <v>156</v>
      </c>
      <c r="D877">
        <v>300401</v>
      </c>
      <c r="E877" t="s">
        <v>735</v>
      </c>
      <c r="F877" t="s">
        <v>771</v>
      </c>
      <c r="G877" t="s">
        <v>772</v>
      </c>
    </row>
    <row r="878" spans="1:7">
      <c r="A878" t="str">
        <f t="shared" si="15"/>
        <v>300401.400004</v>
      </c>
      <c r="B878">
        <v>400004</v>
      </c>
      <c r="C878" t="s">
        <v>753</v>
      </c>
      <c r="D878">
        <v>300401</v>
      </c>
      <c r="E878" t="s">
        <v>735</v>
      </c>
      <c r="F878" t="s">
        <v>771</v>
      </c>
      <c r="G878" t="s">
        <v>772</v>
      </c>
    </row>
    <row r="879" spans="1:7">
      <c r="A879" t="str">
        <f t="shared" si="15"/>
        <v>300401.400005</v>
      </c>
      <c r="B879">
        <v>400005</v>
      </c>
      <c r="C879" t="s">
        <v>754</v>
      </c>
      <c r="D879">
        <v>300401</v>
      </c>
      <c r="E879" t="s">
        <v>735</v>
      </c>
      <c r="F879" t="s">
        <v>771</v>
      </c>
      <c r="G879" t="s">
        <v>772</v>
      </c>
    </row>
    <row r="880" spans="1:7">
      <c r="A880" t="str">
        <f t="shared" si="15"/>
        <v>300401.400006</v>
      </c>
      <c r="B880">
        <v>400006</v>
      </c>
      <c r="C880" t="s">
        <v>755</v>
      </c>
      <c r="D880">
        <v>300401</v>
      </c>
      <c r="E880" t="s">
        <v>735</v>
      </c>
      <c r="F880" t="s">
        <v>771</v>
      </c>
      <c r="G880" t="s">
        <v>772</v>
      </c>
    </row>
    <row r="881" spans="1:7">
      <c r="A881" t="str">
        <f t="shared" si="15"/>
        <v>300401.400007</v>
      </c>
      <c r="B881">
        <v>400007</v>
      </c>
      <c r="C881" t="s">
        <v>756</v>
      </c>
      <c r="D881">
        <v>300401</v>
      </c>
      <c r="E881" t="s">
        <v>735</v>
      </c>
      <c r="F881" t="s">
        <v>771</v>
      </c>
      <c r="G881" t="s">
        <v>772</v>
      </c>
    </row>
    <row r="882" spans="1:7">
      <c r="A882" t="str">
        <f t="shared" si="15"/>
        <v>300401.400010</v>
      </c>
      <c r="B882">
        <v>400010</v>
      </c>
      <c r="C882" t="s">
        <v>162</v>
      </c>
      <c r="D882">
        <v>300401</v>
      </c>
      <c r="E882" t="s">
        <v>735</v>
      </c>
      <c r="F882" t="s">
        <v>771</v>
      </c>
      <c r="G882" t="s">
        <v>772</v>
      </c>
    </row>
    <row r="883" spans="1:7">
      <c r="A883" t="str">
        <f t="shared" si="15"/>
        <v>300401.400011</v>
      </c>
      <c r="B883">
        <v>400011</v>
      </c>
      <c r="C883" t="s">
        <v>757</v>
      </c>
      <c r="D883">
        <v>300401</v>
      </c>
      <c r="E883" t="s">
        <v>735</v>
      </c>
      <c r="F883" t="s">
        <v>771</v>
      </c>
      <c r="G883" t="s">
        <v>772</v>
      </c>
    </row>
    <row r="884" spans="1:7">
      <c r="A884" t="str">
        <f t="shared" si="15"/>
        <v>300401.400012</v>
      </c>
      <c r="B884">
        <v>400012</v>
      </c>
      <c r="C884" t="s">
        <v>758</v>
      </c>
      <c r="D884">
        <v>300401</v>
      </c>
      <c r="E884" t="s">
        <v>735</v>
      </c>
      <c r="F884" t="s">
        <v>771</v>
      </c>
      <c r="G884" t="s">
        <v>772</v>
      </c>
    </row>
    <row r="885" spans="1:7">
      <c r="A885" t="str">
        <f t="shared" si="15"/>
        <v>300401.400013</v>
      </c>
      <c r="B885">
        <v>400013</v>
      </c>
      <c r="C885" t="s">
        <v>759</v>
      </c>
      <c r="D885">
        <v>300401</v>
      </c>
      <c r="E885" t="s">
        <v>735</v>
      </c>
      <c r="F885" t="s">
        <v>771</v>
      </c>
      <c r="G885" t="s">
        <v>772</v>
      </c>
    </row>
    <row r="886" spans="1:7">
      <c r="A886" t="str">
        <f t="shared" si="15"/>
        <v>300401.400202</v>
      </c>
      <c r="B886">
        <v>400202</v>
      </c>
      <c r="C886" t="s">
        <v>760</v>
      </c>
      <c r="D886">
        <v>300401</v>
      </c>
      <c r="E886" t="s">
        <v>735</v>
      </c>
      <c r="F886" t="s">
        <v>771</v>
      </c>
      <c r="G886" t="s">
        <v>772</v>
      </c>
    </row>
    <row r="887" spans="1:7">
      <c r="A887" t="str">
        <f t="shared" si="15"/>
        <v>300401.400203</v>
      </c>
      <c r="B887">
        <v>400203</v>
      </c>
      <c r="C887" t="s">
        <v>761</v>
      </c>
      <c r="D887">
        <v>300401</v>
      </c>
      <c r="E887" t="s">
        <v>735</v>
      </c>
      <c r="F887" t="s">
        <v>771</v>
      </c>
      <c r="G887" t="s">
        <v>772</v>
      </c>
    </row>
    <row r="888" spans="1:7">
      <c r="A888" t="str">
        <f t="shared" si="15"/>
        <v>300401.400219</v>
      </c>
      <c r="B888">
        <v>400219</v>
      </c>
      <c r="C888" t="s">
        <v>762</v>
      </c>
      <c r="D888">
        <v>300401</v>
      </c>
      <c r="E888" t="s">
        <v>735</v>
      </c>
      <c r="F888" t="s">
        <v>771</v>
      </c>
      <c r="G888" t="s">
        <v>772</v>
      </c>
    </row>
    <row r="889" spans="1:7">
      <c r="A889" t="str">
        <f t="shared" si="15"/>
        <v>300401.400220</v>
      </c>
      <c r="B889">
        <v>400220</v>
      </c>
      <c r="C889" t="s">
        <v>763</v>
      </c>
      <c r="D889">
        <v>300401</v>
      </c>
      <c r="E889" t="s">
        <v>735</v>
      </c>
      <c r="F889" t="s">
        <v>771</v>
      </c>
      <c r="G889" t="s">
        <v>772</v>
      </c>
    </row>
    <row r="890" spans="1:7">
      <c r="A890" t="str">
        <f t="shared" si="15"/>
        <v>300401.400221</v>
      </c>
      <c r="B890">
        <v>400221</v>
      </c>
      <c r="C890" t="s">
        <v>764</v>
      </c>
      <c r="D890">
        <v>300401</v>
      </c>
      <c r="E890" t="s">
        <v>735</v>
      </c>
      <c r="F890" t="s">
        <v>771</v>
      </c>
      <c r="G890" t="s">
        <v>772</v>
      </c>
    </row>
    <row r="891" spans="1:7">
      <c r="A891" t="str">
        <f t="shared" si="15"/>
        <v>300401.400014</v>
      </c>
      <c r="B891">
        <v>400014</v>
      </c>
      <c r="C891" t="s">
        <v>164</v>
      </c>
      <c r="D891">
        <v>300401</v>
      </c>
      <c r="E891" t="s">
        <v>735</v>
      </c>
      <c r="F891" t="s">
        <v>771</v>
      </c>
      <c r="G891" t="s">
        <v>772</v>
      </c>
    </row>
    <row r="892" spans="1:7">
      <c r="A892" t="str">
        <f t="shared" si="15"/>
        <v>300401.400015</v>
      </c>
      <c r="B892">
        <v>400015</v>
      </c>
      <c r="C892" t="s">
        <v>171</v>
      </c>
      <c r="D892">
        <v>300401</v>
      </c>
      <c r="E892" t="s">
        <v>735</v>
      </c>
      <c r="F892" t="s">
        <v>771</v>
      </c>
      <c r="G892" t="s">
        <v>772</v>
      </c>
    </row>
    <row r="893" spans="1:7">
      <c r="A893" t="str">
        <f t="shared" si="15"/>
        <v>300401.400016</v>
      </c>
      <c r="B893">
        <v>400016</v>
      </c>
      <c r="C893" t="s">
        <v>177</v>
      </c>
      <c r="D893">
        <v>300401</v>
      </c>
      <c r="E893" t="s">
        <v>735</v>
      </c>
      <c r="F893" t="s">
        <v>771</v>
      </c>
      <c r="G893" t="s">
        <v>772</v>
      </c>
    </row>
    <row r="894" spans="1:7">
      <c r="A894" t="str">
        <f t="shared" si="15"/>
        <v>300401.400017</v>
      </c>
      <c r="B894">
        <v>400017</v>
      </c>
      <c r="C894" t="s">
        <v>183</v>
      </c>
      <c r="D894">
        <v>300401</v>
      </c>
      <c r="E894" t="s">
        <v>735</v>
      </c>
      <c r="F894" t="s">
        <v>771</v>
      </c>
      <c r="G894" t="s">
        <v>772</v>
      </c>
    </row>
    <row r="895" spans="1:7">
      <c r="A895" t="str">
        <f t="shared" si="15"/>
        <v>300401.400175</v>
      </c>
      <c r="B895">
        <v>400175</v>
      </c>
      <c r="C895" t="s">
        <v>765</v>
      </c>
      <c r="D895">
        <v>300401</v>
      </c>
      <c r="E895" t="s">
        <v>735</v>
      </c>
      <c r="F895" t="s">
        <v>771</v>
      </c>
      <c r="G895" t="s">
        <v>772</v>
      </c>
    </row>
    <row r="896" spans="1:7">
      <c r="A896" t="str">
        <f t="shared" si="15"/>
        <v>300401.400176</v>
      </c>
      <c r="B896">
        <v>400176</v>
      </c>
      <c r="C896" t="s">
        <v>766</v>
      </c>
      <c r="D896">
        <v>300401</v>
      </c>
      <c r="E896" t="s">
        <v>735</v>
      </c>
      <c r="F896" t="s">
        <v>771</v>
      </c>
      <c r="G896" t="s">
        <v>772</v>
      </c>
    </row>
    <row r="897" spans="1:7">
      <c r="A897" t="str">
        <f t="shared" si="15"/>
        <v>300401.400020</v>
      </c>
      <c r="B897">
        <v>400020</v>
      </c>
      <c r="C897" t="s">
        <v>191</v>
      </c>
      <c r="D897">
        <v>300401</v>
      </c>
      <c r="E897" t="s">
        <v>735</v>
      </c>
      <c r="F897" t="s">
        <v>771</v>
      </c>
      <c r="G897" t="s">
        <v>772</v>
      </c>
    </row>
    <row r="898" spans="1:7">
      <c r="A898" t="str">
        <f t="shared" si="15"/>
        <v>300401.400021</v>
      </c>
      <c r="B898">
        <v>400021</v>
      </c>
      <c r="C898" t="s">
        <v>197</v>
      </c>
      <c r="D898">
        <v>300401</v>
      </c>
      <c r="E898" t="s">
        <v>735</v>
      </c>
      <c r="F898" t="s">
        <v>771</v>
      </c>
      <c r="G898" t="s">
        <v>772</v>
      </c>
    </row>
    <row r="899" spans="1:7">
      <c r="A899" t="str">
        <f t="shared" si="15"/>
        <v>300401.400022</v>
      </c>
      <c r="B899">
        <v>400022</v>
      </c>
      <c r="C899" t="s">
        <v>200</v>
      </c>
      <c r="D899">
        <v>300401</v>
      </c>
      <c r="E899" t="s">
        <v>735</v>
      </c>
      <c r="F899" t="s">
        <v>771</v>
      </c>
      <c r="G899" t="s">
        <v>772</v>
      </c>
    </row>
    <row r="900" spans="1:7">
      <c r="A900" t="str">
        <f t="shared" si="15"/>
        <v>300401.400024</v>
      </c>
      <c r="B900">
        <v>400024</v>
      </c>
      <c r="C900" t="s">
        <v>767</v>
      </c>
      <c r="D900">
        <v>300401</v>
      </c>
      <c r="E900" t="s">
        <v>735</v>
      </c>
      <c r="F900" t="s">
        <v>771</v>
      </c>
      <c r="G900" t="s">
        <v>772</v>
      </c>
    </row>
    <row r="901" spans="1:7">
      <c r="A901" t="str">
        <f t="shared" ref="A901:A962" si="16">CONCATENATE(D901,".",B901)</f>
        <v>300401.400177</v>
      </c>
      <c r="B901">
        <v>400177</v>
      </c>
      <c r="C901" t="s">
        <v>202</v>
      </c>
      <c r="D901">
        <v>300401</v>
      </c>
      <c r="E901" t="s">
        <v>735</v>
      </c>
      <c r="F901" t="s">
        <v>771</v>
      </c>
      <c r="G901" t="s">
        <v>772</v>
      </c>
    </row>
    <row r="902" spans="1:7">
      <c r="A902" t="str">
        <f t="shared" si="16"/>
        <v>300401.400214</v>
      </c>
      <c r="B902">
        <v>400214</v>
      </c>
      <c r="C902" t="s">
        <v>224</v>
      </c>
      <c r="D902">
        <v>300401</v>
      </c>
      <c r="E902" t="s">
        <v>735</v>
      </c>
      <c r="F902" t="s">
        <v>771</v>
      </c>
      <c r="G902" t="s">
        <v>772</v>
      </c>
    </row>
    <row r="903" spans="1:7">
      <c r="A903" t="str">
        <f t="shared" si="16"/>
        <v>300401.400025</v>
      </c>
      <c r="B903">
        <v>400025</v>
      </c>
      <c r="C903" t="s">
        <v>228</v>
      </c>
      <c r="D903">
        <v>300401</v>
      </c>
      <c r="E903" t="s">
        <v>735</v>
      </c>
      <c r="F903" t="s">
        <v>771</v>
      </c>
      <c r="G903" t="s">
        <v>772</v>
      </c>
    </row>
    <row r="904" spans="1:7">
      <c r="A904" t="str">
        <f t="shared" si="16"/>
        <v>300401.400026</v>
      </c>
      <c r="B904">
        <v>400026</v>
      </c>
      <c r="C904" t="s">
        <v>230</v>
      </c>
      <c r="D904">
        <v>300401</v>
      </c>
      <c r="E904" t="s">
        <v>735</v>
      </c>
      <c r="F904" t="s">
        <v>771</v>
      </c>
      <c r="G904" t="s">
        <v>772</v>
      </c>
    </row>
    <row r="905" spans="1:7">
      <c r="A905" t="str">
        <f t="shared" si="16"/>
        <v>300401.400027</v>
      </c>
      <c r="B905">
        <v>400027</v>
      </c>
      <c r="C905" t="s">
        <v>231</v>
      </c>
      <c r="D905">
        <v>300401</v>
      </c>
      <c r="E905" t="s">
        <v>735</v>
      </c>
      <c r="F905" t="s">
        <v>771</v>
      </c>
      <c r="G905" t="s">
        <v>772</v>
      </c>
    </row>
    <row r="906" spans="1:7">
      <c r="A906" t="str">
        <f t="shared" si="16"/>
        <v>300401.400028</v>
      </c>
      <c r="B906">
        <v>400028</v>
      </c>
      <c r="C906" t="s">
        <v>232</v>
      </c>
      <c r="D906">
        <v>300401</v>
      </c>
      <c r="E906" t="s">
        <v>735</v>
      </c>
      <c r="F906" t="s">
        <v>771</v>
      </c>
      <c r="G906" t="s">
        <v>772</v>
      </c>
    </row>
    <row r="907" spans="1:7">
      <c r="A907" t="str">
        <f t="shared" si="16"/>
        <v>300401.400029</v>
      </c>
      <c r="B907">
        <v>400029</v>
      </c>
      <c r="C907" t="s">
        <v>234</v>
      </c>
      <c r="D907">
        <v>300401</v>
      </c>
      <c r="E907" t="s">
        <v>735</v>
      </c>
      <c r="F907" t="s">
        <v>771</v>
      </c>
      <c r="G907" t="s">
        <v>772</v>
      </c>
    </row>
    <row r="908" spans="1:7">
      <c r="A908" t="str">
        <f t="shared" si="16"/>
        <v>300401.400030</v>
      </c>
      <c r="B908">
        <v>400030</v>
      </c>
      <c r="C908" t="s">
        <v>236</v>
      </c>
      <c r="D908">
        <v>300401</v>
      </c>
      <c r="E908" t="s">
        <v>735</v>
      </c>
      <c r="F908" t="s">
        <v>771</v>
      </c>
      <c r="G908" t="s">
        <v>772</v>
      </c>
    </row>
    <row r="909" spans="1:7">
      <c r="A909" t="str">
        <f t="shared" si="16"/>
        <v>300401.400178</v>
      </c>
      <c r="B909">
        <v>400178</v>
      </c>
      <c r="C909" t="s">
        <v>769</v>
      </c>
      <c r="D909">
        <v>300401</v>
      </c>
      <c r="E909" t="s">
        <v>735</v>
      </c>
      <c r="F909" t="s">
        <v>771</v>
      </c>
      <c r="G909" t="s">
        <v>772</v>
      </c>
    </row>
    <row r="910" spans="1:7">
      <c r="A910" t="str">
        <f t="shared" si="16"/>
        <v>300401.400179</v>
      </c>
      <c r="B910">
        <v>400179</v>
      </c>
      <c r="C910" t="s">
        <v>238</v>
      </c>
      <c r="D910">
        <v>300401</v>
      </c>
      <c r="E910" t="s">
        <v>735</v>
      </c>
      <c r="F910" t="s">
        <v>771</v>
      </c>
      <c r="G910" t="s">
        <v>772</v>
      </c>
    </row>
    <row r="911" spans="1:7">
      <c r="A911" t="str">
        <f t="shared" si="16"/>
        <v>300401.400180</v>
      </c>
      <c r="B911">
        <v>400180</v>
      </c>
      <c r="C911" t="s">
        <v>243</v>
      </c>
      <c r="D911">
        <v>300401</v>
      </c>
      <c r="E911" t="s">
        <v>735</v>
      </c>
      <c r="F911" t="s">
        <v>771</v>
      </c>
      <c r="G911" t="s">
        <v>772</v>
      </c>
    </row>
    <row r="912" spans="1:7">
      <c r="A912" t="str">
        <f t="shared" si="16"/>
        <v>300402.400003</v>
      </c>
      <c r="B912">
        <v>400003</v>
      </c>
      <c r="C912" t="s">
        <v>156</v>
      </c>
      <c r="D912">
        <v>300402</v>
      </c>
      <c r="E912" t="s">
        <v>736</v>
      </c>
      <c r="F912" t="s">
        <v>771</v>
      </c>
      <c r="G912" t="s">
        <v>772</v>
      </c>
    </row>
    <row r="913" spans="1:7">
      <c r="A913" t="str">
        <f t="shared" si="16"/>
        <v>300402.400004</v>
      </c>
      <c r="B913">
        <v>400004</v>
      </c>
      <c r="C913" t="s">
        <v>753</v>
      </c>
      <c r="D913">
        <v>300402</v>
      </c>
      <c r="E913" t="s">
        <v>736</v>
      </c>
      <c r="F913" t="s">
        <v>771</v>
      </c>
      <c r="G913" t="s">
        <v>772</v>
      </c>
    </row>
    <row r="914" spans="1:7">
      <c r="A914" t="str">
        <f t="shared" si="16"/>
        <v>300402.400005</v>
      </c>
      <c r="B914">
        <v>400005</v>
      </c>
      <c r="C914" t="s">
        <v>754</v>
      </c>
      <c r="D914">
        <v>300402</v>
      </c>
      <c r="E914" t="s">
        <v>736</v>
      </c>
      <c r="F914" t="s">
        <v>771</v>
      </c>
      <c r="G914" t="s">
        <v>772</v>
      </c>
    </row>
    <row r="915" spans="1:7">
      <c r="A915" t="str">
        <f t="shared" si="16"/>
        <v>300402.400006</v>
      </c>
      <c r="B915">
        <v>400006</v>
      </c>
      <c r="C915" t="s">
        <v>755</v>
      </c>
      <c r="D915">
        <v>300402</v>
      </c>
      <c r="E915" t="s">
        <v>736</v>
      </c>
      <c r="F915" t="s">
        <v>771</v>
      </c>
      <c r="G915" t="s">
        <v>772</v>
      </c>
    </row>
    <row r="916" spans="1:7">
      <c r="A916" t="str">
        <f t="shared" si="16"/>
        <v>300402.400007</v>
      </c>
      <c r="B916">
        <v>400007</v>
      </c>
      <c r="C916" t="s">
        <v>756</v>
      </c>
      <c r="D916">
        <v>300402</v>
      </c>
      <c r="E916" t="s">
        <v>736</v>
      </c>
      <c r="F916" t="s">
        <v>771</v>
      </c>
      <c r="G916" t="s">
        <v>772</v>
      </c>
    </row>
    <row r="917" spans="1:7">
      <c r="A917" t="str">
        <f t="shared" si="16"/>
        <v>300402.400010</v>
      </c>
      <c r="B917">
        <v>400010</v>
      </c>
      <c r="C917" t="s">
        <v>162</v>
      </c>
      <c r="D917">
        <v>300402</v>
      </c>
      <c r="E917" t="s">
        <v>736</v>
      </c>
      <c r="F917" t="s">
        <v>771</v>
      </c>
      <c r="G917" t="s">
        <v>772</v>
      </c>
    </row>
    <row r="918" spans="1:7">
      <c r="A918" t="str">
        <f t="shared" si="16"/>
        <v>300402.400011</v>
      </c>
      <c r="B918">
        <v>400011</v>
      </c>
      <c r="C918" t="s">
        <v>757</v>
      </c>
      <c r="D918">
        <v>300402</v>
      </c>
      <c r="E918" t="s">
        <v>736</v>
      </c>
      <c r="F918" t="s">
        <v>771</v>
      </c>
      <c r="G918" t="s">
        <v>772</v>
      </c>
    </row>
    <row r="919" spans="1:7">
      <c r="A919" t="str">
        <f t="shared" si="16"/>
        <v>300402.400012</v>
      </c>
      <c r="B919">
        <v>400012</v>
      </c>
      <c r="C919" t="s">
        <v>758</v>
      </c>
      <c r="D919">
        <v>300402</v>
      </c>
      <c r="E919" t="s">
        <v>736</v>
      </c>
      <c r="F919" t="s">
        <v>771</v>
      </c>
      <c r="G919" t="s">
        <v>772</v>
      </c>
    </row>
    <row r="920" spans="1:7">
      <c r="A920" t="str">
        <f t="shared" si="16"/>
        <v>300402.400013</v>
      </c>
      <c r="B920">
        <v>400013</v>
      </c>
      <c r="C920" t="s">
        <v>759</v>
      </c>
      <c r="D920">
        <v>300402</v>
      </c>
      <c r="E920" t="s">
        <v>736</v>
      </c>
      <c r="F920" t="s">
        <v>771</v>
      </c>
      <c r="G920" t="s">
        <v>772</v>
      </c>
    </row>
    <row r="921" spans="1:7">
      <c r="A921" t="str">
        <f t="shared" si="16"/>
        <v>300402.400202</v>
      </c>
      <c r="B921">
        <v>400202</v>
      </c>
      <c r="C921" t="s">
        <v>760</v>
      </c>
      <c r="D921">
        <v>300402</v>
      </c>
      <c r="E921" t="s">
        <v>736</v>
      </c>
      <c r="F921" t="s">
        <v>771</v>
      </c>
      <c r="G921" t="s">
        <v>772</v>
      </c>
    </row>
    <row r="922" spans="1:7">
      <c r="A922" t="str">
        <f t="shared" si="16"/>
        <v>300402.400203</v>
      </c>
      <c r="B922">
        <v>400203</v>
      </c>
      <c r="C922" t="s">
        <v>761</v>
      </c>
      <c r="D922">
        <v>300402</v>
      </c>
      <c r="E922" t="s">
        <v>736</v>
      </c>
      <c r="F922" t="s">
        <v>771</v>
      </c>
      <c r="G922" t="s">
        <v>772</v>
      </c>
    </row>
    <row r="923" spans="1:7">
      <c r="A923" t="str">
        <f t="shared" si="16"/>
        <v>300402.400219</v>
      </c>
      <c r="B923">
        <v>400219</v>
      </c>
      <c r="C923" t="s">
        <v>762</v>
      </c>
      <c r="D923">
        <v>300402</v>
      </c>
      <c r="E923" t="s">
        <v>736</v>
      </c>
      <c r="F923" t="s">
        <v>771</v>
      </c>
      <c r="G923" t="s">
        <v>772</v>
      </c>
    </row>
    <row r="924" spans="1:7">
      <c r="A924" t="str">
        <f t="shared" si="16"/>
        <v>300402.400220</v>
      </c>
      <c r="B924">
        <v>400220</v>
      </c>
      <c r="C924" t="s">
        <v>763</v>
      </c>
      <c r="D924">
        <v>300402</v>
      </c>
      <c r="E924" t="s">
        <v>736</v>
      </c>
      <c r="F924" t="s">
        <v>771</v>
      </c>
      <c r="G924" t="s">
        <v>772</v>
      </c>
    </row>
    <row r="925" spans="1:7">
      <c r="A925" t="str">
        <f t="shared" si="16"/>
        <v>300402.400221</v>
      </c>
      <c r="B925">
        <v>400221</v>
      </c>
      <c r="C925" t="s">
        <v>764</v>
      </c>
      <c r="D925">
        <v>300402</v>
      </c>
      <c r="E925" t="s">
        <v>736</v>
      </c>
      <c r="F925" t="s">
        <v>771</v>
      </c>
      <c r="G925" t="s">
        <v>772</v>
      </c>
    </row>
    <row r="926" spans="1:7">
      <c r="A926" t="str">
        <f t="shared" si="16"/>
        <v>300402.400014</v>
      </c>
      <c r="B926">
        <v>400014</v>
      </c>
      <c r="C926" t="s">
        <v>164</v>
      </c>
      <c r="D926">
        <v>300402</v>
      </c>
      <c r="E926" t="s">
        <v>736</v>
      </c>
      <c r="F926" t="s">
        <v>771</v>
      </c>
      <c r="G926" t="s">
        <v>772</v>
      </c>
    </row>
    <row r="927" spans="1:7">
      <c r="A927" t="str">
        <f t="shared" si="16"/>
        <v>300402.400015</v>
      </c>
      <c r="B927">
        <v>400015</v>
      </c>
      <c r="C927" t="s">
        <v>171</v>
      </c>
      <c r="D927">
        <v>300402</v>
      </c>
      <c r="E927" t="s">
        <v>736</v>
      </c>
      <c r="F927" t="s">
        <v>771</v>
      </c>
      <c r="G927" t="s">
        <v>772</v>
      </c>
    </row>
    <row r="928" spans="1:7">
      <c r="A928" t="str">
        <f t="shared" si="16"/>
        <v>300402.400016</v>
      </c>
      <c r="B928">
        <v>400016</v>
      </c>
      <c r="C928" t="s">
        <v>177</v>
      </c>
      <c r="D928">
        <v>300402</v>
      </c>
      <c r="E928" t="s">
        <v>736</v>
      </c>
      <c r="F928" t="s">
        <v>771</v>
      </c>
      <c r="G928" t="s">
        <v>772</v>
      </c>
    </row>
    <row r="929" spans="1:7">
      <c r="A929" t="str">
        <f t="shared" si="16"/>
        <v>300402.400017</v>
      </c>
      <c r="B929">
        <v>400017</v>
      </c>
      <c r="C929" t="s">
        <v>183</v>
      </c>
      <c r="D929">
        <v>300402</v>
      </c>
      <c r="E929" t="s">
        <v>736</v>
      </c>
      <c r="F929" t="s">
        <v>771</v>
      </c>
      <c r="G929" t="s">
        <v>772</v>
      </c>
    </row>
    <row r="930" spans="1:7">
      <c r="A930" t="str">
        <f t="shared" si="16"/>
        <v>300402.400175</v>
      </c>
      <c r="B930">
        <v>400175</v>
      </c>
      <c r="C930" t="s">
        <v>765</v>
      </c>
      <c r="D930">
        <v>300402</v>
      </c>
      <c r="E930" t="s">
        <v>736</v>
      </c>
      <c r="F930" t="s">
        <v>771</v>
      </c>
      <c r="G930" t="s">
        <v>772</v>
      </c>
    </row>
    <row r="931" spans="1:7">
      <c r="A931" t="str">
        <f t="shared" si="16"/>
        <v>300402.400176</v>
      </c>
      <c r="B931">
        <v>400176</v>
      </c>
      <c r="C931" t="s">
        <v>766</v>
      </c>
      <c r="D931">
        <v>300402</v>
      </c>
      <c r="E931" t="s">
        <v>736</v>
      </c>
      <c r="F931" t="s">
        <v>771</v>
      </c>
      <c r="G931" t="s">
        <v>772</v>
      </c>
    </row>
    <row r="932" spans="1:7">
      <c r="A932" t="str">
        <f t="shared" si="16"/>
        <v>300402.400020</v>
      </c>
      <c r="B932">
        <v>400020</v>
      </c>
      <c r="C932" t="s">
        <v>191</v>
      </c>
      <c r="D932">
        <v>300402</v>
      </c>
      <c r="E932" t="s">
        <v>736</v>
      </c>
      <c r="F932" t="s">
        <v>771</v>
      </c>
      <c r="G932" t="s">
        <v>772</v>
      </c>
    </row>
    <row r="933" spans="1:7">
      <c r="A933" t="str">
        <f t="shared" si="16"/>
        <v>300402.400021</v>
      </c>
      <c r="B933">
        <v>400021</v>
      </c>
      <c r="C933" t="s">
        <v>197</v>
      </c>
      <c r="D933">
        <v>300402</v>
      </c>
      <c r="E933" t="s">
        <v>736</v>
      </c>
      <c r="F933" t="s">
        <v>771</v>
      </c>
      <c r="G933" t="s">
        <v>772</v>
      </c>
    </row>
    <row r="934" spans="1:7">
      <c r="A934" t="str">
        <f t="shared" si="16"/>
        <v>300402.400022</v>
      </c>
      <c r="B934">
        <v>400022</v>
      </c>
      <c r="C934" t="s">
        <v>200</v>
      </c>
      <c r="D934">
        <v>300402</v>
      </c>
      <c r="E934" t="s">
        <v>736</v>
      </c>
      <c r="F934" t="s">
        <v>771</v>
      </c>
      <c r="G934" t="s">
        <v>772</v>
      </c>
    </row>
    <row r="935" spans="1:7">
      <c r="A935" t="str">
        <f t="shared" si="16"/>
        <v>300402.400024</v>
      </c>
      <c r="B935">
        <v>400024</v>
      </c>
      <c r="C935" t="s">
        <v>767</v>
      </c>
      <c r="D935">
        <v>300402</v>
      </c>
      <c r="E935" t="s">
        <v>736</v>
      </c>
      <c r="F935" t="s">
        <v>771</v>
      </c>
      <c r="G935" t="s">
        <v>772</v>
      </c>
    </row>
    <row r="936" spans="1:7">
      <c r="A936" t="str">
        <f t="shared" si="16"/>
        <v>300402.400177</v>
      </c>
      <c r="B936">
        <v>400177</v>
      </c>
      <c r="C936" t="s">
        <v>202</v>
      </c>
      <c r="D936">
        <v>300402</v>
      </c>
      <c r="E936" t="s">
        <v>736</v>
      </c>
      <c r="F936" t="s">
        <v>771</v>
      </c>
      <c r="G936" t="s">
        <v>772</v>
      </c>
    </row>
    <row r="937" spans="1:7">
      <c r="A937" t="str">
        <f t="shared" si="16"/>
        <v>300402.400214</v>
      </c>
      <c r="B937">
        <v>400214</v>
      </c>
      <c r="C937" t="s">
        <v>224</v>
      </c>
      <c r="D937">
        <v>300402</v>
      </c>
      <c r="E937" t="s">
        <v>736</v>
      </c>
      <c r="F937" t="s">
        <v>771</v>
      </c>
      <c r="G937" t="s">
        <v>772</v>
      </c>
    </row>
    <row r="938" spans="1:7">
      <c r="A938" t="str">
        <f t="shared" si="16"/>
        <v>300402.400025</v>
      </c>
      <c r="B938">
        <v>400025</v>
      </c>
      <c r="C938" t="s">
        <v>228</v>
      </c>
      <c r="D938">
        <v>300402</v>
      </c>
      <c r="E938" t="s">
        <v>736</v>
      </c>
      <c r="F938" t="s">
        <v>771</v>
      </c>
      <c r="G938" t="s">
        <v>772</v>
      </c>
    </row>
    <row r="939" spans="1:7">
      <c r="A939" t="str">
        <f t="shared" si="16"/>
        <v>300402.400026</v>
      </c>
      <c r="B939">
        <v>400026</v>
      </c>
      <c r="C939" t="s">
        <v>230</v>
      </c>
      <c r="D939">
        <v>300402</v>
      </c>
      <c r="E939" t="s">
        <v>736</v>
      </c>
      <c r="F939" t="s">
        <v>771</v>
      </c>
      <c r="G939" t="s">
        <v>772</v>
      </c>
    </row>
    <row r="940" spans="1:7">
      <c r="A940" t="str">
        <f t="shared" si="16"/>
        <v>300402.400027</v>
      </c>
      <c r="B940">
        <v>400027</v>
      </c>
      <c r="C940" t="s">
        <v>231</v>
      </c>
      <c r="D940">
        <v>300402</v>
      </c>
      <c r="E940" t="s">
        <v>736</v>
      </c>
      <c r="F940" t="s">
        <v>771</v>
      </c>
      <c r="G940" t="s">
        <v>772</v>
      </c>
    </row>
    <row r="941" spans="1:7">
      <c r="A941" t="str">
        <f t="shared" si="16"/>
        <v>300402.400028</v>
      </c>
      <c r="B941">
        <v>400028</v>
      </c>
      <c r="C941" t="s">
        <v>232</v>
      </c>
      <c r="D941">
        <v>300402</v>
      </c>
      <c r="E941" t="s">
        <v>736</v>
      </c>
      <c r="F941" t="s">
        <v>771</v>
      </c>
      <c r="G941" t="s">
        <v>772</v>
      </c>
    </row>
    <row r="942" spans="1:7">
      <c r="A942" t="str">
        <f t="shared" si="16"/>
        <v>300402.400029</v>
      </c>
      <c r="B942">
        <v>400029</v>
      </c>
      <c r="C942" t="s">
        <v>234</v>
      </c>
      <c r="D942">
        <v>300402</v>
      </c>
      <c r="E942" t="s">
        <v>736</v>
      </c>
      <c r="F942" t="s">
        <v>771</v>
      </c>
      <c r="G942" t="s">
        <v>772</v>
      </c>
    </row>
    <row r="943" spans="1:7">
      <c r="A943" t="str">
        <f t="shared" si="16"/>
        <v>300402.400030</v>
      </c>
      <c r="B943">
        <v>400030</v>
      </c>
      <c r="C943" t="s">
        <v>236</v>
      </c>
      <c r="D943">
        <v>300402</v>
      </c>
      <c r="E943" t="s">
        <v>736</v>
      </c>
      <c r="F943" t="s">
        <v>771</v>
      </c>
      <c r="G943" t="s">
        <v>772</v>
      </c>
    </row>
    <row r="944" spans="1:7">
      <c r="A944" t="str">
        <f t="shared" si="16"/>
        <v>300402.400178</v>
      </c>
      <c r="B944">
        <v>400178</v>
      </c>
      <c r="C944" t="s">
        <v>769</v>
      </c>
      <c r="D944">
        <v>300402</v>
      </c>
      <c r="E944" t="s">
        <v>736</v>
      </c>
      <c r="F944" t="s">
        <v>771</v>
      </c>
      <c r="G944" t="s">
        <v>772</v>
      </c>
    </row>
    <row r="945" spans="1:7">
      <c r="A945" t="str">
        <f t="shared" si="16"/>
        <v>300402.400179</v>
      </c>
      <c r="B945">
        <v>400179</v>
      </c>
      <c r="C945" t="s">
        <v>238</v>
      </c>
      <c r="D945">
        <v>300402</v>
      </c>
      <c r="E945" t="s">
        <v>736</v>
      </c>
      <c r="F945" t="s">
        <v>771</v>
      </c>
      <c r="G945" t="s">
        <v>772</v>
      </c>
    </row>
    <row r="946" spans="1:7">
      <c r="A946" t="str">
        <f t="shared" si="16"/>
        <v>300402.400180</v>
      </c>
      <c r="B946">
        <v>400180</v>
      </c>
      <c r="C946" t="s">
        <v>243</v>
      </c>
      <c r="D946">
        <v>300402</v>
      </c>
      <c r="E946" t="s">
        <v>736</v>
      </c>
      <c r="F946" t="s">
        <v>771</v>
      </c>
      <c r="G946" t="s">
        <v>772</v>
      </c>
    </row>
    <row r="947" spans="1:7">
      <c r="A947" t="str">
        <f t="shared" si="16"/>
        <v>300405.400003</v>
      </c>
      <c r="B947">
        <v>400003</v>
      </c>
      <c r="C947" t="s">
        <v>156</v>
      </c>
      <c r="D947">
        <v>300405</v>
      </c>
      <c r="E947" t="s">
        <v>1007</v>
      </c>
      <c r="F947" t="s">
        <v>771</v>
      </c>
      <c r="G947" t="s">
        <v>772</v>
      </c>
    </row>
    <row r="948" spans="1:7">
      <c r="A948" t="str">
        <f t="shared" si="16"/>
        <v>300405.400004</v>
      </c>
      <c r="B948">
        <v>400004</v>
      </c>
      <c r="C948" t="s">
        <v>753</v>
      </c>
      <c r="D948">
        <v>300405</v>
      </c>
      <c r="E948" t="s">
        <v>1007</v>
      </c>
      <c r="F948" t="s">
        <v>771</v>
      </c>
      <c r="G948" t="s">
        <v>772</v>
      </c>
    </row>
    <row r="949" spans="1:7">
      <c r="A949" t="str">
        <f t="shared" si="16"/>
        <v>300405.400005</v>
      </c>
      <c r="B949">
        <v>400005</v>
      </c>
      <c r="C949" t="s">
        <v>754</v>
      </c>
      <c r="D949">
        <v>300405</v>
      </c>
      <c r="E949" t="s">
        <v>1007</v>
      </c>
      <c r="F949" t="s">
        <v>771</v>
      </c>
      <c r="G949" t="s">
        <v>772</v>
      </c>
    </row>
    <row r="950" spans="1:7">
      <c r="A950" t="str">
        <f t="shared" si="16"/>
        <v>300405.400006</v>
      </c>
      <c r="B950">
        <v>400006</v>
      </c>
      <c r="C950" t="s">
        <v>755</v>
      </c>
      <c r="D950">
        <v>300405</v>
      </c>
      <c r="E950" t="s">
        <v>1007</v>
      </c>
      <c r="F950" t="s">
        <v>771</v>
      </c>
      <c r="G950" t="s">
        <v>772</v>
      </c>
    </row>
    <row r="951" spans="1:7">
      <c r="A951" t="str">
        <f t="shared" si="16"/>
        <v>300405.400007</v>
      </c>
      <c r="B951">
        <v>400007</v>
      </c>
      <c r="C951" t="s">
        <v>756</v>
      </c>
      <c r="D951">
        <v>300405</v>
      </c>
      <c r="E951" t="s">
        <v>1007</v>
      </c>
      <c r="F951" t="s">
        <v>771</v>
      </c>
      <c r="G951" t="s">
        <v>772</v>
      </c>
    </row>
    <row r="952" spans="1:7">
      <c r="A952" t="str">
        <f t="shared" si="16"/>
        <v>300405.400010</v>
      </c>
      <c r="B952">
        <v>400010</v>
      </c>
      <c r="C952" t="s">
        <v>162</v>
      </c>
      <c r="D952">
        <v>300405</v>
      </c>
      <c r="E952" t="s">
        <v>1007</v>
      </c>
      <c r="F952" t="s">
        <v>771</v>
      </c>
      <c r="G952" t="s">
        <v>772</v>
      </c>
    </row>
    <row r="953" spans="1:7">
      <c r="A953" t="str">
        <f t="shared" si="16"/>
        <v>300405.400011</v>
      </c>
      <c r="B953">
        <v>400011</v>
      </c>
      <c r="C953" t="s">
        <v>757</v>
      </c>
      <c r="D953">
        <v>300405</v>
      </c>
      <c r="E953" t="s">
        <v>1007</v>
      </c>
      <c r="F953" t="s">
        <v>771</v>
      </c>
      <c r="G953" t="s">
        <v>772</v>
      </c>
    </row>
    <row r="954" spans="1:7">
      <c r="A954" t="str">
        <f t="shared" si="16"/>
        <v>300405.400012</v>
      </c>
      <c r="B954">
        <v>400012</v>
      </c>
      <c r="C954" t="s">
        <v>758</v>
      </c>
      <c r="D954">
        <v>300405</v>
      </c>
      <c r="E954" t="s">
        <v>1007</v>
      </c>
      <c r="F954" t="s">
        <v>771</v>
      </c>
      <c r="G954" t="s">
        <v>772</v>
      </c>
    </row>
    <row r="955" spans="1:7">
      <c r="A955" t="str">
        <f t="shared" si="16"/>
        <v>300405.400013</v>
      </c>
      <c r="B955">
        <v>400013</v>
      </c>
      <c r="C955" t="s">
        <v>759</v>
      </c>
      <c r="D955">
        <v>300405</v>
      </c>
      <c r="E955" t="s">
        <v>1007</v>
      </c>
      <c r="F955" t="s">
        <v>771</v>
      </c>
      <c r="G955" t="s">
        <v>772</v>
      </c>
    </row>
    <row r="956" spans="1:7">
      <c r="A956" t="str">
        <f t="shared" si="16"/>
        <v>300405.400202</v>
      </c>
      <c r="B956">
        <v>400202</v>
      </c>
      <c r="C956" t="s">
        <v>760</v>
      </c>
      <c r="D956">
        <v>300405</v>
      </c>
      <c r="E956" t="s">
        <v>1007</v>
      </c>
      <c r="F956" t="s">
        <v>771</v>
      </c>
      <c r="G956" t="s">
        <v>772</v>
      </c>
    </row>
    <row r="957" spans="1:7">
      <c r="A957" t="str">
        <f t="shared" si="16"/>
        <v>300405.400203</v>
      </c>
      <c r="B957">
        <v>400203</v>
      </c>
      <c r="C957" t="s">
        <v>761</v>
      </c>
      <c r="D957">
        <v>300405</v>
      </c>
      <c r="E957" t="s">
        <v>1007</v>
      </c>
      <c r="F957" t="s">
        <v>771</v>
      </c>
      <c r="G957" t="s">
        <v>772</v>
      </c>
    </row>
    <row r="958" spans="1:7">
      <c r="A958" t="str">
        <f t="shared" si="16"/>
        <v>300405.400219</v>
      </c>
      <c r="B958">
        <v>400219</v>
      </c>
      <c r="C958" t="s">
        <v>762</v>
      </c>
      <c r="D958">
        <v>300405</v>
      </c>
      <c r="E958" t="s">
        <v>1007</v>
      </c>
      <c r="F958" t="s">
        <v>771</v>
      </c>
      <c r="G958" t="s">
        <v>772</v>
      </c>
    </row>
    <row r="959" spans="1:7">
      <c r="A959" t="str">
        <f t="shared" si="16"/>
        <v>300405.400220</v>
      </c>
      <c r="B959">
        <v>400220</v>
      </c>
      <c r="C959" t="s">
        <v>763</v>
      </c>
      <c r="D959">
        <v>300405</v>
      </c>
      <c r="E959" t="s">
        <v>1007</v>
      </c>
      <c r="F959" t="s">
        <v>771</v>
      </c>
      <c r="G959" t="s">
        <v>772</v>
      </c>
    </row>
    <row r="960" spans="1:7">
      <c r="A960" t="str">
        <f t="shared" si="16"/>
        <v>300405.400221</v>
      </c>
      <c r="B960">
        <v>400221</v>
      </c>
      <c r="C960" t="s">
        <v>764</v>
      </c>
      <c r="D960">
        <v>300405</v>
      </c>
      <c r="E960" t="s">
        <v>1007</v>
      </c>
      <c r="F960" t="s">
        <v>771</v>
      </c>
      <c r="G960" t="s">
        <v>772</v>
      </c>
    </row>
    <row r="961" spans="1:7">
      <c r="A961" t="str">
        <f t="shared" si="16"/>
        <v>300405.400014</v>
      </c>
      <c r="B961">
        <v>400014</v>
      </c>
      <c r="C961" t="s">
        <v>164</v>
      </c>
      <c r="D961">
        <v>300405</v>
      </c>
      <c r="E961" t="s">
        <v>1007</v>
      </c>
      <c r="F961" t="s">
        <v>771</v>
      </c>
      <c r="G961" t="s">
        <v>772</v>
      </c>
    </row>
    <row r="962" spans="1:7">
      <c r="A962" t="str">
        <f t="shared" si="16"/>
        <v>300405.400015</v>
      </c>
      <c r="B962">
        <v>400015</v>
      </c>
      <c r="C962" t="s">
        <v>171</v>
      </c>
      <c r="D962">
        <v>300405</v>
      </c>
      <c r="E962" t="s">
        <v>1007</v>
      </c>
      <c r="F962" t="s">
        <v>771</v>
      </c>
      <c r="G962" t="s">
        <v>772</v>
      </c>
    </row>
    <row r="963" spans="1:7">
      <c r="A963" t="str">
        <f t="shared" ref="A963:A981" si="17">CONCATENATE(D963,".",B963)</f>
        <v>300405.400016</v>
      </c>
      <c r="B963">
        <v>400016</v>
      </c>
      <c r="C963" t="s">
        <v>177</v>
      </c>
      <c r="D963">
        <v>300405</v>
      </c>
      <c r="E963" t="s">
        <v>1007</v>
      </c>
      <c r="F963" t="s">
        <v>771</v>
      </c>
      <c r="G963" t="s">
        <v>772</v>
      </c>
    </row>
    <row r="964" spans="1:7">
      <c r="A964" t="str">
        <f t="shared" si="17"/>
        <v>300405.400017</v>
      </c>
      <c r="B964">
        <v>400017</v>
      </c>
      <c r="C964" t="s">
        <v>183</v>
      </c>
      <c r="D964">
        <v>300405</v>
      </c>
      <c r="E964" t="s">
        <v>1007</v>
      </c>
      <c r="F964" t="s">
        <v>771</v>
      </c>
      <c r="G964" t="s">
        <v>772</v>
      </c>
    </row>
    <row r="965" spans="1:7">
      <c r="A965" t="str">
        <f t="shared" si="17"/>
        <v>300405.400175</v>
      </c>
      <c r="B965">
        <v>400175</v>
      </c>
      <c r="C965" t="s">
        <v>765</v>
      </c>
      <c r="D965">
        <v>300405</v>
      </c>
      <c r="E965" t="s">
        <v>1007</v>
      </c>
      <c r="F965" t="s">
        <v>771</v>
      </c>
      <c r="G965" t="s">
        <v>772</v>
      </c>
    </row>
    <row r="966" spans="1:7">
      <c r="A966" t="str">
        <f t="shared" si="17"/>
        <v>300405.400176</v>
      </c>
      <c r="B966">
        <v>400176</v>
      </c>
      <c r="C966" t="s">
        <v>766</v>
      </c>
      <c r="D966">
        <v>300405</v>
      </c>
      <c r="E966" t="s">
        <v>1007</v>
      </c>
      <c r="F966" t="s">
        <v>771</v>
      </c>
      <c r="G966" t="s">
        <v>772</v>
      </c>
    </row>
    <row r="967" spans="1:7">
      <c r="A967" t="str">
        <f t="shared" si="17"/>
        <v>300405.400020</v>
      </c>
      <c r="B967">
        <v>400020</v>
      </c>
      <c r="C967" t="s">
        <v>191</v>
      </c>
      <c r="D967">
        <v>300405</v>
      </c>
      <c r="E967" t="s">
        <v>1007</v>
      </c>
      <c r="F967" t="s">
        <v>771</v>
      </c>
      <c r="G967" t="s">
        <v>772</v>
      </c>
    </row>
    <row r="968" spans="1:7">
      <c r="A968" t="str">
        <f t="shared" si="17"/>
        <v>300405.400021</v>
      </c>
      <c r="B968">
        <v>400021</v>
      </c>
      <c r="C968" t="s">
        <v>197</v>
      </c>
      <c r="D968">
        <v>300405</v>
      </c>
      <c r="E968" t="s">
        <v>1007</v>
      </c>
      <c r="F968" t="s">
        <v>771</v>
      </c>
      <c r="G968" t="s">
        <v>772</v>
      </c>
    </row>
    <row r="969" spans="1:7">
      <c r="A969" t="str">
        <f t="shared" si="17"/>
        <v>300405.400022</v>
      </c>
      <c r="B969">
        <v>400022</v>
      </c>
      <c r="C969" t="s">
        <v>200</v>
      </c>
      <c r="D969">
        <v>300405</v>
      </c>
      <c r="E969" t="s">
        <v>1007</v>
      </c>
      <c r="F969" t="s">
        <v>771</v>
      </c>
      <c r="G969" t="s">
        <v>772</v>
      </c>
    </row>
    <row r="970" spans="1:7">
      <c r="A970" t="str">
        <f t="shared" si="17"/>
        <v>300405.400024</v>
      </c>
      <c r="B970">
        <v>400024</v>
      </c>
      <c r="C970" t="s">
        <v>767</v>
      </c>
      <c r="D970">
        <v>300405</v>
      </c>
      <c r="E970" t="s">
        <v>1007</v>
      </c>
      <c r="F970" t="s">
        <v>771</v>
      </c>
      <c r="G970" t="s">
        <v>772</v>
      </c>
    </row>
    <row r="971" spans="1:7">
      <c r="A971" t="str">
        <f t="shared" si="17"/>
        <v>300405.400177</v>
      </c>
      <c r="B971">
        <v>400177</v>
      </c>
      <c r="C971" t="s">
        <v>202</v>
      </c>
      <c r="D971">
        <v>300405</v>
      </c>
      <c r="E971" t="s">
        <v>1007</v>
      </c>
      <c r="F971" t="s">
        <v>771</v>
      </c>
      <c r="G971" t="s">
        <v>772</v>
      </c>
    </row>
    <row r="972" spans="1:7">
      <c r="A972" t="str">
        <f t="shared" si="17"/>
        <v>300405.400214</v>
      </c>
      <c r="B972">
        <v>400214</v>
      </c>
      <c r="C972" t="s">
        <v>224</v>
      </c>
      <c r="D972">
        <v>300405</v>
      </c>
      <c r="E972" t="s">
        <v>1007</v>
      </c>
      <c r="F972" t="s">
        <v>771</v>
      </c>
      <c r="G972" t="s">
        <v>772</v>
      </c>
    </row>
    <row r="973" spans="1:7">
      <c r="A973" t="str">
        <f t="shared" si="17"/>
        <v>300405.400025</v>
      </c>
      <c r="B973">
        <v>400025</v>
      </c>
      <c r="C973" t="s">
        <v>228</v>
      </c>
      <c r="D973">
        <v>300405</v>
      </c>
      <c r="E973" t="s">
        <v>1007</v>
      </c>
      <c r="F973" t="s">
        <v>771</v>
      </c>
      <c r="G973" t="s">
        <v>772</v>
      </c>
    </row>
    <row r="974" spans="1:7">
      <c r="A974" t="str">
        <f t="shared" si="17"/>
        <v>300405.400026</v>
      </c>
      <c r="B974">
        <v>400026</v>
      </c>
      <c r="C974" t="s">
        <v>230</v>
      </c>
      <c r="D974">
        <v>300405</v>
      </c>
      <c r="E974" t="s">
        <v>1007</v>
      </c>
      <c r="F974" t="s">
        <v>771</v>
      </c>
      <c r="G974" t="s">
        <v>772</v>
      </c>
    </row>
    <row r="975" spans="1:7">
      <c r="A975" t="str">
        <f t="shared" si="17"/>
        <v>300405.400027</v>
      </c>
      <c r="B975">
        <v>400027</v>
      </c>
      <c r="C975" t="s">
        <v>231</v>
      </c>
      <c r="D975">
        <v>300405</v>
      </c>
      <c r="E975" t="s">
        <v>1007</v>
      </c>
      <c r="F975" t="s">
        <v>771</v>
      </c>
      <c r="G975" t="s">
        <v>772</v>
      </c>
    </row>
    <row r="976" spans="1:7">
      <c r="A976" t="str">
        <f t="shared" si="17"/>
        <v>300405.400028</v>
      </c>
      <c r="B976">
        <v>400028</v>
      </c>
      <c r="C976" t="s">
        <v>232</v>
      </c>
      <c r="D976">
        <v>300405</v>
      </c>
      <c r="E976" t="s">
        <v>1007</v>
      </c>
      <c r="F976" t="s">
        <v>771</v>
      </c>
      <c r="G976" t="s">
        <v>772</v>
      </c>
    </row>
    <row r="977" spans="1:7">
      <c r="A977" t="str">
        <f t="shared" si="17"/>
        <v>300405.400029</v>
      </c>
      <c r="B977">
        <v>400029</v>
      </c>
      <c r="C977" t="s">
        <v>234</v>
      </c>
      <c r="D977">
        <v>300405</v>
      </c>
      <c r="E977" t="s">
        <v>1007</v>
      </c>
      <c r="F977" t="s">
        <v>771</v>
      </c>
      <c r="G977" t="s">
        <v>772</v>
      </c>
    </row>
    <row r="978" spans="1:7">
      <c r="A978" t="str">
        <f t="shared" si="17"/>
        <v>300405.400030</v>
      </c>
      <c r="B978">
        <v>400030</v>
      </c>
      <c r="C978" t="s">
        <v>236</v>
      </c>
      <c r="D978">
        <v>300405</v>
      </c>
      <c r="E978" t="s">
        <v>1007</v>
      </c>
      <c r="F978" t="s">
        <v>771</v>
      </c>
      <c r="G978" t="s">
        <v>772</v>
      </c>
    </row>
    <row r="979" spans="1:7">
      <c r="A979" t="str">
        <f t="shared" si="17"/>
        <v>300405.400178</v>
      </c>
      <c r="B979">
        <v>400178</v>
      </c>
      <c r="C979" t="s">
        <v>769</v>
      </c>
      <c r="D979">
        <v>300405</v>
      </c>
      <c r="E979" t="s">
        <v>1007</v>
      </c>
      <c r="F979" t="s">
        <v>771</v>
      </c>
      <c r="G979" t="s">
        <v>772</v>
      </c>
    </row>
    <row r="980" spans="1:7">
      <c r="A980" t="str">
        <f t="shared" si="17"/>
        <v>300405.400179</v>
      </c>
      <c r="B980">
        <v>400179</v>
      </c>
      <c r="C980" t="s">
        <v>238</v>
      </c>
      <c r="D980">
        <v>300405</v>
      </c>
      <c r="E980" t="s">
        <v>1007</v>
      </c>
      <c r="F980" t="s">
        <v>771</v>
      </c>
      <c r="G980" t="s">
        <v>772</v>
      </c>
    </row>
    <row r="981" spans="1:7">
      <c r="A981" t="str">
        <f t="shared" si="17"/>
        <v>300405.400180</v>
      </c>
      <c r="B981">
        <v>400180</v>
      </c>
      <c r="C981" t="s">
        <v>243</v>
      </c>
      <c r="D981">
        <v>300405</v>
      </c>
      <c r="E981" t="s">
        <v>1007</v>
      </c>
      <c r="F981" t="s">
        <v>771</v>
      </c>
      <c r="G981" t="s">
        <v>772</v>
      </c>
    </row>
    <row r="982" spans="1:7">
      <c r="A982" t="str">
        <f t="shared" ref="A982:A1003" si="18">CONCATENATE(D982,".",B982)</f>
        <v>180301.400003</v>
      </c>
      <c r="B982">
        <v>400003</v>
      </c>
      <c r="C982" t="s">
        <v>156</v>
      </c>
      <c r="D982">
        <v>180301</v>
      </c>
      <c r="E982" t="s">
        <v>715</v>
      </c>
      <c r="F982" t="s">
        <v>771</v>
      </c>
      <c r="G982" t="s">
        <v>772</v>
      </c>
    </row>
    <row r="983" spans="1:7">
      <c r="A983" t="str">
        <f t="shared" si="18"/>
        <v>180301.400004</v>
      </c>
      <c r="B983">
        <v>400004</v>
      </c>
      <c r="C983" t="s">
        <v>753</v>
      </c>
      <c r="D983">
        <v>180301</v>
      </c>
      <c r="E983" t="s">
        <v>715</v>
      </c>
      <c r="F983" t="s">
        <v>771</v>
      </c>
      <c r="G983" t="s">
        <v>772</v>
      </c>
    </row>
    <row r="984" spans="1:7">
      <c r="A984" t="str">
        <f t="shared" si="18"/>
        <v>180301.400005</v>
      </c>
      <c r="B984">
        <v>400005</v>
      </c>
      <c r="C984" t="s">
        <v>754</v>
      </c>
      <c r="D984">
        <v>180301</v>
      </c>
      <c r="E984" t="s">
        <v>715</v>
      </c>
      <c r="F984" t="s">
        <v>771</v>
      </c>
      <c r="G984" t="s">
        <v>772</v>
      </c>
    </row>
    <row r="985" spans="1:7">
      <c r="A985" t="str">
        <f t="shared" si="18"/>
        <v>180301.400006</v>
      </c>
      <c r="B985">
        <v>400006</v>
      </c>
      <c r="C985" t="s">
        <v>755</v>
      </c>
      <c r="D985">
        <v>180301</v>
      </c>
      <c r="E985" t="s">
        <v>715</v>
      </c>
      <c r="F985" t="s">
        <v>771</v>
      </c>
      <c r="G985" t="s">
        <v>772</v>
      </c>
    </row>
    <row r="986" spans="1:7">
      <c r="A986" t="str">
        <f t="shared" si="18"/>
        <v>180301.400007</v>
      </c>
      <c r="B986">
        <v>400007</v>
      </c>
      <c r="C986" t="s">
        <v>756</v>
      </c>
      <c r="D986">
        <v>180301</v>
      </c>
      <c r="E986" t="s">
        <v>715</v>
      </c>
      <c r="F986" t="s">
        <v>771</v>
      </c>
      <c r="G986" t="s">
        <v>772</v>
      </c>
    </row>
    <row r="987" spans="1:7">
      <c r="A987" t="str">
        <f t="shared" si="18"/>
        <v>180301.400010</v>
      </c>
      <c r="B987">
        <v>400010</v>
      </c>
      <c r="C987" t="s">
        <v>162</v>
      </c>
      <c r="D987">
        <v>180301</v>
      </c>
      <c r="E987" t="s">
        <v>715</v>
      </c>
      <c r="F987" t="s">
        <v>771</v>
      </c>
      <c r="G987" t="s">
        <v>772</v>
      </c>
    </row>
    <row r="988" spans="1:7">
      <c r="A988" t="str">
        <f t="shared" si="18"/>
        <v>180301.400011</v>
      </c>
      <c r="B988">
        <v>400011</v>
      </c>
      <c r="C988" t="s">
        <v>757</v>
      </c>
      <c r="D988">
        <v>180301</v>
      </c>
      <c r="E988" t="s">
        <v>715</v>
      </c>
      <c r="F988" t="s">
        <v>771</v>
      </c>
      <c r="G988" t="s">
        <v>772</v>
      </c>
    </row>
    <row r="989" spans="1:7">
      <c r="A989" t="str">
        <f t="shared" si="18"/>
        <v>180301.400012</v>
      </c>
      <c r="B989">
        <v>400012</v>
      </c>
      <c r="C989" t="s">
        <v>758</v>
      </c>
      <c r="D989">
        <v>180301</v>
      </c>
      <c r="E989" t="s">
        <v>715</v>
      </c>
      <c r="F989" t="s">
        <v>771</v>
      </c>
      <c r="G989" t="s">
        <v>772</v>
      </c>
    </row>
    <row r="990" spans="1:7">
      <c r="A990" t="str">
        <f t="shared" si="18"/>
        <v>180301.400013</v>
      </c>
      <c r="B990">
        <v>400013</v>
      </c>
      <c r="C990" t="s">
        <v>759</v>
      </c>
      <c r="D990">
        <v>180301</v>
      </c>
      <c r="E990" t="s">
        <v>715</v>
      </c>
      <c r="F990" t="s">
        <v>771</v>
      </c>
      <c r="G990" t="s">
        <v>772</v>
      </c>
    </row>
    <row r="991" spans="1:7">
      <c r="A991" t="str">
        <f t="shared" si="18"/>
        <v>180301.400202</v>
      </c>
      <c r="B991">
        <v>400202</v>
      </c>
      <c r="C991" t="s">
        <v>760</v>
      </c>
      <c r="D991">
        <v>180301</v>
      </c>
      <c r="E991" t="s">
        <v>715</v>
      </c>
      <c r="F991" t="s">
        <v>771</v>
      </c>
      <c r="G991" t="s">
        <v>772</v>
      </c>
    </row>
    <row r="992" spans="1:7">
      <c r="A992" t="str">
        <f t="shared" si="18"/>
        <v>180301.400203</v>
      </c>
      <c r="B992">
        <v>400203</v>
      </c>
      <c r="C992" t="s">
        <v>761</v>
      </c>
      <c r="D992">
        <v>180301</v>
      </c>
      <c r="E992" t="s">
        <v>715</v>
      </c>
      <c r="F992" t="s">
        <v>771</v>
      </c>
      <c r="G992" t="s">
        <v>772</v>
      </c>
    </row>
    <row r="993" spans="1:7">
      <c r="A993" t="str">
        <f t="shared" si="18"/>
        <v>180301.400219</v>
      </c>
      <c r="B993">
        <v>400219</v>
      </c>
      <c r="C993" t="s">
        <v>762</v>
      </c>
      <c r="D993">
        <v>180301</v>
      </c>
      <c r="E993" t="s">
        <v>715</v>
      </c>
      <c r="F993" t="s">
        <v>771</v>
      </c>
      <c r="G993" t="s">
        <v>772</v>
      </c>
    </row>
    <row r="994" spans="1:7">
      <c r="A994" t="str">
        <f t="shared" si="18"/>
        <v>180301.400220</v>
      </c>
      <c r="B994">
        <v>400220</v>
      </c>
      <c r="C994" t="s">
        <v>763</v>
      </c>
      <c r="D994">
        <v>180301</v>
      </c>
      <c r="E994" t="s">
        <v>715</v>
      </c>
      <c r="F994" t="s">
        <v>771</v>
      </c>
      <c r="G994" t="s">
        <v>772</v>
      </c>
    </row>
    <row r="995" spans="1:7">
      <c r="A995" t="str">
        <f t="shared" si="18"/>
        <v>180301.400221</v>
      </c>
      <c r="B995">
        <v>400221</v>
      </c>
      <c r="C995" t="s">
        <v>764</v>
      </c>
      <c r="D995">
        <v>180301</v>
      </c>
      <c r="E995" t="s">
        <v>715</v>
      </c>
      <c r="F995" t="s">
        <v>771</v>
      </c>
      <c r="G995" t="s">
        <v>772</v>
      </c>
    </row>
    <row r="996" spans="1:7">
      <c r="A996" t="str">
        <f t="shared" si="18"/>
        <v>180301.400014</v>
      </c>
      <c r="B996">
        <v>400014</v>
      </c>
      <c r="C996" t="s">
        <v>164</v>
      </c>
      <c r="D996">
        <v>180301</v>
      </c>
      <c r="E996" t="s">
        <v>715</v>
      </c>
      <c r="F996" t="s">
        <v>771</v>
      </c>
      <c r="G996" t="s">
        <v>772</v>
      </c>
    </row>
    <row r="997" spans="1:7">
      <c r="A997" t="str">
        <f t="shared" si="18"/>
        <v>180301.400015</v>
      </c>
      <c r="B997">
        <v>400015</v>
      </c>
      <c r="C997" t="s">
        <v>171</v>
      </c>
      <c r="D997">
        <v>180301</v>
      </c>
      <c r="E997" t="s">
        <v>715</v>
      </c>
      <c r="F997" t="s">
        <v>771</v>
      </c>
      <c r="G997" t="s">
        <v>772</v>
      </c>
    </row>
    <row r="998" spans="1:7">
      <c r="A998" t="str">
        <f t="shared" si="18"/>
        <v>180301.400016</v>
      </c>
      <c r="B998">
        <v>400016</v>
      </c>
      <c r="C998" t="s">
        <v>177</v>
      </c>
      <c r="D998">
        <v>180301</v>
      </c>
      <c r="E998" t="s">
        <v>715</v>
      </c>
      <c r="F998" t="s">
        <v>771</v>
      </c>
      <c r="G998" t="s">
        <v>772</v>
      </c>
    </row>
    <row r="999" spans="1:7">
      <c r="A999" t="str">
        <f t="shared" si="18"/>
        <v>180301.400017</v>
      </c>
      <c r="B999">
        <v>400017</v>
      </c>
      <c r="C999" t="s">
        <v>183</v>
      </c>
      <c r="D999">
        <v>180301</v>
      </c>
      <c r="E999" t="s">
        <v>715</v>
      </c>
      <c r="F999" t="s">
        <v>771</v>
      </c>
      <c r="G999" t="s">
        <v>772</v>
      </c>
    </row>
    <row r="1000" spans="1:7">
      <c r="A1000" t="str">
        <f t="shared" si="18"/>
        <v>180301.400175</v>
      </c>
      <c r="B1000">
        <v>400175</v>
      </c>
      <c r="C1000" t="s">
        <v>765</v>
      </c>
      <c r="D1000">
        <v>180301</v>
      </c>
      <c r="E1000" t="s">
        <v>715</v>
      </c>
      <c r="F1000" t="s">
        <v>771</v>
      </c>
      <c r="G1000" t="s">
        <v>772</v>
      </c>
    </row>
    <row r="1001" spans="1:7">
      <c r="A1001" t="str">
        <f t="shared" si="18"/>
        <v>180301.400176</v>
      </c>
      <c r="B1001">
        <v>400176</v>
      </c>
      <c r="C1001" t="s">
        <v>766</v>
      </c>
      <c r="D1001">
        <v>180301</v>
      </c>
      <c r="E1001" t="s">
        <v>715</v>
      </c>
      <c r="F1001" t="s">
        <v>771</v>
      </c>
      <c r="G1001" t="s">
        <v>772</v>
      </c>
    </row>
    <row r="1002" spans="1:7">
      <c r="A1002" t="str">
        <f t="shared" si="18"/>
        <v>180301.400020</v>
      </c>
      <c r="B1002">
        <v>400020</v>
      </c>
      <c r="C1002" t="s">
        <v>191</v>
      </c>
      <c r="D1002">
        <v>180301</v>
      </c>
      <c r="E1002" t="s">
        <v>715</v>
      </c>
      <c r="F1002" t="s">
        <v>771</v>
      </c>
      <c r="G1002" t="s">
        <v>772</v>
      </c>
    </row>
    <row r="1003" spans="1:7">
      <c r="A1003" t="str">
        <f t="shared" si="18"/>
        <v>180301.400021</v>
      </c>
      <c r="B1003">
        <v>400021</v>
      </c>
      <c r="C1003" t="s">
        <v>197</v>
      </c>
      <c r="D1003">
        <v>180301</v>
      </c>
      <c r="E1003" t="s">
        <v>715</v>
      </c>
      <c r="F1003" t="s">
        <v>771</v>
      </c>
      <c r="G1003" t="s">
        <v>772</v>
      </c>
    </row>
    <row r="1004" spans="1:7">
      <c r="A1004" t="str">
        <f t="shared" ref="A1004:A1067" si="19">CONCATENATE(D1004,".",B1004)</f>
        <v>180301.400022</v>
      </c>
      <c r="B1004">
        <v>400022</v>
      </c>
      <c r="C1004" t="s">
        <v>200</v>
      </c>
      <c r="D1004">
        <v>180301</v>
      </c>
      <c r="E1004" t="s">
        <v>715</v>
      </c>
      <c r="F1004" t="s">
        <v>771</v>
      </c>
      <c r="G1004" t="s">
        <v>772</v>
      </c>
    </row>
    <row r="1005" spans="1:7">
      <c r="A1005" t="str">
        <f t="shared" si="19"/>
        <v>180301.400024</v>
      </c>
      <c r="B1005">
        <v>400024</v>
      </c>
      <c r="C1005" t="s">
        <v>767</v>
      </c>
      <c r="D1005">
        <v>180301</v>
      </c>
      <c r="E1005" t="s">
        <v>715</v>
      </c>
      <c r="F1005" t="s">
        <v>771</v>
      </c>
      <c r="G1005" t="s">
        <v>772</v>
      </c>
    </row>
    <row r="1006" spans="1:7">
      <c r="A1006" t="str">
        <f t="shared" si="19"/>
        <v>180301.400177</v>
      </c>
      <c r="B1006">
        <v>400177</v>
      </c>
      <c r="C1006" t="s">
        <v>202</v>
      </c>
      <c r="D1006">
        <v>180301</v>
      </c>
      <c r="E1006" t="s">
        <v>715</v>
      </c>
      <c r="F1006" t="s">
        <v>771</v>
      </c>
      <c r="G1006" t="s">
        <v>772</v>
      </c>
    </row>
    <row r="1007" spans="1:7">
      <c r="A1007" t="str">
        <f t="shared" si="19"/>
        <v>180301.400214</v>
      </c>
      <c r="B1007">
        <v>400214</v>
      </c>
      <c r="C1007" t="s">
        <v>224</v>
      </c>
      <c r="D1007">
        <v>180301</v>
      </c>
      <c r="E1007" t="s">
        <v>715</v>
      </c>
      <c r="F1007" t="s">
        <v>771</v>
      </c>
      <c r="G1007" t="s">
        <v>772</v>
      </c>
    </row>
    <row r="1008" spans="1:7">
      <c r="A1008" t="str">
        <f t="shared" si="19"/>
        <v>180301.400025</v>
      </c>
      <c r="B1008">
        <v>400025</v>
      </c>
      <c r="C1008" t="s">
        <v>228</v>
      </c>
      <c r="D1008">
        <v>180301</v>
      </c>
      <c r="E1008" t="s">
        <v>715</v>
      </c>
      <c r="F1008" t="s">
        <v>771</v>
      </c>
      <c r="G1008" t="s">
        <v>772</v>
      </c>
    </row>
    <row r="1009" spans="1:7">
      <c r="A1009" t="str">
        <f t="shared" si="19"/>
        <v>180301.400026</v>
      </c>
      <c r="B1009">
        <v>400026</v>
      </c>
      <c r="C1009" t="s">
        <v>230</v>
      </c>
      <c r="D1009">
        <v>180301</v>
      </c>
      <c r="E1009" t="s">
        <v>715</v>
      </c>
      <c r="F1009" t="s">
        <v>771</v>
      </c>
      <c r="G1009" t="s">
        <v>772</v>
      </c>
    </row>
    <row r="1010" spans="1:7">
      <c r="A1010" t="str">
        <f t="shared" si="19"/>
        <v>180301.400027</v>
      </c>
      <c r="B1010">
        <v>400027</v>
      </c>
      <c r="C1010" t="s">
        <v>231</v>
      </c>
      <c r="D1010">
        <v>180301</v>
      </c>
      <c r="E1010" t="s">
        <v>715</v>
      </c>
      <c r="F1010" t="s">
        <v>771</v>
      </c>
      <c r="G1010" t="s">
        <v>772</v>
      </c>
    </row>
    <row r="1011" spans="1:7">
      <c r="A1011" t="str">
        <f t="shared" si="19"/>
        <v>180301.400028</v>
      </c>
      <c r="B1011">
        <v>400028</v>
      </c>
      <c r="C1011" t="s">
        <v>232</v>
      </c>
      <c r="D1011">
        <v>180301</v>
      </c>
      <c r="E1011" t="s">
        <v>715</v>
      </c>
      <c r="F1011" t="s">
        <v>771</v>
      </c>
      <c r="G1011" t="s">
        <v>772</v>
      </c>
    </row>
    <row r="1012" spans="1:7">
      <c r="A1012" t="str">
        <f t="shared" si="19"/>
        <v>180301.400029</v>
      </c>
      <c r="B1012">
        <v>400029</v>
      </c>
      <c r="C1012" t="s">
        <v>234</v>
      </c>
      <c r="D1012">
        <v>180301</v>
      </c>
      <c r="E1012" t="s">
        <v>715</v>
      </c>
      <c r="F1012" t="s">
        <v>771</v>
      </c>
      <c r="G1012" t="s">
        <v>772</v>
      </c>
    </row>
    <row r="1013" spans="1:7">
      <c r="A1013" t="str">
        <f t="shared" si="19"/>
        <v>180301.400030</v>
      </c>
      <c r="B1013">
        <v>400030</v>
      </c>
      <c r="C1013" t="s">
        <v>236</v>
      </c>
      <c r="D1013">
        <v>180301</v>
      </c>
      <c r="E1013" t="s">
        <v>715</v>
      </c>
      <c r="F1013" t="s">
        <v>771</v>
      </c>
      <c r="G1013" t="s">
        <v>772</v>
      </c>
    </row>
    <row r="1014" spans="1:7">
      <c r="A1014" t="str">
        <f t="shared" si="19"/>
        <v>180301.400178</v>
      </c>
      <c r="B1014">
        <v>400178</v>
      </c>
      <c r="C1014" t="s">
        <v>769</v>
      </c>
      <c r="D1014">
        <v>180301</v>
      </c>
      <c r="E1014" t="s">
        <v>715</v>
      </c>
      <c r="F1014" t="s">
        <v>771</v>
      </c>
      <c r="G1014" t="s">
        <v>772</v>
      </c>
    </row>
    <row r="1015" spans="1:7">
      <c r="A1015" t="str">
        <f t="shared" si="19"/>
        <v>180301.400179</v>
      </c>
      <c r="B1015">
        <v>400179</v>
      </c>
      <c r="C1015" t="s">
        <v>238</v>
      </c>
      <c r="D1015">
        <v>180301</v>
      </c>
      <c r="E1015" t="s">
        <v>715</v>
      </c>
      <c r="F1015" t="s">
        <v>771</v>
      </c>
      <c r="G1015" t="s">
        <v>772</v>
      </c>
    </row>
    <row r="1016" spans="1:7">
      <c r="A1016" t="str">
        <f t="shared" si="19"/>
        <v>180301.400180</v>
      </c>
      <c r="B1016">
        <v>400180</v>
      </c>
      <c r="C1016" t="s">
        <v>243</v>
      </c>
      <c r="D1016">
        <v>180301</v>
      </c>
      <c r="E1016" t="s">
        <v>715</v>
      </c>
      <c r="F1016" t="s">
        <v>771</v>
      </c>
      <c r="G1016" t="s">
        <v>772</v>
      </c>
    </row>
    <row r="1017" spans="1:7">
      <c r="A1017" t="str">
        <f t="shared" si="19"/>
        <v>180302.400003</v>
      </c>
      <c r="B1017">
        <v>400003</v>
      </c>
      <c r="C1017" t="s">
        <v>156</v>
      </c>
      <c r="D1017">
        <v>180302</v>
      </c>
      <c r="E1017" t="s">
        <v>717</v>
      </c>
      <c r="F1017" t="s">
        <v>771</v>
      </c>
      <c r="G1017" t="s">
        <v>772</v>
      </c>
    </row>
    <row r="1018" spans="1:7">
      <c r="A1018" t="str">
        <f t="shared" si="19"/>
        <v>180302.400004</v>
      </c>
      <c r="B1018">
        <v>400004</v>
      </c>
      <c r="C1018" t="s">
        <v>753</v>
      </c>
      <c r="D1018">
        <v>180302</v>
      </c>
      <c r="E1018" t="s">
        <v>717</v>
      </c>
      <c r="F1018" t="s">
        <v>771</v>
      </c>
      <c r="G1018" t="s">
        <v>772</v>
      </c>
    </row>
    <row r="1019" spans="1:7">
      <c r="A1019" t="str">
        <f t="shared" si="19"/>
        <v>180302.400005</v>
      </c>
      <c r="B1019">
        <v>400005</v>
      </c>
      <c r="C1019" t="s">
        <v>754</v>
      </c>
      <c r="D1019">
        <v>180302</v>
      </c>
      <c r="E1019" t="s">
        <v>717</v>
      </c>
      <c r="F1019" t="s">
        <v>771</v>
      </c>
      <c r="G1019" t="s">
        <v>772</v>
      </c>
    </row>
    <row r="1020" spans="1:7">
      <c r="A1020" t="str">
        <f t="shared" si="19"/>
        <v>180302.400006</v>
      </c>
      <c r="B1020">
        <v>400006</v>
      </c>
      <c r="C1020" t="s">
        <v>755</v>
      </c>
      <c r="D1020">
        <v>180302</v>
      </c>
      <c r="E1020" t="s">
        <v>717</v>
      </c>
      <c r="F1020" t="s">
        <v>771</v>
      </c>
      <c r="G1020" t="s">
        <v>772</v>
      </c>
    </row>
    <row r="1021" spans="1:7">
      <c r="A1021" t="str">
        <f t="shared" si="19"/>
        <v>180302.400007</v>
      </c>
      <c r="B1021">
        <v>400007</v>
      </c>
      <c r="C1021" t="s">
        <v>756</v>
      </c>
      <c r="D1021">
        <v>180302</v>
      </c>
      <c r="E1021" t="s">
        <v>717</v>
      </c>
      <c r="F1021" t="s">
        <v>771</v>
      </c>
      <c r="G1021" t="s">
        <v>772</v>
      </c>
    </row>
    <row r="1022" spans="1:7">
      <c r="A1022" t="str">
        <f t="shared" si="19"/>
        <v>180302.400010</v>
      </c>
      <c r="B1022">
        <v>400010</v>
      </c>
      <c r="C1022" t="s">
        <v>162</v>
      </c>
      <c r="D1022">
        <v>180302</v>
      </c>
      <c r="E1022" t="s">
        <v>717</v>
      </c>
      <c r="F1022" t="s">
        <v>771</v>
      </c>
      <c r="G1022" t="s">
        <v>772</v>
      </c>
    </row>
    <row r="1023" spans="1:7">
      <c r="A1023" t="str">
        <f t="shared" si="19"/>
        <v>180302.400011</v>
      </c>
      <c r="B1023">
        <v>400011</v>
      </c>
      <c r="C1023" t="s">
        <v>757</v>
      </c>
      <c r="D1023">
        <v>180302</v>
      </c>
      <c r="E1023" t="s">
        <v>717</v>
      </c>
      <c r="F1023" t="s">
        <v>771</v>
      </c>
      <c r="G1023" t="s">
        <v>772</v>
      </c>
    </row>
    <row r="1024" spans="1:7">
      <c r="A1024" t="str">
        <f t="shared" si="19"/>
        <v>180302.400012</v>
      </c>
      <c r="B1024">
        <v>400012</v>
      </c>
      <c r="C1024" t="s">
        <v>758</v>
      </c>
      <c r="D1024">
        <v>180302</v>
      </c>
      <c r="E1024" t="s">
        <v>717</v>
      </c>
      <c r="F1024" t="s">
        <v>771</v>
      </c>
      <c r="G1024" t="s">
        <v>772</v>
      </c>
    </row>
    <row r="1025" spans="1:7">
      <c r="A1025" t="str">
        <f t="shared" si="19"/>
        <v>180302.400013</v>
      </c>
      <c r="B1025">
        <v>400013</v>
      </c>
      <c r="C1025" t="s">
        <v>759</v>
      </c>
      <c r="D1025">
        <v>180302</v>
      </c>
      <c r="E1025" t="s">
        <v>717</v>
      </c>
      <c r="F1025" t="s">
        <v>771</v>
      </c>
      <c r="G1025" t="s">
        <v>772</v>
      </c>
    </row>
    <row r="1026" spans="1:7">
      <c r="A1026" t="str">
        <f t="shared" si="19"/>
        <v>180302.400202</v>
      </c>
      <c r="B1026">
        <v>400202</v>
      </c>
      <c r="C1026" t="s">
        <v>760</v>
      </c>
      <c r="D1026">
        <v>180302</v>
      </c>
      <c r="E1026" t="s">
        <v>717</v>
      </c>
      <c r="F1026" t="s">
        <v>771</v>
      </c>
      <c r="G1026" t="s">
        <v>772</v>
      </c>
    </row>
    <row r="1027" spans="1:7">
      <c r="A1027" t="str">
        <f t="shared" si="19"/>
        <v>180302.400203</v>
      </c>
      <c r="B1027">
        <v>400203</v>
      </c>
      <c r="C1027" t="s">
        <v>761</v>
      </c>
      <c r="D1027">
        <v>180302</v>
      </c>
      <c r="E1027" t="s">
        <v>717</v>
      </c>
      <c r="F1027" t="s">
        <v>771</v>
      </c>
      <c r="G1027" t="s">
        <v>772</v>
      </c>
    </row>
    <row r="1028" spans="1:7">
      <c r="A1028" t="str">
        <f t="shared" si="19"/>
        <v>180302.400219</v>
      </c>
      <c r="B1028">
        <v>400219</v>
      </c>
      <c r="C1028" t="s">
        <v>762</v>
      </c>
      <c r="D1028">
        <v>180302</v>
      </c>
      <c r="E1028" t="s">
        <v>717</v>
      </c>
      <c r="F1028" t="s">
        <v>771</v>
      </c>
      <c r="G1028" t="s">
        <v>772</v>
      </c>
    </row>
    <row r="1029" spans="1:7">
      <c r="A1029" t="str">
        <f t="shared" si="19"/>
        <v>180302.400220</v>
      </c>
      <c r="B1029">
        <v>400220</v>
      </c>
      <c r="C1029" t="s">
        <v>763</v>
      </c>
      <c r="D1029">
        <v>180302</v>
      </c>
      <c r="E1029" t="s">
        <v>717</v>
      </c>
      <c r="F1029" t="s">
        <v>771</v>
      </c>
      <c r="G1029" t="s">
        <v>772</v>
      </c>
    </row>
    <row r="1030" spans="1:7">
      <c r="A1030" t="str">
        <f t="shared" si="19"/>
        <v>180302.400221</v>
      </c>
      <c r="B1030">
        <v>400221</v>
      </c>
      <c r="C1030" t="s">
        <v>764</v>
      </c>
      <c r="D1030">
        <v>180302</v>
      </c>
      <c r="E1030" t="s">
        <v>717</v>
      </c>
      <c r="F1030" t="s">
        <v>771</v>
      </c>
      <c r="G1030" t="s">
        <v>772</v>
      </c>
    </row>
    <row r="1031" spans="1:7">
      <c r="A1031" t="str">
        <f t="shared" si="19"/>
        <v>180302.400014</v>
      </c>
      <c r="B1031">
        <v>400014</v>
      </c>
      <c r="C1031" t="s">
        <v>164</v>
      </c>
      <c r="D1031">
        <v>180302</v>
      </c>
      <c r="E1031" t="s">
        <v>717</v>
      </c>
      <c r="F1031" t="s">
        <v>771</v>
      </c>
      <c r="G1031" t="s">
        <v>772</v>
      </c>
    </row>
    <row r="1032" spans="1:7">
      <c r="A1032" t="str">
        <f t="shared" si="19"/>
        <v>180302.400015</v>
      </c>
      <c r="B1032">
        <v>400015</v>
      </c>
      <c r="C1032" t="s">
        <v>171</v>
      </c>
      <c r="D1032">
        <v>180302</v>
      </c>
      <c r="E1032" t="s">
        <v>717</v>
      </c>
      <c r="F1032" t="s">
        <v>771</v>
      </c>
      <c r="G1032" t="s">
        <v>772</v>
      </c>
    </row>
    <row r="1033" spans="1:7">
      <c r="A1033" t="str">
        <f t="shared" si="19"/>
        <v>180302.400016</v>
      </c>
      <c r="B1033">
        <v>400016</v>
      </c>
      <c r="C1033" t="s">
        <v>177</v>
      </c>
      <c r="D1033">
        <v>180302</v>
      </c>
      <c r="E1033" t="s">
        <v>717</v>
      </c>
      <c r="F1033" t="s">
        <v>771</v>
      </c>
      <c r="G1033" t="s">
        <v>772</v>
      </c>
    </row>
    <row r="1034" spans="1:7">
      <c r="A1034" t="str">
        <f t="shared" si="19"/>
        <v>180302.400017</v>
      </c>
      <c r="B1034">
        <v>400017</v>
      </c>
      <c r="C1034" t="s">
        <v>183</v>
      </c>
      <c r="D1034">
        <v>180302</v>
      </c>
      <c r="E1034" t="s">
        <v>717</v>
      </c>
      <c r="F1034" t="s">
        <v>771</v>
      </c>
      <c r="G1034" t="s">
        <v>772</v>
      </c>
    </row>
    <row r="1035" spans="1:7">
      <c r="A1035" t="str">
        <f t="shared" si="19"/>
        <v>180302.400175</v>
      </c>
      <c r="B1035">
        <v>400175</v>
      </c>
      <c r="C1035" t="s">
        <v>765</v>
      </c>
      <c r="D1035">
        <v>180302</v>
      </c>
      <c r="E1035" t="s">
        <v>717</v>
      </c>
      <c r="F1035" t="s">
        <v>771</v>
      </c>
      <c r="G1035" t="s">
        <v>772</v>
      </c>
    </row>
    <row r="1036" spans="1:7">
      <c r="A1036" t="str">
        <f t="shared" si="19"/>
        <v>180302.400176</v>
      </c>
      <c r="B1036">
        <v>400176</v>
      </c>
      <c r="C1036" t="s">
        <v>766</v>
      </c>
      <c r="D1036">
        <v>180302</v>
      </c>
      <c r="E1036" t="s">
        <v>717</v>
      </c>
      <c r="F1036" t="s">
        <v>771</v>
      </c>
      <c r="G1036" t="s">
        <v>772</v>
      </c>
    </row>
    <row r="1037" spans="1:7">
      <c r="A1037" t="str">
        <f t="shared" si="19"/>
        <v>180302.400020</v>
      </c>
      <c r="B1037">
        <v>400020</v>
      </c>
      <c r="C1037" t="s">
        <v>191</v>
      </c>
      <c r="D1037">
        <v>180302</v>
      </c>
      <c r="E1037" t="s">
        <v>717</v>
      </c>
      <c r="F1037" t="s">
        <v>771</v>
      </c>
      <c r="G1037" t="s">
        <v>772</v>
      </c>
    </row>
    <row r="1038" spans="1:7">
      <c r="A1038" t="str">
        <f t="shared" si="19"/>
        <v>180302.400021</v>
      </c>
      <c r="B1038">
        <v>400021</v>
      </c>
      <c r="C1038" t="s">
        <v>197</v>
      </c>
      <c r="D1038">
        <v>180302</v>
      </c>
      <c r="E1038" t="s">
        <v>717</v>
      </c>
      <c r="F1038" t="s">
        <v>771</v>
      </c>
      <c r="G1038" t="s">
        <v>772</v>
      </c>
    </row>
    <row r="1039" spans="1:7">
      <c r="A1039" t="str">
        <f t="shared" si="19"/>
        <v>180302.400022</v>
      </c>
      <c r="B1039">
        <v>400022</v>
      </c>
      <c r="C1039" t="s">
        <v>200</v>
      </c>
      <c r="D1039">
        <v>180302</v>
      </c>
      <c r="E1039" t="s">
        <v>717</v>
      </c>
      <c r="F1039" t="s">
        <v>771</v>
      </c>
      <c r="G1039" t="s">
        <v>772</v>
      </c>
    </row>
    <row r="1040" spans="1:7">
      <c r="A1040" t="str">
        <f t="shared" si="19"/>
        <v>180302.400024</v>
      </c>
      <c r="B1040">
        <v>400024</v>
      </c>
      <c r="C1040" t="s">
        <v>767</v>
      </c>
      <c r="D1040">
        <v>180302</v>
      </c>
      <c r="E1040" t="s">
        <v>717</v>
      </c>
      <c r="F1040" t="s">
        <v>771</v>
      </c>
      <c r="G1040" t="s">
        <v>772</v>
      </c>
    </row>
    <row r="1041" spans="1:7">
      <c r="A1041" t="str">
        <f t="shared" si="19"/>
        <v>180302.400177</v>
      </c>
      <c r="B1041">
        <v>400177</v>
      </c>
      <c r="C1041" t="s">
        <v>202</v>
      </c>
      <c r="D1041">
        <v>180302</v>
      </c>
      <c r="E1041" t="s">
        <v>717</v>
      </c>
      <c r="F1041" t="s">
        <v>771</v>
      </c>
      <c r="G1041" t="s">
        <v>772</v>
      </c>
    </row>
    <row r="1042" spans="1:7">
      <c r="A1042" t="str">
        <f t="shared" si="19"/>
        <v>180302.400214</v>
      </c>
      <c r="B1042">
        <v>400214</v>
      </c>
      <c r="C1042" t="s">
        <v>224</v>
      </c>
      <c r="D1042">
        <v>180302</v>
      </c>
      <c r="E1042" t="s">
        <v>717</v>
      </c>
      <c r="F1042" t="s">
        <v>771</v>
      </c>
      <c r="G1042" t="s">
        <v>772</v>
      </c>
    </row>
    <row r="1043" spans="1:7">
      <c r="A1043" t="str">
        <f t="shared" si="19"/>
        <v>180302.400025</v>
      </c>
      <c r="B1043">
        <v>400025</v>
      </c>
      <c r="C1043" t="s">
        <v>228</v>
      </c>
      <c r="D1043">
        <v>180302</v>
      </c>
      <c r="E1043" t="s">
        <v>717</v>
      </c>
      <c r="F1043" t="s">
        <v>771</v>
      </c>
      <c r="G1043" t="s">
        <v>772</v>
      </c>
    </row>
    <row r="1044" spans="1:7">
      <c r="A1044" t="str">
        <f t="shared" si="19"/>
        <v>180302.400026</v>
      </c>
      <c r="B1044">
        <v>400026</v>
      </c>
      <c r="C1044" t="s">
        <v>230</v>
      </c>
      <c r="D1044">
        <v>180302</v>
      </c>
      <c r="E1044" t="s">
        <v>717</v>
      </c>
      <c r="F1044" t="s">
        <v>771</v>
      </c>
      <c r="G1044" t="s">
        <v>772</v>
      </c>
    </row>
    <row r="1045" spans="1:7">
      <c r="A1045" t="str">
        <f t="shared" si="19"/>
        <v>180302.400027</v>
      </c>
      <c r="B1045">
        <v>400027</v>
      </c>
      <c r="C1045" t="s">
        <v>231</v>
      </c>
      <c r="D1045">
        <v>180302</v>
      </c>
      <c r="E1045" t="s">
        <v>717</v>
      </c>
      <c r="F1045" t="s">
        <v>771</v>
      </c>
      <c r="G1045" t="s">
        <v>772</v>
      </c>
    </row>
    <row r="1046" spans="1:7">
      <c r="A1046" t="str">
        <f t="shared" si="19"/>
        <v>180302.400028</v>
      </c>
      <c r="B1046">
        <v>400028</v>
      </c>
      <c r="C1046" t="s">
        <v>232</v>
      </c>
      <c r="D1046">
        <v>180302</v>
      </c>
      <c r="E1046" t="s">
        <v>717</v>
      </c>
      <c r="F1046" t="s">
        <v>771</v>
      </c>
      <c r="G1046" t="s">
        <v>772</v>
      </c>
    </row>
    <row r="1047" spans="1:7">
      <c r="A1047" t="str">
        <f t="shared" si="19"/>
        <v>180302.400029</v>
      </c>
      <c r="B1047">
        <v>400029</v>
      </c>
      <c r="C1047" t="s">
        <v>234</v>
      </c>
      <c r="D1047">
        <v>180302</v>
      </c>
      <c r="E1047" t="s">
        <v>717</v>
      </c>
      <c r="F1047" t="s">
        <v>771</v>
      </c>
      <c r="G1047" t="s">
        <v>772</v>
      </c>
    </row>
    <row r="1048" spans="1:7">
      <c r="A1048" t="str">
        <f t="shared" si="19"/>
        <v>180302.400030</v>
      </c>
      <c r="B1048">
        <v>400030</v>
      </c>
      <c r="C1048" t="s">
        <v>236</v>
      </c>
      <c r="D1048">
        <v>180302</v>
      </c>
      <c r="E1048" t="s">
        <v>717</v>
      </c>
      <c r="F1048" t="s">
        <v>771</v>
      </c>
      <c r="G1048" t="s">
        <v>772</v>
      </c>
    </row>
    <row r="1049" spans="1:7">
      <c r="A1049" t="str">
        <f t="shared" si="19"/>
        <v>180302.400178</v>
      </c>
      <c r="B1049">
        <v>400178</v>
      </c>
      <c r="C1049" t="s">
        <v>769</v>
      </c>
      <c r="D1049">
        <v>180302</v>
      </c>
      <c r="E1049" t="s">
        <v>717</v>
      </c>
      <c r="F1049" t="s">
        <v>771</v>
      </c>
      <c r="G1049" t="s">
        <v>772</v>
      </c>
    </row>
    <row r="1050" spans="1:7">
      <c r="A1050" t="str">
        <f t="shared" si="19"/>
        <v>180302.400179</v>
      </c>
      <c r="B1050">
        <v>400179</v>
      </c>
      <c r="C1050" t="s">
        <v>238</v>
      </c>
      <c r="D1050">
        <v>180302</v>
      </c>
      <c r="E1050" t="s">
        <v>717</v>
      </c>
      <c r="F1050" t="s">
        <v>771</v>
      </c>
      <c r="G1050" t="s">
        <v>772</v>
      </c>
    </row>
    <row r="1051" spans="1:7">
      <c r="A1051" t="str">
        <f t="shared" si="19"/>
        <v>180302.400180</v>
      </c>
      <c r="B1051">
        <v>400180</v>
      </c>
      <c r="C1051" t="s">
        <v>243</v>
      </c>
      <c r="D1051">
        <v>180302</v>
      </c>
      <c r="E1051" t="s">
        <v>717</v>
      </c>
      <c r="F1051" t="s">
        <v>771</v>
      </c>
      <c r="G1051" t="s">
        <v>772</v>
      </c>
    </row>
    <row r="1052" spans="1:7">
      <c r="A1052" t="str">
        <f t="shared" si="19"/>
        <v>180303.400003</v>
      </c>
      <c r="B1052">
        <v>400003</v>
      </c>
      <c r="C1052" t="s">
        <v>156</v>
      </c>
      <c r="D1052">
        <v>180303</v>
      </c>
      <c r="E1052" t="s">
        <v>718</v>
      </c>
      <c r="F1052" t="s">
        <v>771</v>
      </c>
      <c r="G1052" t="s">
        <v>772</v>
      </c>
    </row>
    <row r="1053" spans="1:7">
      <c r="A1053" t="str">
        <f t="shared" si="19"/>
        <v>180303.400004</v>
      </c>
      <c r="B1053">
        <v>400004</v>
      </c>
      <c r="C1053" t="s">
        <v>753</v>
      </c>
      <c r="D1053">
        <v>180303</v>
      </c>
      <c r="E1053" t="s">
        <v>718</v>
      </c>
      <c r="F1053" t="s">
        <v>771</v>
      </c>
      <c r="G1053" t="s">
        <v>772</v>
      </c>
    </row>
    <row r="1054" spans="1:7">
      <c r="A1054" t="str">
        <f t="shared" si="19"/>
        <v>180303.400005</v>
      </c>
      <c r="B1054">
        <v>400005</v>
      </c>
      <c r="C1054" t="s">
        <v>754</v>
      </c>
      <c r="D1054">
        <v>180303</v>
      </c>
      <c r="E1054" t="s">
        <v>718</v>
      </c>
      <c r="F1054" t="s">
        <v>771</v>
      </c>
      <c r="G1054" t="s">
        <v>772</v>
      </c>
    </row>
    <row r="1055" spans="1:7">
      <c r="A1055" t="str">
        <f t="shared" si="19"/>
        <v>180303.400006</v>
      </c>
      <c r="B1055">
        <v>400006</v>
      </c>
      <c r="C1055" t="s">
        <v>755</v>
      </c>
      <c r="D1055">
        <v>180303</v>
      </c>
      <c r="E1055" t="s">
        <v>718</v>
      </c>
      <c r="F1055" t="s">
        <v>771</v>
      </c>
      <c r="G1055" t="s">
        <v>772</v>
      </c>
    </row>
    <row r="1056" spans="1:7">
      <c r="A1056" t="str">
        <f t="shared" si="19"/>
        <v>180303.400007</v>
      </c>
      <c r="B1056">
        <v>400007</v>
      </c>
      <c r="C1056" t="s">
        <v>756</v>
      </c>
      <c r="D1056">
        <v>180303</v>
      </c>
      <c r="E1056" t="s">
        <v>718</v>
      </c>
      <c r="F1056" t="s">
        <v>771</v>
      </c>
      <c r="G1056" t="s">
        <v>772</v>
      </c>
    </row>
    <row r="1057" spans="1:7">
      <c r="A1057" t="str">
        <f t="shared" si="19"/>
        <v>180303.400010</v>
      </c>
      <c r="B1057">
        <v>400010</v>
      </c>
      <c r="C1057" t="s">
        <v>162</v>
      </c>
      <c r="D1057">
        <v>180303</v>
      </c>
      <c r="E1057" t="s">
        <v>718</v>
      </c>
      <c r="F1057" t="s">
        <v>771</v>
      </c>
      <c r="G1057" t="s">
        <v>772</v>
      </c>
    </row>
    <row r="1058" spans="1:7">
      <c r="A1058" t="str">
        <f t="shared" si="19"/>
        <v>180303.400011</v>
      </c>
      <c r="B1058">
        <v>400011</v>
      </c>
      <c r="C1058" t="s">
        <v>757</v>
      </c>
      <c r="D1058">
        <v>180303</v>
      </c>
      <c r="E1058" t="s">
        <v>718</v>
      </c>
      <c r="F1058" t="s">
        <v>771</v>
      </c>
      <c r="G1058" t="s">
        <v>772</v>
      </c>
    </row>
    <row r="1059" spans="1:7">
      <c r="A1059" t="str">
        <f t="shared" si="19"/>
        <v>180303.400012</v>
      </c>
      <c r="B1059">
        <v>400012</v>
      </c>
      <c r="C1059" t="s">
        <v>758</v>
      </c>
      <c r="D1059">
        <v>180303</v>
      </c>
      <c r="E1059" t="s">
        <v>718</v>
      </c>
      <c r="F1059" t="s">
        <v>771</v>
      </c>
      <c r="G1059" t="s">
        <v>772</v>
      </c>
    </row>
    <row r="1060" spans="1:7">
      <c r="A1060" t="str">
        <f t="shared" si="19"/>
        <v>180303.400013</v>
      </c>
      <c r="B1060">
        <v>400013</v>
      </c>
      <c r="C1060" t="s">
        <v>759</v>
      </c>
      <c r="D1060">
        <v>180303</v>
      </c>
      <c r="E1060" t="s">
        <v>718</v>
      </c>
      <c r="F1060" t="s">
        <v>771</v>
      </c>
      <c r="G1060" t="s">
        <v>772</v>
      </c>
    </row>
    <row r="1061" spans="1:7">
      <c r="A1061" t="str">
        <f t="shared" si="19"/>
        <v>180303.400202</v>
      </c>
      <c r="B1061">
        <v>400202</v>
      </c>
      <c r="C1061" t="s">
        <v>760</v>
      </c>
      <c r="D1061">
        <v>180303</v>
      </c>
      <c r="E1061" t="s">
        <v>718</v>
      </c>
      <c r="F1061" t="s">
        <v>771</v>
      </c>
      <c r="G1061" t="s">
        <v>772</v>
      </c>
    </row>
    <row r="1062" spans="1:7">
      <c r="A1062" t="str">
        <f t="shared" si="19"/>
        <v>180303.400203</v>
      </c>
      <c r="B1062">
        <v>400203</v>
      </c>
      <c r="C1062" t="s">
        <v>761</v>
      </c>
      <c r="D1062">
        <v>180303</v>
      </c>
      <c r="E1062" t="s">
        <v>718</v>
      </c>
      <c r="F1062" t="s">
        <v>771</v>
      </c>
      <c r="G1062" t="s">
        <v>772</v>
      </c>
    </row>
    <row r="1063" spans="1:7">
      <c r="A1063" t="str">
        <f t="shared" si="19"/>
        <v>180303.400219</v>
      </c>
      <c r="B1063">
        <v>400219</v>
      </c>
      <c r="C1063" t="s">
        <v>762</v>
      </c>
      <c r="D1063">
        <v>180303</v>
      </c>
      <c r="E1063" t="s">
        <v>718</v>
      </c>
      <c r="F1063" t="s">
        <v>771</v>
      </c>
      <c r="G1063" t="s">
        <v>772</v>
      </c>
    </row>
    <row r="1064" spans="1:7">
      <c r="A1064" t="str">
        <f t="shared" si="19"/>
        <v>180303.400220</v>
      </c>
      <c r="B1064">
        <v>400220</v>
      </c>
      <c r="C1064" t="s">
        <v>763</v>
      </c>
      <c r="D1064">
        <v>180303</v>
      </c>
      <c r="E1064" t="s">
        <v>718</v>
      </c>
      <c r="F1064" t="s">
        <v>771</v>
      </c>
      <c r="G1064" t="s">
        <v>772</v>
      </c>
    </row>
    <row r="1065" spans="1:7">
      <c r="A1065" t="str">
        <f t="shared" si="19"/>
        <v>180303.400221</v>
      </c>
      <c r="B1065">
        <v>400221</v>
      </c>
      <c r="C1065" t="s">
        <v>764</v>
      </c>
      <c r="D1065">
        <v>180303</v>
      </c>
      <c r="E1065" t="s">
        <v>718</v>
      </c>
      <c r="F1065" t="s">
        <v>771</v>
      </c>
      <c r="G1065" t="s">
        <v>772</v>
      </c>
    </row>
    <row r="1066" spans="1:7">
      <c r="A1066" t="str">
        <f t="shared" si="19"/>
        <v>180303.400014</v>
      </c>
      <c r="B1066">
        <v>400014</v>
      </c>
      <c r="C1066" t="s">
        <v>164</v>
      </c>
      <c r="D1066">
        <v>180303</v>
      </c>
      <c r="E1066" t="s">
        <v>718</v>
      </c>
      <c r="F1066" t="s">
        <v>771</v>
      </c>
      <c r="G1066" t="s">
        <v>772</v>
      </c>
    </row>
    <row r="1067" spans="1:7">
      <c r="A1067" t="str">
        <f t="shared" si="19"/>
        <v>180303.400015</v>
      </c>
      <c r="B1067">
        <v>400015</v>
      </c>
      <c r="C1067" t="s">
        <v>171</v>
      </c>
      <c r="D1067">
        <v>180303</v>
      </c>
      <c r="E1067" t="s">
        <v>718</v>
      </c>
      <c r="F1067" t="s">
        <v>771</v>
      </c>
      <c r="G1067" t="s">
        <v>772</v>
      </c>
    </row>
    <row r="1068" spans="1:7">
      <c r="A1068" t="str">
        <f t="shared" ref="A1068:A1131" si="20">CONCATENATE(D1068,".",B1068)</f>
        <v>180303.400016</v>
      </c>
      <c r="B1068">
        <v>400016</v>
      </c>
      <c r="C1068" t="s">
        <v>177</v>
      </c>
      <c r="D1068">
        <v>180303</v>
      </c>
      <c r="E1068" t="s">
        <v>718</v>
      </c>
      <c r="F1068" t="s">
        <v>771</v>
      </c>
      <c r="G1068" t="s">
        <v>772</v>
      </c>
    </row>
    <row r="1069" spans="1:7">
      <c r="A1069" t="str">
        <f t="shared" si="20"/>
        <v>180303.400017</v>
      </c>
      <c r="B1069">
        <v>400017</v>
      </c>
      <c r="C1069" t="s">
        <v>183</v>
      </c>
      <c r="D1069">
        <v>180303</v>
      </c>
      <c r="E1069" t="s">
        <v>718</v>
      </c>
      <c r="F1069" t="s">
        <v>771</v>
      </c>
      <c r="G1069" t="s">
        <v>772</v>
      </c>
    </row>
    <row r="1070" spans="1:7">
      <c r="A1070" t="str">
        <f t="shared" si="20"/>
        <v>180303.400175</v>
      </c>
      <c r="B1070">
        <v>400175</v>
      </c>
      <c r="C1070" t="s">
        <v>765</v>
      </c>
      <c r="D1070">
        <v>180303</v>
      </c>
      <c r="E1070" t="s">
        <v>718</v>
      </c>
      <c r="F1070" t="s">
        <v>771</v>
      </c>
      <c r="G1070" t="s">
        <v>772</v>
      </c>
    </row>
    <row r="1071" spans="1:7">
      <c r="A1071" t="str">
        <f t="shared" si="20"/>
        <v>180303.400176</v>
      </c>
      <c r="B1071">
        <v>400176</v>
      </c>
      <c r="C1071" t="s">
        <v>766</v>
      </c>
      <c r="D1071">
        <v>180303</v>
      </c>
      <c r="E1071" t="s">
        <v>718</v>
      </c>
      <c r="F1071" t="s">
        <v>771</v>
      </c>
      <c r="G1071" t="s">
        <v>772</v>
      </c>
    </row>
    <row r="1072" spans="1:7">
      <c r="A1072" t="str">
        <f t="shared" si="20"/>
        <v>180303.400020</v>
      </c>
      <c r="B1072">
        <v>400020</v>
      </c>
      <c r="C1072" t="s">
        <v>191</v>
      </c>
      <c r="D1072">
        <v>180303</v>
      </c>
      <c r="E1072" t="s">
        <v>718</v>
      </c>
      <c r="F1072" t="s">
        <v>771</v>
      </c>
      <c r="G1072" t="s">
        <v>772</v>
      </c>
    </row>
    <row r="1073" spans="1:7">
      <c r="A1073" t="str">
        <f t="shared" si="20"/>
        <v>180303.400021</v>
      </c>
      <c r="B1073">
        <v>400021</v>
      </c>
      <c r="C1073" t="s">
        <v>197</v>
      </c>
      <c r="D1073">
        <v>180303</v>
      </c>
      <c r="E1073" t="s">
        <v>718</v>
      </c>
      <c r="F1073" t="s">
        <v>771</v>
      </c>
      <c r="G1073" t="s">
        <v>772</v>
      </c>
    </row>
    <row r="1074" spans="1:7">
      <c r="A1074" t="str">
        <f t="shared" si="20"/>
        <v>180303.400022</v>
      </c>
      <c r="B1074">
        <v>400022</v>
      </c>
      <c r="C1074" t="s">
        <v>200</v>
      </c>
      <c r="D1074">
        <v>180303</v>
      </c>
      <c r="E1074" t="s">
        <v>718</v>
      </c>
      <c r="F1074" t="s">
        <v>771</v>
      </c>
      <c r="G1074" t="s">
        <v>772</v>
      </c>
    </row>
    <row r="1075" spans="1:7">
      <c r="A1075" t="str">
        <f t="shared" si="20"/>
        <v>180303.400024</v>
      </c>
      <c r="B1075">
        <v>400024</v>
      </c>
      <c r="C1075" t="s">
        <v>767</v>
      </c>
      <c r="D1075">
        <v>180303</v>
      </c>
      <c r="E1075" t="s">
        <v>718</v>
      </c>
      <c r="F1075" t="s">
        <v>771</v>
      </c>
      <c r="G1075" t="s">
        <v>772</v>
      </c>
    </row>
    <row r="1076" spans="1:7">
      <c r="A1076" t="str">
        <f t="shared" si="20"/>
        <v>180303.400177</v>
      </c>
      <c r="B1076">
        <v>400177</v>
      </c>
      <c r="C1076" t="s">
        <v>202</v>
      </c>
      <c r="D1076">
        <v>180303</v>
      </c>
      <c r="E1076" t="s">
        <v>718</v>
      </c>
      <c r="F1076" t="s">
        <v>771</v>
      </c>
      <c r="G1076" t="s">
        <v>772</v>
      </c>
    </row>
    <row r="1077" spans="1:7">
      <c r="A1077" t="str">
        <f t="shared" si="20"/>
        <v>180303.400214</v>
      </c>
      <c r="B1077">
        <v>400214</v>
      </c>
      <c r="C1077" t="s">
        <v>224</v>
      </c>
      <c r="D1077">
        <v>180303</v>
      </c>
      <c r="E1077" t="s">
        <v>718</v>
      </c>
      <c r="F1077" t="s">
        <v>771</v>
      </c>
      <c r="G1077" t="s">
        <v>772</v>
      </c>
    </row>
    <row r="1078" spans="1:7">
      <c r="A1078" t="str">
        <f t="shared" si="20"/>
        <v>180303.400025</v>
      </c>
      <c r="B1078">
        <v>400025</v>
      </c>
      <c r="C1078" t="s">
        <v>228</v>
      </c>
      <c r="D1078">
        <v>180303</v>
      </c>
      <c r="E1078" t="s">
        <v>718</v>
      </c>
      <c r="F1078" t="s">
        <v>771</v>
      </c>
      <c r="G1078" t="s">
        <v>772</v>
      </c>
    </row>
    <row r="1079" spans="1:7">
      <c r="A1079" t="str">
        <f t="shared" si="20"/>
        <v>180303.400026</v>
      </c>
      <c r="B1079">
        <v>400026</v>
      </c>
      <c r="C1079" t="s">
        <v>230</v>
      </c>
      <c r="D1079">
        <v>180303</v>
      </c>
      <c r="E1079" t="s">
        <v>718</v>
      </c>
      <c r="F1079" t="s">
        <v>771</v>
      </c>
      <c r="G1079" t="s">
        <v>772</v>
      </c>
    </row>
    <row r="1080" spans="1:7">
      <c r="A1080" t="str">
        <f t="shared" si="20"/>
        <v>180303.400027</v>
      </c>
      <c r="B1080">
        <v>400027</v>
      </c>
      <c r="C1080" t="s">
        <v>231</v>
      </c>
      <c r="D1080">
        <v>180303</v>
      </c>
      <c r="E1080" t="s">
        <v>718</v>
      </c>
      <c r="F1080" t="s">
        <v>771</v>
      </c>
      <c r="G1080" t="s">
        <v>772</v>
      </c>
    </row>
    <row r="1081" spans="1:7">
      <c r="A1081" t="str">
        <f t="shared" si="20"/>
        <v>180303.400028</v>
      </c>
      <c r="B1081">
        <v>400028</v>
      </c>
      <c r="C1081" t="s">
        <v>232</v>
      </c>
      <c r="D1081">
        <v>180303</v>
      </c>
      <c r="E1081" t="s">
        <v>718</v>
      </c>
      <c r="F1081" t="s">
        <v>771</v>
      </c>
      <c r="G1081" t="s">
        <v>772</v>
      </c>
    </row>
    <row r="1082" spans="1:7">
      <c r="A1082" t="str">
        <f t="shared" si="20"/>
        <v>180303.400029</v>
      </c>
      <c r="B1082">
        <v>400029</v>
      </c>
      <c r="C1082" t="s">
        <v>234</v>
      </c>
      <c r="D1082">
        <v>180303</v>
      </c>
      <c r="E1082" t="s">
        <v>718</v>
      </c>
      <c r="F1082" t="s">
        <v>771</v>
      </c>
      <c r="G1082" t="s">
        <v>772</v>
      </c>
    </row>
    <row r="1083" spans="1:7">
      <c r="A1083" t="str">
        <f t="shared" si="20"/>
        <v>180303.400030</v>
      </c>
      <c r="B1083">
        <v>400030</v>
      </c>
      <c r="C1083" t="s">
        <v>236</v>
      </c>
      <c r="D1083">
        <v>180303</v>
      </c>
      <c r="E1083" t="s">
        <v>718</v>
      </c>
      <c r="F1083" t="s">
        <v>771</v>
      </c>
      <c r="G1083" t="s">
        <v>772</v>
      </c>
    </row>
    <row r="1084" spans="1:7">
      <c r="A1084" t="str">
        <f t="shared" si="20"/>
        <v>180303.400178</v>
      </c>
      <c r="B1084">
        <v>400178</v>
      </c>
      <c r="C1084" t="s">
        <v>769</v>
      </c>
      <c r="D1084">
        <v>180303</v>
      </c>
      <c r="E1084" t="s">
        <v>718</v>
      </c>
      <c r="F1084" t="s">
        <v>771</v>
      </c>
      <c r="G1084" t="s">
        <v>772</v>
      </c>
    </row>
    <row r="1085" spans="1:7">
      <c r="A1085" t="str">
        <f t="shared" si="20"/>
        <v>180303.400179</v>
      </c>
      <c r="B1085">
        <v>400179</v>
      </c>
      <c r="C1085" t="s">
        <v>238</v>
      </c>
      <c r="D1085">
        <v>180303</v>
      </c>
      <c r="E1085" t="s">
        <v>718</v>
      </c>
      <c r="F1085" t="s">
        <v>771</v>
      </c>
      <c r="G1085" t="s">
        <v>772</v>
      </c>
    </row>
    <row r="1086" spans="1:7">
      <c r="A1086" t="str">
        <f t="shared" si="20"/>
        <v>180303.400180</v>
      </c>
      <c r="B1086">
        <v>400180</v>
      </c>
      <c r="C1086" t="s">
        <v>243</v>
      </c>
      <c r="D1086">
        <v>180303</v>
      </c>
      <c r="E1086" t="s">
        <v>718</v>
      </c>
      <c r="F1086" t="s">
        <v>771</v>
      </c>
      <c r="G1086" t="s">
        <v>772</v>
      </c>
    </row>
    <row r="1087" spans="1:7">
      <c r="A1087" t="str">
        <f t="shared" si="20"/>
        <v>180304.400003</v>
      </c>
      <c r="B1087">
        <v>400003</v>
      </c>
      <c r="C1087" t="s">
        <v>156</v>
      </c>
      <c r="D1087">
        <v>180304</v>
      </c>
      <c r="E1087" t="s">
        <v>719</v>
      </c>
      <c r="F1087" t="s">
        <v>768</v>
      </c>
      <c r="G1087" t="s">
        <v>770</v>
      </c>
    </row>
    <row r="1088" spans="1:7">
      <c r="A1088" t="str">
        <f t="shared" si="20"/>
        <v>180304.400004</v>
      </c>
      <c r="B1088">
        <v>400004</v>
      </c>
      <c r="C1088" t="s">
        <v>753</v>
      </c>
      <c r="D1088">
        <v>180304</v>
      </c>
      <c r="E1088" t="s">
        <v>719</v>
      </c>
      <c r="F1088" t="s">
        <v>768</v>
      </c>
      <c r="G1088" t="s">
        <v>770</v>
      </c>
    </row>
    <row r="1089" spans="1:7">
      <c r="A1089" t="str">
        <f t="shared" si="20"/>
        <v>180304.400005</v>
      </c>
      <c r="B1089">
        <v>400005</v>
      </c>
      <c r="C1089" t="s">
        <v>754</v>
      </c>
      <c r="D1089">
        <v>180304</v>
      </c>
      <c r="E1089" t="s">
        <v>719</v>
      </c>
      <c r="F1089" t="s">
        <v>768</v>
      </c>
      <c r="G1089" t="s">
        <v>770</v>
      </c>
    </row>
    <row r="1090" spans="1:7">
      <c r="A1090" t="str">
        <f t="shared" si="20"/>
        <v>180304.400006</v>
      </c>
      <c r="B1090">
        <v>400006</v>
      </c>
      <c r="C1090" t="s">
        <v>755</v>
      </c>
      <c r="D1090">
        <v>180304</v>
      </c>
      <c r="E1090" t="s">
        <v>719</v>
      </c>
      <c r="F1090" t="s">
        <v>768</v>
      </c>
      <c r="G1090" t="s">
        <v>770</v>
      </c>
    </row>
    <row r="1091" spans="1:7">
      <c r="A1091" t="str">
        <f t="shared" si="20"/>
        <v>180304.400007</v>
      </c>
      <c r="B1091">
        <v>400007</v>
      </c>
      <c r="C1091" t="s">
        <v>756</v>
      </c>
      <c r="D1091">
        <v>180304</v>
      </c>
      <c r="E1091" t="s">
        <v>719</v>
      </c>
      <c r="F1091" t="s">
        <v>768</v>
      </c>
      <c r="G1091" t="s">
        <v>770</v>
      </c>
    </row>
    <row r="1092" spans="1:7">
      <c r="A1092" t="str">
        <f t="shared" si="20"/>
        <v>180304.400010</v>
      </c>
      <c r="B1092">
        <v>400010</v>
      </c>
      <c r="C1092" t="s">
        <v>162</v>
      </c>
      <c r="D1092">
        <v>180304</v>
      </c>
      <c r="E1092" t="s">
        <v>719</v>
      </c>
      <c r="F1092" t="s">
        <v>768</v>
      </c>
      <c r="G1092" t="s">
        <v>770</v>
      </c>
    </row>
    <row r="1093" spans="1:7">
      <c r="A1093" t="str">
        <f t="shared" si="20"/>
        <v>180304.400011</v>
      </c>
      <c r="B1093">
        <v>400011</v>
      </c>
      <c r="C1093" t="s">
        <v>757</v>
      </c>
      <c r="D1093">
        <v>180304</v>
      </c>
      <c r="E1093" t="s">
        <v>719</v>
      </c>
      <c r="F1093" t="s">
        <v>768</v>
      </c>
      <c r="G1093" t="s">
        <v>770</v>
      </c>
    </row>
    <row r="1094" spans="1:7">
      <c r="A1094" t="str">
        <f t="shared" si="20"/>
        <v>180304.400012</v>
      </c>
      <c r="B1094">
        <v>400012</v>
      </c>
      <c r="C1094" t="s">
        <v>758</v>
      </c>
      <c r="D1094">
        <v>180304</v>
      </c>
      <c r="E1094" t="s">
        <v>719</v>
      </c>
      <c r="F1094" t="s">
        <v>768</v>
      </c>
      <c r="G1094" t="s">
        <v>770</v>
      </c>
    </row>
    <row r="1095" spans="1:7">
      <c r="A1095" t="str">
        <f t="shared" si="20"/>
        <v>180304.400013</v>
      </c>
      <c r="B1095">
        <v>400013</v>
      </c>
      <c r="C1095" t="s">
        <v>759</v>
      </c>
      <c r="D1095">
        <v>180304</v>
      </c>
      <c r="E1095" t="s">
        <v>719</v>
      </c>
      <c r="F1095" t="s">
        <v>768</v>
      </c>
      <c r="G1095" t="s">
        <v>770</v>
      </c>
    </row>
    <row r="1096" spans="1:7">
      <c r="A1096" t="str">
        <f t="shared" si="20"/>
        <v>180304.400202</v>
      </c>
      <c r="B1096">
        <v>400202</v>
      </c>
      <c r="C1096" t="s">
        <v>760</v>
      </c>
      <c r="D1096">
        <v>180304</v>
      </c>
      <c r="E1096" t="s">
        <v>719</v>
      </c>
      <c r="F1096" t="s">
        <v>768</v>
      </c>
      <c r="G1096" t="s">
        <v>770</v>
      </c>
    </row>
    <row r="1097" spans="1:7">
      <c r="A1097" t="str">
        <f t="shared" si="20"/>
        <v>180304.400203</v>
      </c>
      <c r="B1097">
        <v>400203</v>
      </c>
      <c r="C1097" t="s">
        <v>761</v>
      </c>
      <c r="D1097">
        <v>180304</v>
      </c>
      <c r="E1097" t="s">
        <v>719</v>
      </c>
      <c r="F1097" t="s">
        <v>768</v>
      </c>
      <c r="G1097" t="s">
        <v>770</v>
      </c>
    </row>
    <row r="1098" spans="1:7">
      <c r="A1098" t="str">
        <f t="shared" si="20"/>
        <v>180304.400219</v>
      </c>
      <c r="B1098">
        <v>400219</v>
      </c>
      <c r="C1098" t="s">
        <v>762</v>
      </c>
      <c r="D1098">
        <v>180304</v>
      </c>
      <c r="E1098" t="s">
        <v>719</v>
      </c>
      <c r="F1098" t="s">
        <v>768</v>
      </c>
      <c r="G1098" t="s">
        <v>770</v>
      </c>
    </row>
    <row r="1099" spans="1:7">
      <c r="A1099" t="str">
        <f t="shared" si="20"/>
        <v>180304.400220</v>
      </c>
      <c r="B1099">
        <v>400220</v>
      </c>
      <c r="C1099" t="s">
        <v>763</v>
      </c>
      <c r="D1099">
        <v>180304</v>
      </c>
      <c r="E1099" t="s">
        <v>719</v>
      </c>
      <c r="F1099" t="s">
        <v>768</v>
      </c>
      <c r="G1099" t="s">
        <v>770</v>
      </c>
    </row>
    <row r="1100" spans="1:7">
      <c r="A1100" t="str">
        <f t="shared" si="20"/>
        <v>180304.400221</v>
      </c>
      <c r="B1100">
        <v>400221</v>
      </c>
      <c r="C1100" t="s">
        <v>764</v>
      </c>
      <c r="D1100">
        <v>180304</v>
      </c>
      <c r="E1100" t="s">
        <v>719</v>
      </c>
      <c r="F1100" t="s">
        <v>768</v>
      </c>
      <c r="G1100" t="s">
        <v>770</v>
      </c>
    </row>
    <row r="1101" spans="1:7">
      <c r="A1101" t="str">
        <f t="shared" si="20"/>
        <v>180304.400014</v>
      </c>
      <c r="B1101">
        <v>400014</v>
      </c>
      <c r="C1101" t="s">
        <v>164</v>
      </c>
      <c r="D1101">
        <v>180304</v>
      </c>
      <c r="E1101" t="s">
        <v>719</v>
      </c>
      <c r="F1101" t="s">
        <v>768</v>
      </c>
      <c r="G1101" t="s">
        <v>770</v>
      </c>
    </row>
    <row r="1102" spans="1:7">
      <c r="A1102" t="str">
        <f t="shared" si="20"/>
        <v>180304.400015</v>
      </c>
      <c r="B1102">
        <v>400015</v>
      </c>
      <c r="C1102" t="s">
        <v>171</v>
      </c>
      <c r="D1102">
        <v>180304</v>
      </c>
      <c r="E1102" t="s">
        <v>719</v>
      </c>
      <c r="F1102" t="s">
        <v>768</v>
      </c>
      <c r="G1102" t="s">
        <v>770</v>
      </c>
    </row>
    <row r="1103" spans="1:7">
      <c r="A1103" t="str">
        <f t="shared" si="20"/>
        <v>180304.400016</v>
      </c>
      <c r="B1103">
        <v>400016</v>
      </c>
      <c r="C1103" t="s">
        <v>177</v>
      </c>
      <c r="D1103">
        <v>180304</v>
      </c>
      <c r="E1103" t="s">
        <v>719</v>
      </c>
      <c r="F1103" t="s">
        <v>768</v>
      </c>
      <c r="G1103" t="s">
        <v>770</v>
      </c>
    </row>
    <row r="1104" spans="1:7">
      <c r="A1104" t="str">
        <f t="shared" si="20"/>
        <v>180304.400017</v>
      </c>
      <c r="B1104">
        <v>400017</v>
      </c>
      <c r="C1104" t="s">
        <v>183</v>
      </c>
      <c r="D1104">
        <v>180304</v>
      </c>
      <c r="E1104" t="s">
        <v>719</v>
      </c>
      <c r="F1104" t="s">
        <v>768</v>
      </c>
      <c r="G1104" t="s">
        <v>770</v>
      </c>
    </row>
    <row r="1105" spans="1:7">
      <c r="A1105" t="str">
        <f t="shared" si="20"/>
        <v>180304.400175</v>
      </c>
      <c r="B1105">
        <v>400175</v>
      </c>
      <c r="C1105" t="s">
        <v>765</v>
      </c>
      <c r="D1105">
        <v>180304</v>
      </c>
      <c r="E1105" t="s">
        <v>719</v>
      </c>
      <c r="F1105" t="s">
        <v>768</v>
      </c>
      <c r="G1105" t="s">
        <v>770</v>
      </c>
    </row>
    <row r="1106" spans="1:7">
      <c r="A1106" t="str">
        <f t="shared" si="20"/>
        <v>180304.400176</v>
      </c>
      <c r="B1106">
        <v>400176</v>
      </c>
      <c r="C1106" t="s">
        <v>766</v>
      </c>
      <c r="D1106">
        <v>180304</v>
      </c>
      <c r="E1106" t="s">
        <v>719</v>
      </c>
      <c r="F1106" t="s">
        <v>768</v>
      </c>
      <c r="G1106" t="s">
        <v>770</v>
      </c>
    </row>
    <row r="1107" spans="1:7">
      <c r="A1107" t="str">
        <f t="shared" si="20"/>
        <v>180304.400020</v>
      </c>
      <c r="B1107">
        <v>400020</v>
      </c>
      <c r="C1107" t="s">
        <v>191</v>
      </c>
      <c r="D1107">
        <v>180304</v>
      </c>
      <c r="E1107" t="s">
        <v>719</v>
      </c>
      <c r="F1107" t="s">
        <v>768</v>
      </c>
      <c r="G1107" t="s">
        <v>770</v>
      </c>
    </row>
    <row r="1108" spans="1:7">
      <c r="A1108" t="str">
        <f t="shared" si="20"/>
        <v>180304.400021</v>
      </c>
      <c r="B1108">
        <v>400021</v>
      </c>
      <c r="C1108" t="s">
        <v>197</v>
      </c>
      <c r="D1108">
        <v>180304</v>
      </c>
      <c r="E1108" t="s">
        <v>719</v>
      </c>
      <c r="F1108" t="s">
        <v>768</v>
      </c>
      <c r="G1108" t="s">
        <v>770</v>
      </c>
    </row>
    <row r="1109" spans="1:7">
      <c r="A1109" t="str">
        <f t="shared" si="20"/>
        <v>180304.400022</v>
      </c>
      <c r="B1109">
        <v>400022</v>
      </c>
      <c r="C1109" t="s">
        <v>200</v>
      </c>
      <c r="D1109">
        <v>180304</v>
      </c>
      <c r="E1109" t="s">
        <v>719</v>
      </c>
      <c r="F1109" t="s">
        <v>768</v>
      </c>
      <c r="G1109" t="s">
        <v>770</v>
      </c>
    </row>
    <row r="1110" spans="1:7">
      <c r="A1110" t="str">
        <f t="shared" si="20"/>
        <v>180304.400024</v>
      </c>
      <c r="B1110">
        <v>400024</v>
      </c>
      <c r="C1110" t="s">
        <v>767</v>
      </c>
      <c r="D1110">
        <v>180304</v>
      </c>
      <c r="E1110" t="s">
        <v>719</v>
      </c>
      <c r="F1110" t="s">
        <v>768</v>
      </c>
      <c r="G1110" t="s">
        <v>770</v>
      </c>
    </row>
    <row r="1111" spans="1:7">
      <c r="A1111" t="str">
        <f t="shared" si="20"/>
        <v>180304.400177</v>
      </c>
      <c r="B1111">
        <v>400177</v>
      </c>
      <c r="C1111" t="s">
        <v>202</v>
      </c>
      <c r="D1111">
        <v>180304</v>
      </c>
      <c r="E1111" t="s">
        <v>719</v>
      </c>
      <c r="F1111" t="s">
        <v>768</v>
      </c>
      <c r="G1111" t="s">
        <v>770</v>
      </c>
    </row>
    <row r="1112" spans="1:7">
      <c r="A1112" t="str">
        <f t="shared" si="20"/>
        <v>180304.400214</v>
      </c>
      <c r="B1112">
        <v>400214</v>
      </c>
      <c r="C1112" t="s">
        <v>224</v>
      </c>
      <c r="D1112">
        <v>180304</v>
      </c>
      <c r="E1112" t="s">
        <v>719</v>
      </c>
      <c r="F1112" t="s">
        <v>768</v>
      </c>
      <c r="G1112" t="s">
        <v>770</v>
      </c>
    </row>
    <row r="1113" spans="1:7">
      <c r="A1113" t="str">
        <f t="shared" si="20"/>
        <v>180304.400025</v>
      </c>
      <c r="B1113">
        <v>400025</v>
      </c>
      <c r="C1113" t="s">
        <v>228</v>
      </c>
      <c r="D1113">
        <v>180304</v>
      </c>
      <c r="E1113" t="s">
        <v>719</v>
      </c>
      <c r="F1113" t="s">
        <v>768</v>
      </c>
      <c r="G1113" t="s">
        <v>770</v>
      </c>
    </row>
    <row r="1114" spans="1:7">
      <c r="A1114" t="str">
        <f t="shared" si="20"/>
        <v>180304.400026</v>
      </c>
      <c r="B1114">
        <v>400026</v>
      </c>
      <c r="C1114" t="s">
        <v>230</v>
      </c>
      <c r="D1114">
        <v>180304</v>
      </c>
      <c r="E1114" t="s">
        <v>719</v>
      </c>
      <c r="F1114" t="s">
        <v>768</v>
      </c>
      <c r="G1114" t="s">
        <v>770</v>
      </c>
    </row>
    <row r="1115" spans="1:7">
      <c r="A1115" t="str">
        <f t="shared" si="20"/>
        <v>180304.400027</v>
      </c>
      <c r="B1115">
        <v>400027</v>
      </c>
      <c r="C1115" t="s">
        <v>231</v>
      </c>
      <c r="D1115">
        <v>180304</v>
      </c>
      <c r="E1115" t="s">
        <v>719</v>
      </c>
      <c r="F1115" t="s">
        <v>768</v>
      </c>
      <c r="G1115" t="s">
        <v>770</v>
      </c>
    </row>
    <row r="1116" spans="1:7">
      <c r="A1116" t="str">
        <f t="shared" si="20"/>
        <v>180304.400028</v>
      </c>
      <c r="B1116">
        <v>400028</v>
      </c>
      <c r="C1116" t="s">
        <v>232</v>
      </c>
      <c r="D1116">
        <v>180304</v>
      </c>
      <c r="E1116" t="s">
        <v>719</v>
      </c>
      <c r="F1116" t="s">
        <v>768</v>
      </c>
      <c r="G1116" t="s">
        <v>770</v>
      </c>
    </row>
    <row r="1117" spans="1:7">
      <c r="A1117" t="str">
        <f t="shared" si="20"/>
        <v>180304.400029</v>
      </c>
      <c r="B1117">
        <v>400029</v>
      </c>
      <c r="C1117" t="s">
        <v>234</v>
      </c>
      <c r="D1117">
        <v>180304</v>
      </c>
      <c r="E1117" t="s">
        <v>719</v>
      </c>
      <c r="F1117" t="s">
        <v>768</v>
      </c>
      <c r="G1117" t="s">
        <v>770</v>
      </c>
    </row>
    <row r="1118" spans="1:7">
      <c r="A1118" t="str">
        <f t="shared" si="20"/>
        <v>180304.400030</v>
      </c>
      <c r="B1118">
        <v>400030</v>
      </c>
      <c r="C1118" t="s">
        <v>236</v>
      </c>
      <c r="D1118">
        <v>180304</v>
      </c>
      <c r="E1118" t="s">
        <v>719</v>
      </c>
      <c r="F1118" t="s">
        <v>768</v>
      </c>
      <c r="G1118" t="s">
        <v>770</v>
      </c>
    </row>
    <row r="1119" spans="1:7">
      <c r="A1119" t="str">
        <f t="shared" si="20"/>
        <v>180304.400178</v>
      </c>
      <c r="B1119">
        <v>400178</v>
      </c>
      <c r="C1119" t="s">
        <v>769</v>
      </c>
      <c r="D1119">
        <v>180304</v>
      </c>
      <c r="E1119" t="s">
        <v>719</v>
      </c>
      <c r="F1119" t="s">
        <v>768</v>
      </c>
      <c r="G1119" t="s">
        <v>770</v>
      </c>
    </row>
    <row r="1120" spans="1:7">
      <c r="A1120" t="str">
        <f t="shared" si="20"/>
        <v>180304.400179</v>
      </c>
      <c r="B1120">
        <v>400179</v>
      </c>
      <c r="C1120" t="s">
        <v>238</v>
      </c>
      <c r="D1120">
        <v>180304</v>
      </c>
      <c r="E1120" t="s">
        <v>719</v>
      </c>
      <c r="F1120" t="s">
        <v>768</v>
      </c>
      <c r="G1120" t="s">
        <v>770</v>
      </c>
    </row>
    <row r="1121" spans="1:7">
      <c r="A1121" t="str">
        <f t="shared" si="20"/>
        <v>180304.400180</v>
      </c>
      <c r="B1121">
        <v>400180</v>
      </c>
      <c r="C1121" t="s">
        <v>243</v>
      </c>
      <c r="D1121">
        <v>180304</v>
      </c>
      <c r="E1121" t="s">
        <v>719</v>
      </c>
      <c r="F1121" t="s">
        <v>768</v>
      </c>
      <c r="G1121" t="s">
        <v>770</v>
      </c>
    </row>
    <row r="1122" spans="1:7">
      <c r="A1122" t="str">
        <f t="shared" si="20"/>
        <v>190101.400003</v>
      </c>
      <c r="B1122">
        <v>400003</v>
      </c>
      <c r="C1122" t="s">
        <v>156</v>
      </c>
      <c r="D1122">
        <v>190101</v>
      </c>
      <c r="E1122" t="s">
        <v>720</v>
      </c>
      <c r="F1122" t="s">
        <v>771</v>
      </c>
      <c r="G1122" t="s">
        <v>772</v>
      </c>
    </row>
    <row r="1123" spans="1:7">
      <c r="A1123" t="str">
        <f t="shared" si="20"/>
        <v>190101.400004</v>
      </c>
      <c r="B1123">
        <v>400004</v>
      </c>
      <c r="C1123" t="s">
        <v>753</v>
      </c>
      <c r="D1123">
        <v>190101</v>
      </c>
      <c r="E1123" t="s">
        <v>720</v>
      </c>
      <c r="F1123" t="s">
        <v>771</v>
      </c>
      <c r="G1123" t="s">
        <v>772</v>
      </c>
    </row>
    <row r="1124" spans="1:7">
      <c r="A1124" t="str">
        <f t="shared" si="20"/>
        <v>190101.400005</v>
      </c>
      <c r="B1124">
        <v>400005</v>
      </c>
      <c r="C1124" t="s">
        <v>754</v>
      </c>
      <c r="D1124">
        <v>190101</v>
      </c>
      <c r="E1124" t="s">
        <v>720</v>
      </c>
      <c r="F1124" t="s">
        <v>771</v>
      </c>
      <c r="G1124" t="s">
        <v>772</v>
      </c>
    </row>
    <row r="1125" spans="1:7">
      <c r="A1125" t="str">
        <f t="shared" si="20"/>
        <v>190101.400006</v>
      </c>
      <c r="B1125">
        <v>400006</v>
      </c>
      <c r="C1125" t="s">
        <v>755</v>
      </c>
      <c r="D1125">
        <v>190101</v>
      </c>
      <c r="E1125" t="s">
        <v>720</v>
      </c>
      <c r="F1125" t="s">
        <v>771</v>
      </c>
      <c r="G1125" t="s">
        <v>772</v>
      </c>
    </row>
    <row r="1126" spans="1:7">
      <c r="A1126" t="str">
        <f t="shared" si="20"/>
        <v>190101.400007</v>
      </c>
      <c r="B1126">
        <v>400007</v>
      </c>
      <c r="C1126" t="s">
        <v>756</v>
      </c>
      <c r="D1126">
        <v>190101</v>
      </c>
      <c r="E1126" t="s">
        <v>720</v>
      </c>
      <c r="F1126" t="s">
        <v>771</v>
      </c>
      <c r="G1126" t="s">
        <v>772</v>
      </c>
    </row>
    <row r="1127" spans="1:7">
      <c r="A1127" t="str">
        <f t="shared" si="20"/>
        <v>190101.400010</v>
      </c>
      <c r="B1127">
        <v>400010</v>
      </c>
      <c r="C1127" t="s">
        <v>162</v>
      </c>
      <c r="D1127">
        <v>190101</v>
      </c>
      <c r="E1127" t="s">
        <v>720</v>
      </c>
      <c r="F1127" t="s">
        <v>771</v>
      </c>
      <c r="G1127" t="s">
        <v>772</v>
      </c>
    </row>
    <row r="1128" spans="1:7">
      <c r="A1128" t="str">
        <f t="shared" si="20"/>
        <v>190101.400011</v>
      </c>
      <c r="B1128">
        <v>400011</v>
      </c>
      <c r="C1128" t="s">
        <v>757</v>
      </c>
      <c r="D1128">
        <v>190101</v>
      </c>
      <c r="E1128" t="s">
        <v>720</v>
      </c>
      <c r="F1128" t="s">
        <v>771</v>
      </c>
      <c r="G1128" t="s">
        <v>772</v>
      </c>
    </row>
    <row r="1129" spans="1:7">
      <c r="A1129" t="str">
        <f t="shared" si="20"/>
        <v>190101.400012</v>
      </c>
      <c r="B1129">
        <v>400012</v>
      </c>
      <c r="C1129" t="s">
        <v>758</v>
      </c>
      <c r="D1129">
        <v>190101</v>
      </c>
      <c r="E1129" t="s">
        <v>720</v>
      </c>
      <c r="F1129" t="s">
        <v>771</v>
      </c>
      <c r="G1129" t="s">
        <v>772</v>
      </c>
    </row>
    <row r="1130" spans="1:7">
      <c r="A1130" t="str">
        <f t="shared" si="20"/>
        <v>190101.400013</v>
      </c>
      <c r="B1130">
        <v>400013</v>
      </c>
      <c r="C1130" t="s">
        <v>759</v>
      </c>
      <c r="D1130">
        <v>190101</v>
      </c>
      <c r="E1130" t="s">
        <v>720</v>
      </c>
      <c r="F1130" t="s">
        <v>771</v>
      </c>
      <c r="G1130" t="s">
        <v>772</v>
      </c>
    </row>
    <row r="1131" spans="1:7">
      <c r="A1131" t="str">
        <f t="shared" si="20"/>
        <v>190101.400202</v>
      </c>
      <c r="B1131">
        <v>400202</v>
      </c>
      <c r="C1131" t="s">
        <v>760</v>
      </c>
      <c r="D1131">
        <v>190101</v>
      </c>
      <c r="E1131" t="s">
        <v>720</v>
      </c>
      <c r="F1131" t="s">
        <v>771</v>
      </c>
      <c r="G1131" t="s">
        <v>772</v>
      </c>
    </row>
    <row r="1132" spans="1:7">
      <c r="A1132" t="str">
        <f t="shared" ref="A1132:A1195" si="21">CONCATENATE(D1132,".",B1132)</f>
        <v>190101.400203</v>
      </c>
      <c r="B1132">
        <v>400203</v>
      </c>
      <c r="C1132" t="s">
        <v>761</v>
      </c>
      <c r="D1132">
        <v>190101</v>
      </c>
      <c r="E1132" t="s">
        <v>720</v>
      </c>
      <c r="F1132" t="s">
        <v>771</v>
      </c>
      <c r="G1132" t="s">
        <v>772</v>
      </c>
    </row>
    <row r="1133" spans="1:7">
      <c r="A1133" t="str">
        <f t="shared" si="21"/>
        <v>190101.400219</v>
      </c>
      <c r="B1133">
        <v>400219</v>
      </c>
      <c r="C1133" t="s">
        <v>762</v>
      </c>
      <c r="D1133">
        <v>190101</v>
      </c>
      <c r="E1133" t="s">
        <v>720</v>
      </c>
      <c r="F1133" t="s">
        <v>771</v>
      </c>
      <c r="G1133" t="s">
        <v>772</v>
      </c>
    </row>
    <row r="1134" spans="1:7">
      <c r="A1134" t="str">
        <f t="shared" si="21"/>
        <v>190101.400220</v>
      </c>
      <c r="B1134">
        <v>400220</v>
      </c>
      <c r="C1134" t="s">
        <v>763</v>
      </c>
      <c r="D1134">
        <v>190101</v>
      </c>
      <c r="E1134" t="s">
        <v>720</v>
      </c>
      <c r="F1134" t="s">
        <v>771</v>
      </c>
      <c r="G1134" t="s">
        <v>772</v>
      </c>
    </row>
    <row r="1135" spans="1:7">
      <c r="A1135" t="str">
        <f t="shared" si="21"/>
        <v>190101.400221</v>
      </c>
      <c r="B1135">
        <v>400221</v>
      </c>
      <c r="C1135" t="s">
        <v>764</v>
      </c>
      <c r="D1135">
        <v>190101</v>
      </c>
      <c r="E1135" t="s">
        <v>720</v>
      </c>
      <c r="F1135" t="s">
        <v>771</v>
      </c>
      <c r="G1135" t="s">
        <v>772</v>
      </c>
    </row>
    <row r="1136" spans="1:7">
      <c r="A1136" t="str">
        <f t="shared" si="21"/>
        <v>190101.400014</v>
      </c>
      <c r="B1136">
        <v>400014</v>
      </c>
      <c r="C1136" t="s">
        <v>164</v>
      </c>
      <c r="D1136">
        <v>190101</v>
      </c>
      <c r="E1136" t="s">
        <v>720</v>
      </c>
      <c r="F1136" t="s">
        <v>771</v>
      </c>
      <c r="G1136" t="s">
        <v>772</v>
      </c>
    </row>
    <row r="1137" spans="1:7">
      <c r="A1137" t="str">
        <f t="shared" si="21"/>
        <v>190101.400015</v>
      </c>
      <c r="B1137">
        <v>400015</v>
      </c>
      <c r="C1137" t="s">
        <v>171</v>
      </c>
      <c r="D1137">
        <v>190101</v>
      </c>
      <c r="E1137" t="s">
        <v>720</v>
      </c>
      <c r="F1137" t="s">
        <v>771</v>
      </c>
      <c r="G1137" t="s">
        <v>772</v>
      </c>
    </row>
    <row r="1138" spans="1:7">
      <c r="A1138" t="str">
        <f t="shared" si="21"/>
        <v>190101.400016</v>
      </c>
      <c r="B1138">
        <v>400016</v>
      </c>
      <c r="C1138" t="s">
        <v>177</v>
      </c>
      <c r="D1138">
        <v>190101</v>
      </c>
      <c r="E1138" t="s">
        <v>720</v>
      </c>
      <c r="F1138" t="s">
        <v>771</v>
      </c>
      <c r="G1138" t="s">
        <v>772</v>
      </c>
    </row>
    <row r="1139" spans="1:7">
      <c r="A1139" t="str">
        <f t="shared" si="21"/>
        <v>190101.400017</v>
      </c>
      <c r="B1139">
        <v>400017</v>
      </c>
      <c r="C1139" t="s">
        <v>183</v>
      </c>
      <c r="D1139">
        <v>190101</v>
      </c>
      <c r="E1139" t="s">
        <v>720</v>
      </c>
      <c r="F1139" t="s">
        <v>771</v>
      </c>
      <c r="G1139" t="s">
        <v>772</v>
      </c>
    </row>
    <row r="1140" spans="1:7">
      <c r="A1140" t="str">
        <f t="shared" si="21"/>
        <v>190101.400175</v>
      </c>
      <c r="B1140">
        <v>400175</v>
      </c>
      <c r="C1140" t="s">
        <v>765</v>
      </c>
      <c r="D1140">
        <v>190101</v>
      </c>
      <c r="E1140" t="s">
        <v>720</v>
      </c>
      <c r="F1140" t="s">
        <v>771</v>
      </c>
      <c r="G1140" t="s">
        <v>772</v>
      </c>
    </row>
    <row r="1141" spans="1:7">
      <c r="A1141" t="str">
        <f t="shared" si="21"/>
        <v>190101.400176</v>
      </c>
      <c r="B1141">
        <v>400176</v>
      </c>
      <c r="C1141" t="s">
        <v>766</v>
      </c>
      <c r="D1141">
        <v>190101</v>
      </c>
      <c r="E1141" t="s">
        <v>720</v>
      </c>
      <c r="F1141" t="s">
        <v>771</v>
      </c>
      <c r="G1141" t="s">
        <v>772</v>
      </c>
    </row>
    <row r="1142" spans="1:7">
      <c r="A1142" t="str">
        <f t="shared" si="21"/>
        <v>190101.400020</v>
      </c>
      <c r="B1142">
        <v>400020</v>
      </c>
      <c r="C1142" t="s">
        <v>191</v>
      </c>
      <c r="D1142">
        <v>190101</v>
      </c>
      <c r="E1142" t="s">
        <v>720</v>
      </c>
      <c r="F1142" t="s">
        <v>771</v>
      </c>
      <c r="G1142" t="s">
        <v>772</v>
      </c>
    </row>
    <row r="1143" spans="1:7">
      <c r="A1143" t="str">
        <f t="shared" si="21"/>
        <v>190101.400021</v>
      </c>
      <c r="B1143">
        <v>400021</v>
      </c>
      <c r="C1143" t="s">
        <v>197</v>
      </c>
      <c r="D1143">
        <v>190101</v>
      </c>
      <c r="E1143" t="s">
        <v>720</v>
      </c>
      <c r="F1143" t="s">
        <v>771</v>
      </c>
      <c r="G1143" t="s">
        <v>772</v>
      </c>
    </row>
    <row r="1144" spans="1:7">
      <c r="A1144" t="str">
        <f t="shared" si="21"/>
        <v>190101.400022</v>
      </c>
      <c r="B1144">
        <v>400022</v>
      </c>
      <c r="C1144" t="s">
        <v>200</v>
      </c>
      <c r="D1144">
        <v>190101</v>
      </c>
      <c r="E1144" t="s">
        <v>720</v>
      </c>
      <c r="F1144" t="s">
        <v>771</v>
      </c>
      <c r="G1144" t="s">
        <v>772</v>
      </c>
    </row>
    <row r="1145" spans="1:7">
      <c r="A1145" t="str">
        <f t="shared" si="21"/>
        <v>190101.400024</v>
      </c>
      <c r="B1145">
        <v>400024</v>
      </c>
      <c r="C1145" t="s">
        <v>767</v>
      </c>
      <c r="D1145">
        <v>190101</v>
      </c>
      <c r="E1145" t="s">
        <v>720</v>
      </c>
      <c r="F1145" t="s">
        <v>771</v>
      </c>
      <c r="G1145" t="s">
        <v>772</v>
      </c>
    </row>
    <row r="1146" spans="1:7">
      <c r="A1146" t="str">
        <f t="shared" si="21"/>
        <v>190101.400177</v>
      </c>
      <c r="B1146">
        <v>400177</v>
      </c>
      <c r="C1146" t="s">
        <v>202</v>
      </c>
      <c r="D1146">
        <v>190101</v>
      </c>
      <c r="E1146" t="s">
        <v>720</v>
      </c>
      <c r="F1146" t="s">
        <v>771</v>
      </c>
      <c r="G1146" t="s">
        <v>772</v>
      </c>
    </row>
    <row r="1147" spans="1:7">
      <c r="A1147" t="str">
        <f t="shared" si="21"/>
        <v>190101.400214</v>
      </c>
      <c r="B1147">
        <v>400214</v>
      </c>
      <c r="C1147" t="s">
        <v>224</v>
      </c>
      <c r="D1147">
        <v>190101</v>
      </c>
      <c r="E1147" t="s">
        <v>720</v>
      </c>
      <c r="F1147" t="s">
        <v>771</v>
      </c>
      <c r="G1147" t="s">
        <v>772</v>
      </c>
    </row>
    <row r="1148" spans="1:7">
      <c r="A1148" t="str">
        <f t="shared" si="21"/>
        <v>190101.400025</v>
      </c>
      <c r="B1148">
        <v>400025</v>
      </c>
      <c r="C1148" t="s">
        <v>228</v>
      </c>
      <c r="D1148">
        <v>190101</v>
      </c>
      <c r="E1148" t="s">
        <v>720</v>
      </c>
      <c r="F1148" t="s">
        <v>771</v>
      </c>
      <c r="G1148" t="s">
        <v>772</v>
      </c>
    </row>
    <row r="1149" spans="1:7">
      <c r="A1149" t="str">
        <f t="shared" si="21"/>
        <v>190101.400026</v>
      </c>
      <c r="B1149">
        <v>400026</v>
      </c>
      <c r="C1149" t="s">
        <v>230</v>
      </c>
      <c r="D1149">
        <v>190101</v>
      </c>
      <c r="E1149" t="s">
        <v>720</v>
      </c>
      <c r="F1149" t="s">
        <v>771</v>
      </c>
      <c r="G1149" t="s">
        <v>772</v>
      </c>
    </row>
    <row r="1150" spans="1:7">
      <c r="A1150" t="str">
        <f t="shared" si="21"/>
        <v>190101.400027</v>
      </c>
      <c r="B1150">
        <v>400027</v>
      </c>
      <c r="C1150" t="s">
        <v>231</v>
      </c>
      <c r="D1150">
        <v>190101</v>
      </c>
      <c r="E1150" t="s">
        <v>720</v>
      </c>
      <c r="F1150" t="s">
        <v>771</v>
      </c>
      <c r="G1150" t="s">
        <v>772</v>
      </c>
    </row>
    <row r="1151" spans="1:7">
      <c r="A1151" t="str">
        <f t="shared" si="21"/>
        <v>190101.400028</v>
      </c>
      <c r="B1151">
        <v>400028</v>
      </c>
      <c r="C1151" t="s">
        <v>232</v>
      </c>
      <c r="D1151">
        <v>190101</v>
      </c>
      <c r="E1151" t="s">
        <v>720</v>
      </c>
      <c r="F1151" t="s">
        <v>771</v>
      </c>
      <c r="G1151" t="s">
        <v>772</v>
      </c>
    </row>
    <row r="1152" spans="1:7">
      <c r="A1152" t="str">
        <f t="shared" si="21"/>
        <v>190101.400029</v>
      </c>
      <c r="B1152">
        <v>400029</v>
      </c>
      <c r="C1152" t="s">
        <v>234</v>
      </c>
      <c r="D1152">
        <v>190101</v>
      </c>
      <c r="E1152" t="s">
        <v>720</v>
      </c>
      <c r="F1152" t="s">
        <v>771</v>
      </c>
      <c r="G1152" t="s">
        <v>772</v>
      </c>
    </row>
    <row r="1153" spans="1:7">
      <c r="A1153" t="str">
        <f t="shared" si="21"/>
        <v>190101.400030</v>
      </c>
      <c r="B1153">
        <v>400030</v>
      </c>
      <c r="C1153" t="s">
        <v>236</v>
      </c>
      <c r="D1153">
        <v>190101</v>
      </c>
      <c r="E1153" t="s">
        <v>720</v>
      </c>
      <c r="F1153" t="s">
        <v>771</v>
      </c>
      <c r="G1153" t="s">
        <v>772</v>
      </c>
    </row>
    <row r="1154" spans="1:7">
      <c r="A1154" t="str">
        <f t="shared" si="21"/>
        <v>190101.400178</v>
      </c>
      <c r="B1154">
        <v>400178</v>
      </c>
      <c r="C1154" t="s">
        <v>769</v>
      </c>
      <c r="D1154">
        <v>190101</v>
      </c>
      <c r="E1154" t="s">
        <v>720</v>
      </c>
      <c r="F1154" t="s">
        <v>771</v>
      </c>
      <c r="G1154" t="s">
        <v>772</v>
      </c>
    </row>
    <row r="1155" spans="1:7">
      <c r="A1155" t="str">
        <f t="shared" si="21"/>
        <v>190101.400179</v>
      </c>
      <c r="B1155">
        <v>400179</v>
      </c>
      <c r="C1155" t="s">
        <v>238</v>
      </c>
      <c r="D1155">
        <v>190101</v>
      </c>
      <c r="E1155" t="s">
        <v>720</v>
      </c>
      <c r="F1155" t="s">
        <v>771</v>
      </c>
      <c r="G1155" t="s">
        <v>772</v>
      </c>
    </row>
    <row r="1156" spans="1:7">
      <c r="A1156" t="str">
        <f t="shared" si="21"/>
        <v>190101.400180</v>
      </c>
      <c r="B1156">
        <v>400180</v>
      </c>
      <c r="C1156" t="s">
        <v>243</v>
      </c>
      <c r="D1156">
        <v>190101</v>
      </c>
      <c r="E1156" t="s">
        <v>720</v>
      </c>
      <c r="F1156" t="s">
        <v>771</v>
      </c>
      <c r="G1156" t="s">
        <v>772</v>
      </c>
    </row>
    <row r="1157" spans="1:7">
      <c r="A1157" t="str">
        <f t="shared" si="21"/>
        <v>190102.400003</v>
      </c>
      <c r="B1157">
        <v>400003</v>
      </c>
      <c r="C1157" t="s">
        <v>156</v>
      </c>
      <c r="D1157">
        <v>190102</v>
      </c>
      <c r="E1157" t="s">
        <v>722</v>
      </c>
      <c r="F1157" t="s">
        <v>771</v>
      </c>
      <c r="G1157" t="s">
        <v>772</v>
      </c>
    </row>
    <row r="1158" spans="1:7">
      <c r="A1158" t="str">
        <f t="shared" si="21"/>
        <v>190102.400004</v>
      </c>
      <c r="B1158">
        <v>400004</v>
      </c>
      <c r="C1158" t="s">
        <v>753</v>
      </c>
      <c r="D1158">
        <v>190102</v>
      </c>
      <c r="E1158" t="s">
        <v>722</v>
      </c>
      <c r="F1158" t="s">
        <v>771</v>
      </c>
      <c r="G1158" t="s">
        <v>772</v>
      </c>
    </row>
    <row r="1159" spans="1:7">
      <c r="A1159" t="str">
        <f t="shared" si="21"/>
        <v>190102.400005</v>
      </c>
      <c r="B1159">
        <v>400005</v>
      </c>
      <c r="C1159" t="s">
        <v>754</v>
      </c>
      <c r="D1159">
        <v>190102</v>
      </c>
      <c r="E1159" t="s">
        <v>722</v>
      </c>
      <c r="F1159" t="s">
        <v>771</v>
      </c>
      <c r="G1159" t="s">
        <v>772</v>
      </c>
    </row>
    <row r="1160" spans="1:7">
      <c r="A1160" t="str">
        <f t="shared" si="21"/>
        <v>190102.400006</v>
      </c>
      <c r="B1160">
        <v>400006</v>
      </c>
      <c r="C1160" t="s">
        <v>755</v>
      </c>
      <c r="D1160">
        <v>190102</v>
      </c>
      <c r="E1160" t="s">
        <v>722</v>
      </c>
      <c r="F1160" t="s">
        <v>771</v>
      </c>
      <c r="G1160" t="s">
        <v>772</v>
      </c>
    </row>
    <row r="1161" spans="1:7">
      <c r="A1161" t="str">
        <f t="shared" si="21"/>
        <v>190102.400007</v>
      </c>
      <c r="B1161">
        <v>400007</v>
      </c>
      <c r="C1161" t="s">
        <v>756</v>
      </c>
      <c r="D1161">
        <v>190102</v>
      </c>
      <c r="E1161" t="s">
        <v>722</v>
      </c>
      <c r="F1161" t="s">
        <v>771</v>
      </c>
      <c r="G1161" t="s">
        <v>772</v>
      </c>
    </row>
    <row r="1162" spans="1:7">
      <c r="A1162" t="str">
        <f t="shared" si="21"/>
        <v>190102.400010</v>
      </c>
      <c r="B1162">
        <v>400010</v>
      </c>
      <c r="C1162" t="s">
        <v>162</v>
      </c>
      <c r="D1162">
        <v>190102</v>
      </c>
      <c r="E1162" t="s">
        <v>722</v>
      </c>
      <c r="F1162" t="s">
        <v>771</v>
      </c>
      <c r="G1162" t="s">
        <v>772</v>
      </c>
    </row>
    <row r="1163" spans="1:7">
      <c r="A1163" t="str">
        <f t="shared" si="21"/>
        <v>190102.400011</v>
      </c>
      <c r="B1163">
        <v>400011</v>
      </c>
      <c r="C1163" t="s">
        <v>757</v>
      </c>
      <c r="D1163">
        <v>190102</v>
      </c>
      <c r="E1163" t="s">
        <v>722</v>
      </c>
      <c r="F1163" t="s">
        <v>771</v>
      </c>
      <c r="G1163" t="s">
        <v>772</v>
      </c>
    </row>
    <row r="1164" spans="1:7">
      <c r="A1164" t="str">
        <f t="shared" si="21"/>
        <v>190102.400012</v>
      </c>
      <c r="B1164">
        <v>400012</v>
      </c>
      <c r="C1164" t="s">
        <v>758</v>
      </c>
      <c r="D1164">
        <v>190102</v>
      </c>
      <c r="E1164" t="s">
        <v>722</v>
      </c>
      <c r="F1164" t="s">
        <v>771</v>
      </c>
      <c r="G1164" t="s">
        <v>772</v>
      </c>
    </row>
    <row r="1165" spans="1:7">
      <c r="A1165" t="str">
        <f t="shared" si="21"/>
        <v>190102.400013</v>
      </c>
      <c r="B1165">
        <v>400013</v>
      </c>
      <c r="C1165" t="s">
        <v>759</v>
      </c>
      <c r="D1165">
        <v>190102</v>
      </c>
      <c r="E1165" t="s">
        <v>722</v>
      </c>
      <c r="F1165" t="s">
        <v>771</v>
      </c>
      <c r="G1165" t="s">
        <v>772</v>
      </c>
    </row>
    <row r="1166" spans="1:7">
      <c r="A1166" t="str">
        <f t="shared" si="21"/>
        <v>190102.400202</v>
      </c>
      <c r="B1166">
        <v>400202</v>
      </c>
      <c r="C1166" t="s">
        <v>760</v>
      </c>
      <c r="D1166">
        <v>190102</v>
      </c>
      <c r="E1166" t="s">
        <v>722</v>
      </c>
      <c r="F1166" t="s">
        <v>771</v>
      </c>
      <c r="G1166" t="s">
        <v>772</v>
      </c>
    </row>
    <row r="1167" spans="1:7">
      <c r="A1167" t="str">
        <f t="shared" si="21"/>
        <v>190102.400203</v>
      </c>
      <c r="B1167">
        <v>400203</v>
      </c>
      <c r="C1167" t="s">
        <v>761</v>
      </c>
      <c r="D1167">
        <v>190102</v>
      </c>
      <c r="E1167" t="s">
        <v>722</v>
      </c>
      <c r="F1167" t="s">
        <v>771</v>
      </c>
      <c r="G1167" t="s">
        <v>772</v>
      </c>
    </row>
    <row r="1168" spans="1:7">
      <c r="A1168" t="str">
        <f t="shared" si="21"/>
        <v>190102.400219</v>
      </c>
      <c r="B1168">
        <v>400219</v>
      </c>
      <c r="C1168" t="s">
        <v>762</v>
      </c>
      <c r="D1168">
        <v>190102</v>
      </c>
      <c r="E1168" t="s">
        <v>722</v>
      </c>
      <c r="F1168" t="s">
        <v>771</v>
      </c>
      <c r="G1168" t="s">
        <v>772</v>
      </c>
    </row>
    <row r="1169" spans="1:7">
      <c r="A1169" t="str">
        <f t="shared" si="21"/>
        <v>190102.400220</v>
      </c>
      <c r="B1169">
        <v>400220</v>
      </c>
      <c r="C1169" t="s">
        <v>763</v>
      </c>
      <c r="D1169">
        <v>190102</v>
      </c>
      <c r="E1169" t="s">
        <v>722</v>
      </c>
      <c r="F1169" t="s">
        <v>771</v>
      </c>
      <c r="G1169" t="s">
        <v>772</v>
      </c>
    </row>
    <row r="1170" spans="1:7">
      <c r="A1170" t="str">
        <f t="shared" si="21"/>
        <v>190102.400221</v>
      </c>
      <c r="B1170">
        <v>400221</v>
      </c>
      <c r="C1170" t="s">
        <v>764</v>
      </c>
      <c r="D1170">
        <v>190102</v>
      </c>
      <c r="E1170" t="s">
        <v>722</v>
      </c>
      <c r="F1170" t="s">
        <v>771</v>
      </c>
      <c r="G1170" t="s">
        <v>772</v>
      </c>
    </row>
    <row r="1171" spans="1:7">
      <c r="A1171" t="str">
        <f t="shared" si="21"/>
        <v>190102.400014</v>
      </c>
      <c r="B1171">
        <v>400014</v>
      </c>
      <c r="C1171" t="s">
        <v>164</v>
      </c>
      <c r="D1171">
        <v>190102</v>
      </c>
      <c r="E1171" t="s">
        <v>722</v>
      </c>
      <c r="F1171" t="s">
        <v>771</v>
      </c>
      <c r="G1171" t="s">
        <v>772</v>
      </c>
    </row>
    <row r="1172" spans="1:7">
      <c r="A1172" t="str">
        <f t="shared" si="21"/>
        <v>190102.400015</v>
      </c>
      <c r="B1172">
        <v>400015</v>
      </c>
      <c r="C1172" t="s">
        <v>171</v>
      </c>
      <c r="D1172">
        <v>190102</v>
      </c>
      <c r="E1172" t="s">
        <v>722</v>
      </c>
      <c r="F1172" t="s">
        <v>771</v>
      </c>
      <c r="G1172" t="s">
        <v>772</v>
      </c>
    </row>
    <row r="1173" spans="1:7">
      <c r="A1173" t="str">
        <f t="shared" si="21"/>
        <v>190102.400016</v>
      </c>
      <c r="B1173">
        <v>400016</v>
      </c>
      <c r="C1173" t="s">
        <v>177</v>
      </c>
      <c r="D1173">
        <v>190102</v>
      </c>
      <c r="E1173" t="s">
        <v>722</v>
      </c>
      <c r="F1173" t="s">
        <v>771</v>
      </c>
      <c r="G1173" t="s">
        <v>772</v>
      </c>
    </row>
    <row r="1174" spans="1:7">
      <c r="A1174" t="str">
        <f t="shared" si="21"/>
        <v>190102.400017</v>
      </c>
      <c r="B1174">
        <v>400017</v>
      </c>
      <c r="C1174" t="s">
        <v>183</v>
      </c>
      <c r="D1174">
        <v>190102</v>
      </c>
      <c r="E1174" t="s">
        <v>722</v>
      </c>
      <c r="F1174" t="s">
        <v>771</v>
      </c>
      <c r="G1174" t="s">
        <v>772</v>
      </c>
    </row>
    <row r="1175" spans="1:7">
      <c r="A1175" t="str">
        <f t="shared" si="21"/>
        <v>190102.400175</v>
      </c>
      <c r="B1175">
        <v>400175</v>
      </c>
      <c r="C1175" t="s">
        <v>765</v>
      </c>
      <c r="D1175">
        <v>190102</v>
      </c>
      <c r="E1175" t="s">
        <v>722</v>
      </c>
      <c r="F1175" t="s">
        <v>771</v>
      </c>
      <c r="G1175" t="s">
        <v>772</v>
      </c>
    </row>
    <row r="1176" spans="1:7">
      <c r="A1176" t="str">
        <f t="shared" si="21"/>
        <v>190102.400176</v>
      </c>
      <c r="B1176">
        <v>400176</v>
      </c>
      <c r="C1176" t="s">
        <v>766</v>
      </c>
      <c r="D1176">
        <v>190102</v>
      </c>
      <c r="E1176" t="s">
        <v>722</v>
      </c>
      <c r="F1176" t="s">
        <v>771</v>
      </c>
      <c r="G1176" t="s">
        <v>772</v>
      </c>
    </row>
    <row r="1177" spans="1:7">
      <c r="A1177" t="str">
        <f t="shared" si="21"/>
        <v>190102.400020</v>
      </c>
      <c r="B1177">
        <v>400020</v>
      </c>
      <c r="C1177" t="s">
        <v>191</v>
      </c>
      <c r="D1177">
        <v>190102</v>
      </c>
      <c r="E1177" t="s">
        <v>722</v>
      </c>
      <c r="F1177" t="s">
        <v>771</v>
      </c>
      <c r="G1177" t="s">
        <v>772</v>
      </c>
    </row>
    <row r="1178" spans="1:7">
      <c r="A1178" t="str">
        <f t="shared" si="21"/>
        <v>190102.400021</v>
      </c>
      <c r="B1178">
        <v>400021</v>
      </c>
      <c r="C1178" t="s">
        <v>197</v>
      </c>
      <c r="D1178">
        <v>190102</v>
      </c>
      <c r="E1178" t="s">
        <v>722</v>
      </c>
      <c r="F1178" t="s">
        <v>771</v>
      </c>
      <c r="G1178" t="s">
        <v>772</v>
      </c>
    </row>
    <row r="1179" spans="1:7">
      <c r="A1179" t="str">
        <f t="shared" si="21"/>
        <v>190102.400022</v>
      </c>
      <c r="B1179">
        <v>400022</v>
      </c>
      <c r="C1179" t="s">
        <v>200</v>
      </c>
      <c r="D1179">
        <v>190102</v>
      </c>
      <c r="E1179" t="s">
        <v>722</v>
      </c>
      <c r="F1179" t="s">
        <v>771</v>
      </c>
      <c r="G1179" t="s">
        <v>772</v>
      </c>
    </row>
    <row r="1180" spans="1:7">
      <c r="A1180" t="str">
        <f t="shared" si="21"/>
        <v>190102.400024</v>
      </c>
      <c r="B1180">
        <v>400024</v>
      </c>
      <c r="C1180" t="s">
        <v>767</v>
      </c>
      <c r="D1180">
        <v>190102</v>
      </c>
      <c r="E1180" t="s">
        <v>722</v>
      </c>
      <c r="F1180" t="s">
        <v>771</v>
      </c>
      <c r="G1180" t="s">
        <v>772</v>
      </c>
    </row>
    <row r="1181" spans="1:7">
      <c r="A1181" t="str">
        <f t="shared" si="21"/>
        <v>190102.400177</v>
      </c>
      <c r="B1181">
        <v>400177</v>
      </c>
      <c r="C1181" t="s">
        <v>202</v>
      </c>
      <c r="D1181">
        <v>190102</v>
      </c>
      <c r="E1181" t="s">
        <v>722</v>
      </c>
      <c r="F1181" t="s">
        <v>771</v>
      </c>
      <c r="G1181" t="s">
        <v>772</v>
      </c>
    </row>
    <row r="1182" spans="1:7">
      <c r="A1182" t="str">
        <f t="shared" si="21"/>
        <v>190102.400214</v>
      </c>
      <c r="B1182">
        <v>400214</v>
      </c>
      <c r="C1182" t="s">
        <v>224</v>
      </c>
      <c r="D1182">
        <v>190102</v>
      </c>
      <c r="E1182" t="s">
        <v>722</v>
      </c>
      <c r="F1182" t="s">
        <v>771</v>
      </c>
      <c r="G1182" t="s">
        <v>772</v>
      </c>
    </row>
    <row r="1183" spans="1:7">
      <c r="A1183" t="str">
        <f t="shared" si="21"/>
        <v>190102.400025</v>
      </c>
      <c r="B1183">
        <v>400025</v>
      </c>
      <c r="C1183" t="s">
        <v>228</v>
      </c>
      <c r="D1183">
        <v>190102</v>
      </c>
      <c r="E1183" t="s">
        <v>722</v>
      </c>
      <c r="F1183" t="s">
        <v>771</v>
      </c>
      <c r="G1183" t="s">
        <v>772</v>
      </c>
    </row>
    <row r="1184" spans="1:7">
      <c r="A1184" t="str">
        <f t="shared" si="21"/>
        <v>190102.400026</v>
      </c>
      <c r="B1184">
        <v>400026</v>
      </c>
      <c r="C1184" t="s">
        <v>230</v>
      </c>
      <c r="D1184">
        <v>190102</v>
      </c>
      <c r="E1184" t="s">
        <v>722</v>
      </c>
      <c r="F1184" t="s">
        <v>771</v>
      </c>
      <c r="G1184" t="s">
        <v>772</v>
      </c>
    </row>
    <row r="1185" spans="1:7">
      <c r="A1185" t="str">
        <f t="shared" si="21"/>
        <v>190102.400027</v>
      </c>
      <c r="B1185">
        <v>400027</v>
      </c>
      <c r="C1185" t="s">
        <v>231</v>
      </c>
      <c r="D1185">
        <v>190102</v>
      </c>
      <c r="E1185" t="s">
        <v>722</v>
      </c>
      <c r="F1185" t="s">
        <v>771</v>
      </c>
      <c r="G1185" t="s">
        <v>772</v>
      </c>
    </row>
    <row r="1186" spans="1:7">
      <c r="A1186" t="str">
        <f t="shared" si="21"/>
        <v>190102.400028</v>
      </c>
      <c r="B1186">
        <v>400028</v>
      </c>
      <c r="C1186" t="s">
        <v>232</v>
      </c>
      <c r="D1186">
        <v>190102</v>
      </c>
      <c r="E1186" t="s">
        <v>722</v>
      </c>
      <c r="F1186" t="s">
        <v>771</v>
      </c>
      <c r="G1186" t="s">
        <v>772</v>
      </c>
    </row>
    <row r="1187" spans="1:7">
      <c r="A1187" t="str">
        <f t="shared" si="21"/>
        <v>190102.400029</v>
      </c>
      <c r="B1187">
        <v>400029</v>
      </c>
      <c r="C1187" t="s">
        <v>234</v>
      </c>
      <c r="D1187">
        <v>190102</v>
      </c>
      <c r="E1187" t="s">
        <v>722</v>
      </c>
      <c r="F1187" t="s">
        <v>771</v>
      </c>
      <c r="G1187" t="s">
        <v>772</v>
      </c>
    </row>
    <row r="1188" spans="1:7">
      <c r="A1188" t="str">
        <f t="shared" si="21"/>
        <v>190102.400030</v>
      </c>
      <c r="B1188">
        <v>400030</v>
      </c>
      <c r="C1188" t="s">
        <v>236</v>
      </c>
      <c r="D1188">
        <v>190102</v>
      </c>
      <c r="E1188" t="s">
        <v>722</v>
      </c>
      <c r="F1188" t="s">
        <v>771</v>
      </c>
      <c r="G1188" t="s">
        <v>772</v>
      </c>
    </row>
    <row r="1189" spans="1:7">
      <c r="A1189" t="str">
        <f t="shared" si="21"/>
        <v>190102.400178</v>
      </c>
      <c r="B1189">
        <v>400178</v>
      </c>
      <c r="C1189" t="s">
        <v>769</v>
      </c>
      <c r="D1189">
        <v>190102</v>
      </c>
      <c r="E1189" t="s">
        <v>722</v>
      </c>
      <c r="F1189" t="s">
        <v>771</v>
      </c>
      <c r="G1189" t="s">
        <v>772</v>
      </c>
    </row>
    <row r="1190" spans="1:7">
      <c r="A1190" t="str">
        <f t="shared" si="21"/>
        <v>190102.400179</v>
      </c>
      <c r="B1190">
        <v>400179</v>
      </c>
      <c r="C1190" t="s">
        <v>238</v>
      </c>
      <c r="D1190">
        <v>190102</v>
      </c>
      <c r="E1190" t="s">
        <v>722</v>
      </c>
      <c r="F1190" t="s">
        <v>771</v>
      </c>
      <c r="G1190" t="s">
        <v>772</v>
      </c>
    </row>
    <row r="1191" spans="1:7">
      <c r="A1191" t="str">
        <f t="shared" si="21"/>
        <v>190102.400180</v>
      </c>
      <c r="B1191">
        <v>400180</v>
      </c>
      <c r="C1191" t="s">
        <v>243</v>
      </c>
      <c r="D1191">
        <v>190102</v>
      </c>
      <c r="E1191" t="s">
        <v>722</v>
      </c>
      <c r="F1191" t="s">
        <v>771</v>
      </c>
      <c r="G1191" t="s">
        <v>772</v>
      </c>
    </row>
    <row r="1192" spans="1:7">
      <c r="A1192" t="str">
        <f t="shared" si="21"/>
        <v>190103.400003</v>
      </c>
      <c r="B1192">
        <v>400003</v>
      </c>
      <c r="C1192" t="s">
        <v>156</v>
      </c>
      <c r="D1192">
        <v>190103</v>
      </c>
      <c r="E1192" t="s">
        <v>723</v>
      </c>
      <c r="F1192" t="s">
        <v>771</v>
      </c>
      <c r="G1192" t="s">
        <v>772</v>
      </c>
    </row>
    <row r="1193" spans="1:7">
      <c r="A1193" t="str">
        <f t="shared" si="21"/>
        <v>190103.400004</v>
      </c>
      <c r="B1193">
        <v>400004</v>
      </c>
      <c r="C1193" t="s">
        <v>753</v>
      </c>
      <c r="D1193">
        <v>190103</v>
      </c>
      <c r="E1193" t="s">
        <v>723</v>
      </c>
      <c r="F1193" t="s">
        <v>771</v>
      </c>
      <c r="G1193" t="s">
        <v>772</v>
      </c>
    </row>
    <row r="1194" spans="1:7">
      <c r="A1194" t="str">
        <f t="shared" si="21"/>
        <v>190103.400005</v>
      </c>
      <c r="B1194">
        <v>400005</v>
      </c>
      <c r="C1194" t="s">
        <v>754</v>
      </c>
      <c r="D1194">
        <v>190103</v>
      </c>
      <c r="E1194" t="s">
        <v>723</v>
      </c>
      <c r="F1194" t="s">
        <v>771</v>
      </c>
      <c r="G1194" t="s">
        <v>772</v>
      </c>
    </row>
    <row r="1195" spans="1:7">
      <c r="A1195" t="str">
        <f t="shared" si="21"/>
        <v>190103.400006</v>
      </c>
      <c r="B1195">
        <v>400006</v>
      </c>
      <c r="C1195" t="s">
        <v>755</v>
      </c>
      <c r="D1195">
        <v>190103</v>
      </c>
      <c r="E1195" t="s">
        <v>723</v>
      </c>
      <c r="F1195" t="s">
        <v>771</v>
      </c>
      <c r="G1195" t="s">
        <v>772</v>
      </c>
    </row>
    <row r="1196" spans="1:7">
      <c r="A1196" t="str">
        <f t="shared" ref="A1196:A1259" si="22">CONCATENATE(D1196,".",B1196)</f>
        <v>190103.400007</v>
      </c>
      <c r="B1196">
        <v>400007</v>
      </c>
      <c r="C1196" t="s">
        <v>756</v>
      </c>
      <c r="D1196">
        <v>190103</v>
      </c>
      <c r="E1196" t="s">
        <v>723</v>
      </c>
      <c r="F1196" t="s">
        <v>771</v>
      </c>
      <c r="G1196" t="s">
        <v>772</v>
      </c>
    </row>
    <row r="1197" spans="1:7">
      <c r="A1197" t="str">
        <f t="shared" si="22"/>
        <v>190103.400010</v>
      </c>
      <c r="B1197">
        <v>400010</v>
      </c>
      <c r="C1197" t="s">
        <v>162</v>
      </c>
      <c r="D1197">
        <v>190103</v>
      </c>
      <c r="E1197" t="s">
        <v>723</v>
      </c>
      <c r="F1197" t="s">
        <v>771</v>
      </c>
      <c r="G1197" t="s">
        <v>772</v>
      </c>
    </row>
    <row r="1198" spans="1:7">
      <c r="A1198" t="str">
        <f t="shared" si="22"/>
        <v>190103.400011</v>
      </c>
      <c r="B1198">
        <v>400011</v>
      </c>
      <c r="C1198" t="s">
        <v>757</v>
      </c>
      <c r="D1198">
        <v>190103</v>
      </c>
      <c r="E1198" t="s">
        <v>723</v>
      </c>
      <c r="F1198" t="s">
        <v>771</v>
      </c>
      <c r="G1198" t="s">
        <v>772</v>
      </c>
    </row>
    <row r="1199" spans="1:7">
      <c r="A1199" t="str">
        <f t="shared" si="22"/>
        <v>190103.400012</v>
      </c>
      <c r="B1199">
        <v>400012</v>
      </c>
      <c r="C1199" t="s">
        <v>758</v>
      </c>
      <c r="D1199">
        <v>190103</v>
      </c>
      <c r="E1199" t="s">
        <v>723</v>
      </c>
      <c r="F1199" t="s">
        <v>771</v>
      </c>
      <c r="G1199" t="s">
        <v>772</v>
      </c>
    </row>
    <row r="1200" spans="1:7">
      <c r="A1200" t="str">
        <f t="shared" si="22"/>
        <v>190103.400013</v>
      </c>
      <c r="B1200">
        <v>400013</v>
      </c>
      <c r="C1200" t="s">
        <v>759</v>
      </c>
      <c r="D1200">
        <v>190103</v>
      </c>
      <c r="E1200" t="s">
        <v>723</v>
      </c>
      <c r="F1200" t="s">
        <v>771</v>
      </c>
      <c r="G1200" t="s">
        <v>772</v>
      </c>
    </row>
    <row r="1201" spans="1:7">
      <c r="A1201" t="str">
        <f t="shared" si="22"/>
        <v>190103.400202</v>
      </c>
      <c r="B1201">
        <v>400202</v>
      </c>
      <c r="C1201" t="s">
        <v>760</v>
      </c>
      <c r="D1201">
        <v>190103</v>
      </c>
      <c r="E1201" t="s">
        <v>723</v>
      </c>
      <c r="F1201" t="s">
        <v>771</v>
      </c>
      <c r="G1201" t="s">
        <v>772</v>
      </c>
    </row>
    <row r="1202" spans="1:7">
      <c r="A1202" t="str">
        <f t="shared" si="22"/>
        <v>190103.400203</v>
      </c>
      <c r="B1202">
        <v>400203</v>
      </c>
      <c r="C1202" t="s">
        <v>761</v>
      </c>
      <c r="D1202">
        <v>190103</v>
      </c>
      <c r="E1202" t="s">
        <v>723</v>
      </c>
      <c r="F1202" t="s">
        <v>771</v>
      </c>
      <c r="G1202" t="s">
        <v>772</v>
      </c>
    </row>
    <row r="1203" spans="1:7">
      <c r="A1203" t="str">
        <f t="shared" si="22"/>
        <v>190103.400219</v>
      </c>
      <c r="B1203">
        <v>400219</v>
      </c>
      <c r="C1203" t="s">
        <v>762</v>
      </c>
      <c r="D1203">
        <v>190103</v>
      </c>
      <c r="E1203" t="s">
        <v>723</v>
      </c>
      <c r="F1203" t="s">
        <v>771</v>
      </c>
      <c r="G1203" t="s">
        <v>772</v>
      </c>
    </row>
    <row r="1204" spans="1:7">
      <c r="A1204" t="str">
        <f t="shared" si="22"/>
        <v>190103.400220</v>
      </c>
      <c r="B1204">
        <v>400220</v>
      </c>
      <c r="C1204" t="s">
        <v>763</v>
      </c>
      <c r="D1204">
        <v>190103</v>
      </c>
      <c r="E1204" t="s">
        <v>723</v>
      </c>
      <c r="F1204" t="s">
        <v>771</v>
      </c>
      <c r="G1204" t="s">
        <v>772</v>
      </c>
    </row>
    <row r="1205" spans="1:7">
      <c r="A1205" t="str">
        <f t="shared" si="22"/>
        <v>190103.400221</v>
      </c>
      <c r="B1205">
        <v>400221</v>
      </c>
      <c r="C1205" t="s">
        <v>764</v>
      </c>
      <c r="D1205">
        <v>190103</v>
      </c>
      <c r="E1205" t="s">
        <v>723</v>
      </c>
      <c r="F1205" t="s">
        <v>771</v>
      </c>
      <c r="G1205" t="s">
        <v>772</v>
      </c>
    </row>
    <row r="1206" spans="1:7">
      <c r="A1206" t="str">
        <f t="shared" si="22"/>
        <v>190103.400014</v>
      </c>
      <c r="B1206">
        <v>400014</v>
      </c>
      <c r="C1206" t="s">
        <v>164</v>
      </c>
      <c r="D1206">
        <v>190103</v>
      </c>
      <c r="E1206" t="s">
        <v>723</v>
      </c>
      <c r="F1206" t="s">
        <v>771</v>
      </c>
      <c r="G1206" t="s">
        <v>772</v>
      </c>
    </row>
    <row r="1207" spans="1:7">
      <c r="A1207" t="str">
        <f t="shared" si="22"/>
        <v>190103.400015</v>
      </c>
      <c r="B1207">
        <v>400015</v>
      </c>
      <c r="C1207" t="s">
        <v>171</v>
      </c>
      <c r="D1207">
        <v>190103</v>
      </c>
      <c r="E1207" t="s">
        <v>723</v>
      </c>
      <c r="F1207" t="s">
        <v>771</v>
      </c>
      <c r="G1207" t="s">
        <v>772</v>
      </c>
    </row>
    <row r="1208" spans="1:7">
      <c r="A1208" t="str">
        <f t="shared" si="22"/>
        <v>190103.400016</v>
      </c>
      <c r="B1208">
        <v>400016</v>
      </c>
      <c r="C1208" t="s">
        <v>177</v>
      </c>
      <c r="D1208">
        <v>190103</v>
      </c>
      <c r="E1208" t="s">
        <v>723</v>
      </c>
      <c r="F1208" t="s">
        <v>771</v>
      </c>
      <c r="G1208" t="s">
        <v>772</v>
      </c>
    </row>
    <row r="1209" spans="1:7">
      <c r="A1209" t="str">
        <f t="shared" si="22"/>
        <v>190103.400017</v>
      </c>
      <c r="B1209">
        <v>400017</v>
      </c>
      <c r="C1209" t="s">
        <v>183</v>
      </c>
      <c r="D1209">
        <v>190103</v>
      </c>
      <c r="E1209" t="s">
        <v>723</v>
      </c>
      <c r="F1209" t="s">
        <v>771</v>
      </c>
      <c r="G1209" t="s">
        <v>772</v>
      </c>
    </row>
    <row r="1210" spans="1:7">
      <c r="A1210" t="str">
        <f t="shared" si="22"/>
        <v>190103.400175</v>
      </c>
      <c r="B1210">
        <v>400175</v>
      </c>
      <c r="C1210" t="s">
        <v>765</v>
      </c>
      <c r="D1210">
        <v>190103</v>
      </c>
      <c r="E1210" t="s">
        <v>723</v>
      </c>
      <c r="F1210" t="s">
        <v>771</v>
      </c>
      <c r="G1210" t="s">
        <v>772</v>
      </c>
    </row>
    <row r="1211" spans="1:7">
      <c r="A1211" t="str">
        <f t="shared" si="22"/>
        <v>190103.400176</v>
      </c>
      <c r="B1211">
        <v>400176</v>
      </c>
      <c r="C1211" t="s">
        <v>766</v>
      </c>
      <c r="D1211">
        <v>190103</v>
      </c>
      <c r="E1211" t="s">
        <v>723</v>
      </c>
      <c r="F1211" t="s">
        <v>771</v>
      </c>
      <c r="G1211" t="s">
        <v>772</v>
      </c>
    </row>
    <row r="1212" spans="1:7">
      <c r="A1212" t="str">
        <f t="shared" si="22"/>
        <v>190103.400020</v>
      </c>
      <c r="B1212">
        <v>400020</v>
      </c>
      <c r="C1212" t="s">
        <v>191</v>
      </c>
      <c r="D1212">
        <v>190103</v>
      </c>
      <c r="E1212" t="s">
        <v>723</v>
      </c>
      <c r="F1212" t="s">
        <v>771</v>
      </c>
      <c r="G1212" t="s">
        <v>772</v>
      </c>
    </row>
    <row r="1213" spans="1:7">
      <c r="A1213" t="str">
        <f t="shared" si="22"/>
        <v>190103.400021</v>
      </c>
      <c r="B1213">
        <v>400021</v>
      </c>
      <c r="C1213" t="s">
        <v>197</v>
      </c>
      <c r="D1213">
        <v>190103</v>
      </c>
      <c r="E1213" t="s">
        <v>723</v>
      </c>
      <c r="F1213" t="s">
        <v>771</v>
      </c>
      <c r="G1213" t="s">
        <v>772</v>
      </c>
    </row>
    <row r="1214" spans="1:7">
      <c r="A1214" t="str">
        <f t="shared" si="22"/>
        <v>190103.400022</v>
      </c>
      <c r="B1214">
        <v>400022</v>
      </c>
      <c r="C1214" t="s">
        <v>200</v>
      </c>
      <c r="D1214">
        <v>190103</v>
      </c>
      <c r="E1214" t="s">
        <v>723</v>
      </c>
      <c r="F1214" t="s">
        <v>771</v>
      </c>
      <c r="G1214" t="s">
        <v>772</v>
      </c>
    </row>
    <row r="1215" spans="1:7">
      <c r="A1215" t="str">
        <f t="shared" si="22"/>
        <v>190103.400024</v>
      </c>
      <c r="B1215">
        <v>400024</v>
      </c>
      <c r="C1215" t="s">
        <v>767</v>
      </c>
      <c r="D1215">
        <v>190103</v>
      </c>
      <c r="E1215" t="s">
        <v>723</v>
      </c>
      <c r="F1215" t="s">
        <v>771</v>
      </c>
      <c r="G1215" t="s">
        <v>772</v>
      </c>
    </row>
    <row r="1216" spans="1:7">
      <c r="A1216" t="str">
        <f t="shared" si="22"/>
        <v>190103.400177</v>
      </c>
      <c r="B1216">
        <v>400177</v>
      </c>
      <c r="C1216" t="s">
        <v>202</v>
      </c>
      <c r="D1216">
        <v>190103</v>
      </c>
      <c r="E1216" t="s">
        <v>723</v>
      </c>
      <c r="F1216" t="s">
        <v>771</v>
      </c>
      <c r="G1216" t="s">
        <v>772</v>
      </c>
    </row>
    <row r="1217" spans="1:7">
      <c r="A1217" t="str">
        <f t="shared" si="22"/>
        <v>190103.400214</v>
      </c>
      <c r="B1217">
        <v>400214</v>
      </c>
      <c r="C1217" t="s">
        <v>224</v>
      </c>
      <c r="D1217">
        <v>190103</v>
      </c>
      <c r="E1217" t="s">
        <v>723</v>
      </c>
      <c r="F1217" t="s">
        <v>771</v>
      </c>
      <c r="G1217" t="s">
        <v>772</v>
      </c>
    </row>
    <row r="1218" spans="1:7">
      <c r="A1218" t="str">
        <f t="shared" si="22"/>
        <v>190103.400025</v>
      </c>
      <c r="B1218">
        <v>400025</v>
      </c>
      <c r="C1218" t="s">
        <v>228</v>
      </c>
      <c r="D1218">
        <v>190103</v>
      </c>
      <c r="E1218" t="s">
        <v>723</v>
      </c>
      <c r="F1218" t="s">
        <v>771</v>
      </c>
      <c r="G1218" t="s">
        <v>772</v>
      </c>
    </row>
    <row r="1219" spans="1:7">
      <c r="A1219" t="str">
        <f t="shared" si="22"/>
        <v>190103.400026</v>
      </c>
      <c r="B1219">
        <v>400026</v>
      </c>
      <c r="C1219" t="s">
        <v>230</v>
      </c>
      <c r="D1219">
        <v>190103</v>
      </c>
      <c r="E1219" t="s">
        <v>723</v>
      </c>
      <c r="F1219" t="s">
        <v>771</v>
      </c>
      <c r="G1219" t="s">
        <v>772</v>
      </c>
    </row>
    <row r="1220" spans="1:7">
      <c r="A1220" t="str">
        <f t="shared" si="22"/>
        <v>190103.400027</v>
      </c>
      <c r="B1220">
        <v>400027</v>
      </c>
      <c r="C1220" t="s">
        <v>231</v>
      </c>
      <c r="D1220">
        <v>190103</v>
      </c>
      <c r="E1220" t="s">
        <v>723</v>
      </c>
      <c r="F1220" t="s">
        <v>771</v>
      </c>
      <c r="G1220" t="s">
        <v>772</v>
      </c>
    </row>
    <row r="1221" spans="1:7">
      <c r="A1221" t="str">
        <f t="shared" si="22"/>
        <v>190103.400028</v>
      </c>
      <c r="B1221">
        <v>400028</v>
      </c>
      <c r="C1221" t="s">
        <v>232</v>
      </c>
      <c r="D1221">
        <v>190103</v>
      </c>
      <c r="E1221" t="s">
        <v>723</v>
      </c>
      <c r="F1221" t="s">
        <v>771</v>
      </c>
      <c r="G1221" t="s">
        <v>772</v>
      </c>
    </row>
    <row r="1222" spans="1:7">
      <c r="A1222" t="str">
        <f t="shared" si="22"/>
        <v>190103.400029</v>
      </c>
      <c r="B1222">
        <v>400029</v>
      </c>
      <c r="C1222" t="s">
        <v>234</v>
      </c>
      <c r="D1222">
        <v>190103</v>
      </c>
      <c r="E1222" t="s">
        <v>723</v>
      </c>
      <c r="F1222" t="s">
        <v>771</v>
      </c>
      <c r="G1222" t="s">
        <v>772</v>
      </c>
    </row>
    <row r="1223" spans="1:7">
      <c r="A1223" t="str">
        <f t="shared" si="22"/>
        <v>190103.400030</v>
      </c>
      <c r="B1223">
        <v>400030</v>
      </c>
      <c r="C1223" t="s">
        <v>236</v>
      </c>
      <c r="D1223">
        <v>190103</v>
      </c>
      <c r="E1223" t="s">
        <v>723</v>
      </c>
      <c r="F1223" t="s">
        <v>771</v>
      </c>
      <c r="G1223" t="s">
        <v>772</v>
      </c>
    </row>
    <row r="1224" spans="1:7">
      <c r="A1224" t="str">
        <f t="shared" si="22"/>
        <v>190103.400178</v>
      </c>
      <c r="B1224">
        <v>400178</v>
      </c>
      <c r="C1224" t="s">
        <v>769</v>
      </c>
      <c r="D1224">
        <v>190103</v>
      </c>
      <c r="E1224" t="s">
        <v>723</v>
      </c>
      <c r="F1224" t="s">
        <v>771</v>
      </c>
      <c r="G1224" t="s">
        <v>772</v>
      </c>
    </row>
    <row r="1225" spans="1:7">
      <c r="A1225" t="str">
        <f t="shared" si="22"/>
        <v>190103.400179</v>
      </c>
      <c r="B1225">
        <v>400179</v>
      </c>
      <c r="C1225" t="s">
        <v>238</v>
      </c>
      <c r="D1225">
        <v>190103</v>
      </c>
      <c r="E1225" t="s">
        <v>723</v>
      </c>
      <c r="F1225" t="s">
        <v>771</v>
      </c>
      <c r="G1225" t="s">
        <v>772</v>
      </c>
    </row>
    <row r="1226" spans="1:7">
      <c r="A1226" t="str">
        <f t="shared" si="22"/>
        <v>190103.400180</v>
      </c>
      <c r="B1226">
        <v>400180</v>
      </c>
      <c r="C1226" t="s">
        <v>243</v>
      </c>
      <c r="D1226">
        <v>190103</v>
      </c>
      <c r="E1226" t="s">
        <v>723</v>
      </c>
      <c r="F1226" t="s">
        <v>771</v>
      </c>
      <c r="G1226" t="s">
        <v>772</v>
      </c>
    </row>
    <row r="1227" spans="1:7">
      <c r="A1227" t="str">
        <f t="shared" si="22"/>
        <v>190104.400003</v>
      </c>
      <c r="B1227">
        <v>400003</v>
      </c>
      <c r="C1227" t="s">
        <v>156</v>
      </c>
      <c r="D1227">
        <v>190104</v>
      </c>
      <c r="E1227" t="s">
        <v>724</v>
      </c>
      <c r="F1227" t="s">
        <v>771</v>
      </c>
      <c r="G1227" t="s">
        <v>772</v>
      </c>
    </row>
    <row r="1228" spans="1:7">
      <c r="A1228" t="str">
        <f t="shared" si="22"/>
        <v>190104.400004</v>
      </c>
      <c r="B1228">
        <v>400004</v>
      </c>
      <c r="C1228" t="s">
        <v>753</v>
      </c>
      <c r="D1228">
        <v>190104</v>
      </c>
      <c r="E1228" t="s">
        <v>724</v>
      </c>
      <c r="F1228" t="s">
        <v>771</v>
      </c>
      <c r="G1228" t="s">
        <v>772</v>
      </c>
    </row>
    <row r="1229" spans="1:7">
      <c r="A1229" t="str">
        <f t="shared" si="22"/>
        <v>190104.400005</v>
      </c>
      <c r="B1229">
        <v>400005</v>
      </c>
      <c r="C1229" t="s">
        <v>754</v>
      </c>
      <c r="D1229">
        <v>190104</v>
      </c>
      <c r="E1229" t="s">
        <v>724</v>
      </c>
      <c r="F1229" t="s">
        <v>771</v>
      </c>
      <c r="G1229" t="s">
        <v>772</v>
      </c>
    </row>
    <row r="1230" spans="1:7">
      <c r="A1230" t="str">
        <f t="shared" si="22"/>
        <v>190104.400006</v>
      </c>
      <c r="B1230">
        <v>400006</v>
      </c>
      <c r="C1230" t="s">
        <v>755</v>
      </c>
      <c r="D1230">
        <v>190104</v>
      </c>
      <c r="E1230" t="s">
        <v>724</v>
      </c>
      <c r="F1230" t="s">
        <v>771</v>
      </c>
      <c r="G1230" t="s">
        <v>772</v>
      </c>
    </row>
    <row r="1231" spans="1:7">
      <c r="A1231" t="str">
        <f t="shared" si="22"/>
        <v>190104.400007</v>
      </c>
      <c r="B1231">
        <v>400007</v>
      </c>
      <c r="C1231" t="s">
        <v>756</v>
      </c>
      <c r="D1231">
        <v>190104</v>
      </c>
      <c r="E1231" t="s">
        <v>724</v>
      </c>
      <c r="F1231" t="s">
        <v>771</v>
      </c>
      <c r="G1231" t="s">
        <v>772</v>
      </c>
    </row>
    <row r="1232" spans="1:7">
      <c r="A1232" t="str">
        <f t="shared" si="22"/>
        <v>190104.400010</v>
      </c>
      <c r="B1232">
        <v>400010</v>
      </c>
      <c r="C1232" t="s">
        <v>162</v>
      </c>
      <c r="D1232">
        <v>190104</v>
      </c>
      <c r="E1232" t="s">
        <v>724</v>
      </c>
      <c r="F1232" t="s">
        <v>771</v>
      </c>
      <c r="G1232" t="s">
        <v>772</v>
      </c>
    </row>
    <row r="1233" spans="1:7">
      <c r="A1233" t="str">
        <f t="shared" si="22"/>
        <v>190104.400011</v>
      </c>
      <c r="B1233">
        <v>400011</v>
      </c>
      <c r="C1233" t="s">
        <v>757</v>
      </c>
      <c r="D1233">
        <v>190104</v>
      </c>
      <c r="E1233" t="s">
        <v>724</v>
      </c>
      <c r="F1233" t="s">
        <v>771</v>
      </c>
      <c r="G1233" t="s">
        <v>772</v>
      </c>
    </row>
    <row r="1234" spans="1:7">
      <c r="A1234" t="str">
        <f t="shared" si="22"/>
        <v>190104.400012</v>
      </c>
      <c r="B1234">
        <v>400012</v>
      </c>
      <c r="C1234" t="s">
        <v>758</v>
      </c>
      <c r="D1234">
        <v>190104</v>
      </c>
      <c r="E1234" t="s">
        <v>724</v>
      </c>
      <c r="F1234" t="s">
        <v>771</v>
      </c>
      <c r="G1234" t="s">
        <v>772</v>
      </c>
    </row>
    <row r="1235" spans="1:7">
      <c r="A1235" t="str">
        <f t="shared" si="22"/>
        <v>190104.400013</v>
      </c>
      <c r="B1235">
        <v>400013</v>
      </c>
      <c r="C1235" t="s">
        <v>759</v>
      </c>
      <c r="D1235">
        <v>190104</v>
      </c>
      <c r="E1235" t="s">
        <v>724</v>
      </c>
      <c r="F1235" t="s">
        <v>771</v>
      </c>
      <c r="G1235" t="s">
        <v>772</v>
      </c>
    </row>
    <row r="1236" spans="1:7">
      <c r="A1236" t="str">
        <f t="shared" si="22"/>
        <v>190104.400202</v>
      </c>
      <c r="B1236">
        <v>400202</v>
      </c>
      <c r="C1236" t="s">
        <v>760</v>
      </c>
      <c r="D1236">
        <v>190104</v>
      </c>
      <c r="E1236" t="s">
        <v>724</v>
      </c>
      <c r="F1236" t="s">
        <v>771</v>
      </c>
      <c r="G1236" t="s">
        <v>772</v>
      </c>
    </row>
    <row r="1237" spans="1:7">
      <c r="A1237" t="str">
        <f t="shared" si="22"/>
        <v>190104.400203</v>
      </c>
      <c r="B1237">
        <v>400203</v>
      </c>
      <c r="C1237" t="s">
        <v>761</v>
      </c>
      <c r="D1237">
        <v>190104</v>
      </c>
      <c r="E1237" t="s">
        <v>724</v>
      </c>
      <c r="F1237" t="s">
        <v>771</v>
      </c>
      <c r="G1237" t="s">
        <v>772</v>
      </c>
    </row>
    <row r="1238" spans="1:7">
      <c r="A1238" t="str">
        <f t="shared" si="22"/>
        <v>190104.400219</v>
      </c>
      <c r="B1238">
        <v>400219</v>
      </c>
      <c r="C1238" t="s">
        <v>762</v>
      </c>
      <c r="D1238">
        <v>190104</v>
      </c>
      <c r="E1238" t="s">
        <v>724</v>
      </c>
      <c r="F1238" t="s">
        <v>771</v>
      </c>
      <c r="G1238" t="s">
        <v>772</v>
      </c>
    </row>
    <row r="1239" spans="1:7">
      <c r="A1239" t="str">
        <f t="shared" si="22"/>
        <v>190104.400220</v>
      </c>
      <c r="B1239">
        <v>400220</v>
      </c>
      <c r="C1239" t="s">
        <v>763</v>
      </c>
      <c r="D1239">
        <v>190104</v>
      </c>
      <c r="E1239" t="s">
        <v>724</v>
      </c>
      <c r="F1239" t="s">
        <v>771</v>
      </c>
      <c r="G1239" t="s">
        <v>772</v>
      </c>
    </row>
    <row r="1240" spans="1:7">
      <c r="A1240" t="str">
        <f t="shared" si="22"/>
        <v>190104.400221</v>
      </c>
      <c r="B1240">
        <v>400221</v>
      </c>
      <c r="C1240" t="s">
        <v>764</v>
      </c>
      <c r="D1240">
        <v>190104</v>
      </c>
      <c r="E1240" t="s">
        <v>724</v>
      </c>
      <c r="F1240" t="s">
        <v>771</v>
      </c>
      <c r="G1240" t="s">
        <v>772</v>
      </c>
    </row>
    <row r="1241" spans="1:7">
      <c r="A1241" t="str">
        <f t="shared" si="22"/>
        <v>190104.400014</v>
      </c>
      <c r="B1241">
        <v>400014</v>
      </c>
      <c r="C1241" t="s">
        <v>164</v>
      </c>
      <c r="D1241">
        <v>190104</v>
      </c>
      <c r="E1241" t="s">
        <v>724</v>
      </c>
      <c r="F1241" t="s">
        <v>771</v>
      </c>
      <c r="G1241" t="s">
        <v>772</v>
      </c>
    </row>
    <row r="1242" spans="1:7">
      <c r="A1242" t="str">
        <f t="shared" si="22"/>
        <v>190104.400015</v>
      </c>
      <c r="B1242">
        <v>400015</v>
      </c>
      <c r="C1242" t="s">
        <v>171</v>
      </c>
      <c r="D1242">
        <v>190104</v>
      </c>
      <c r="E1242" t="s">
        <v>724</v>
      </c>
      <c r="F1242" t="s">
        <v>771</v>
      </c>
      <c r="G1242" t="s">
        <v>772</v>
      </c>
    </row>
    <row r="1243" spans="1:7">
      <c r="A1243" t="str">
        <f t="shared" si="22"/>
        <v>190104.400016</v>
      </c>
      <c r="B1243">
        <v>400016</v>
      </c>
      <c r="C1243" t="s">
        <v>177</v>
      </c>
      <c r="D1243">
        <v>190104</v>
      </c>
      <c r="E1243" t="s">
        <v>724</v>
      </c>
      <c r="F1243" t="s">
        <v>771</v>
      </c>
      <c r="G1243" t="s">
        <v>772</v>
      </c>
    </row>
    <row r="1244" spans="1:7">
      <c r="A1244" t="str">
        <f t="shared" si="22"/>
        <v>190104.400017</v>
      </c>
      <c r="B1244">
        <v>400017</v>
      </c>
      <c r="C1244" t="s">
        <v>183</v>
      </c>
      <c r="D1244">
        <v>190104</v>
      </c>
      <c r="E1244" t="s">
        <v>724</v>
      </c>
      <c r="F1244" t="s">
        <v>771</v>
      </c>
      <c r="G1244" t="s">
        <v>772</v>
      </c>
    </row>
    <row r="1245" spans="1:7">
      <c r="A1245" t="str">
        <f t="shared" si="22"/>
        <v>190104.400175</v>
      </c>
      <c r="B1245">
        <v>400175</v>
      </c>
      <c r="C1245" t="s">
        <v>765</v>
      </c>
      <c r="D1245">
        <v>190104</v>
      </c>
      <c r="E1245" t="s">
        <v>724</v>
      </c>
      <c r="F1245" t="s">
        <v>771</v>
      </c>
      <c r="G1245" t="s">
        <v>772</v>
      </c>
    </row>
    <row r="1246" spans="1:7">
      <c r="A1246" t="str">
        <f t="shared" si="22"/>
        <v>190104.400176</v>
      </c>
      <c r="B1246">
        <v>400176</v>
      </c>
      <c r="C1246" t="s">
        <v>766</v>
      </c>
      <c r="D1246">
        <v>190104</v>
      </c>
      <c r="E1246" t="s">
        <v>724</v>
      </c>
      <c r="F1246" t="s">
        <v>771</v>
      </c>
      <c r="G1246" t="s">
        <v>772</v>
      </c>
    </row>
    <row r="1247" spans="1:7">
      <c r="A1247" t="str">
        <f t="shared" si="22"/>
        <v>190104.400020</v>
      </c>
      <c r="B1247">
        <v>400020</v>
      </c>
      <c r="C1247" t="s">
        <v>191</v>
      </c>
      <c r="D1247">
        <v>190104</v>
      </c>
      <c r="E1247" t="s">
        <v>724</v>
      </c>
      <c r="F1247" t="s">
        <v>771</v>
      </c>
      <c r="G1247" t="s">
        <v>772</v>
      </c>
    </row>
    <row r="1248" spans="1:7">
      <c r="A1248" t="str">
        <f t="shared" si="22"/>
        <v>190104.400021</v>
      </c>
      <c r="B1248">
        <v>400021</v>
      </c>
      <c r="C1248" t="s">
        <v>197</v>
      </c>
      <c r="D1248">
        <v>190104</v>
      </c>
      <c r="E1248" t="s">
        <v>724</v>
      </c>
      <c r="F1248" t="s">
        <v>771</v>
      </c>
      <c r="G1248" t="s">
        <v>772</v>
      </c>
    </row>
    <row r="1249" spans="1:7">
      <c r="A1249" t="str">
        <f t="shared" si="22"/>
        <v>190104.400022</v>
      </c>
      <c r="B1249">
        <v>400022</v>
      </c>
      <c r="C1249" t="s">
        <v>200</v>
      </c>
      <c r="D1249">
        <v>190104</v>
      </c>
      <c r="E1249" t="s">
        <v>724</v>
      </c>
      <c r="F1249" t="s">
        <v>771</v>
      </c>
      <c r="G1249" t="s">
        <v>772</v>
      </c>
    </row>
    <row r="1250" spans="1:7">
      <c r="A1250" t="str">
        <f t="shared" si="22"/>
        <v>190104.400024</v>
      </c>
      <c r="B1250">
        <v>400024</v>
      </c>
      <c r="C1250" t="s">
        <v>767</v>
      </c>
      <c r="D1250">
        <v>190104</v>
      </c>
      <c r="E1250" t="s">
        <v>724</v>
      </c>
      <c r="F1250" t="s">
        <v>771</v>
      </c>
      <c r="G1250" t="s">
        <v>772</v>
      </c>
    </row>
    <row r="1251" spans="1:7">
      <c r="A1251" t="str">
        <f t="shared" si="22"/>
        <v>190104.400177</v>
      </c>
      <c r="B1251">
        <v>400177</v>
      </c>
      <c r="C1251" t="s">
        <v>202</v>
      </c>
      <c r="D1251">
        <v>190104</v>
      </c>
      <c r="E1251" t="s">
        <v>724</v>
      </c>
      <c r="F1251" t="s">
        <v>771</v>
      </c>
      <c r="G1251" t="s">
        <v>772</v>
      </c>
    </row>
    <row r="1252" spans="1:7">
      <c r="A1252" t="str">
        <f t="shared" si="22"/>
        <v>190104.400214</v>
      </c>
      <c r="B1252">
        <v>400214</v>
      </c>
      <c r="C1252" t="s">
        <v>224</v>
      </c>
      <c r="D1252">
        <v>190104</v>
      </c>
      <c r="E1252" t="s">
        <v>724</v>
      </c>
      <c r="F1252" t="s">
        <v>771</v>
      </c>
      <c r="G1252" t="s">
        <v>772</v>
      </c>
    </row>
    <row r="1253" spans="1:7">
      <c r="A1253" t="str">
        <f t="shared" si="22"/>
        <v>190104.400025</v>
      </c>
      <c r="B1253">
        <v>400025</v>
      </c>
      <c r="C1253" t="s">
        <v>228</v>
      </c>
      <c r="D1253">
        <v>190104</v>
      </c>
      <c r="E1253" t="s">
        <v>724</v>
      </c>
      <c r="F1253" t="s">
        <v>771</v>
      </c>
      <c r="G1253" t="s">
        <v>772</v>
      </c>
    </row>
    <row r="1254" spans="1:7">
      <c r="A1254" t="str">
        <f t="shared" si="22"/>
        <v>190104.400026</v>
      </c>
      <c r="B1254">
        <v>400026</v>
      </c>
      <c r="C1254" t="s">
        <v>230</v>
      </c>
      <c r="D1254">
        <v>190104</v>
      </c>
      <c r="E1254" t="s">
        <v>724</v>
      </c>
      <c r="F1254" t="s">
        <v>771</v>
      </c>
      <c r="G1254" t="s">
        <v>772</v>
      </c>
    </row>
    <row r="1255" spans="1:7">
      <c r="A1255" t="str">
        <f t="shared" si="22"/>
        <v>190104.400027</v>
      </c>
      <c r="B1255">
        <v>400027</v>
      </c>
      <c r="C1255" t="s">
        <v>231</v>
      </c>
      <c r="D1255">
        <v>190104</v>
      </c>
      <c r="E1255" t="s">
        <v>724</v>
      </c>
      <c r="F1255" t="s">
        <v>771</v>
      </c>
      <c r="G1255" t="s">
        <v>772</v>
      </c>
    </row>
    <row r="1256" spans="1:7">
      <c r="A1256" t="str">
        <f t="shared" si="22"/>
        <v>190104.400028</v>
      </c>
      <c r="B1256">
        <v>400028</v>
      </c>
      <c r="C1256" t="s">
        <v>232</v>
      </c>
      <c r="D1256">
        <v>190104</v>
      </c>
      <c r="E1256" t="s">
        <v>724</v>
      </c>
      <c r="F1256" t="s">
        <v>771</v>
      </c>
      <c r="G1256" t="s">
        <v>772</v>
      </c>
    </row>
    <row r="1257" spans="1:7">
      <c r="A1257" t="str">
        <f t="shared" si="22"/>
        <v>190104.400029</v>
      </c>
      <c r="B1257">
        <v>400029</v>
      </c>
      <c r="C1257" t="s">
        <v>234</v>
      </c>
      <c r="D1257">
        <v>190104</v>
      </c>
      <c r="E1257" t="s">
        <v>724</v>
      </c>
      <c r="F1257" t="s">
        <v>771</v>
      </c>
      <c r="G1257" t="s">
        <v>772</v>
      </c>
    </row>
    <row r="1258" spans="1:7">
      <c r="A1258" t="str">
        <f t="shared" si="22"/>
        <v>190104.400030</v>
      </c>
      <c r="B1258">
        <v>400030</v>
      </c>
      <c r="C1258" t="s">
        <v>236</v>
      </c>
      <c r="D1258">
        <v>190104</v>
      </c>
      <c r="E1258" t="s">
        <v>724</v>
      </c>
      <c r="F1258" t="s">
        <v>771</v>
      </c>
      <c r="G1258" t="s">
        <v>772</v>
      </c>
    </row>
    <row r="1259" spans="1:7">
      <c r="A1259" t="str">
        <f t="shared" si="22"/>
        <v>190104.400178</v>
      </c>
      <c r="B1259">
        <v>400178</v>
      </c>
      <c r="C1259" t="s">
        <v>769</v>
      </c>
      <c r="D1259">
        <v>190104</v>
      </c>
      <c r="E1259" t="s">
        <v>724</v>
      </c>
      <c r="F1259" t="s">
        <v>771</v>
      </c>
      <c r="G1259" t="s">
        <v>772</v>
      </c>
    </row>
    <row r="1260" spans="1:7">
      <c r="A1260" t="str">
        <f t="shared" ref="A1260:A1323" si="23">CONCATENATE(D1260,".",B1260)</f>
        <v>190104.400179</v>
      </c>
      <c r="B1260">
        <v>400179</v>
      </c>
      <c r="C1260" t="s">
        <v>238</v>
      </c>
      <c r="D1260">
        <v>190104</v>
      </c>
      <c r="E1260" t="s">
        <v>724</v>
      </c>
      <c r="F1260" t="s">
        <v>771</v>
      </c>
      <c r="G1260" t="s">
        <v>772</v>
      </c>
    </row>
    <row r="1261" spans="1:7">
      <c r="A1261" t="str">
        <f t="shared" si="23"/>
        <v>190104.400180</v>
      </c>
      <c r="B1261">
        <v>400180</v>
      </c>
      <c r="C1261" t="s">
        <v>243</v>
      </c>
      <c r="D1261">
        <v>190104</v>
      </c>
      <c r="E1261" t="s">
        <v>724</v>
      </c>
      <c r="F1261" t="s">
        <v>771</v>
      </c>
      <c r="G1261" t="s">
        <v>772</v>
      </c>
    </row>
    <row r="1262" spans="1:7">
      <c r="A1262" t="str">
        <f t="shared" si="23"/>
        <v>190105.400003</v>
      </c>
      <c r="B1262">
        <v>400003</v>
      </c>
      <c r="C1262" t="s">
        <v>156</v>
      </c>
      <c r="D1262">
        <v>190105</v>
      </c>
      <c r="E1262" t="s">
        <v>725</v>
      </c>
      <c r="F1262" t="s">
        <v>771</v>
      </c>
      <c r="G1262" t="s">
        <v>772</v>
      </c>
    </row>
    <row r="1263" spans="1:7">
      <c r="A1263" t="str">
        <f t="shared" si="23"/>
        <v>190105.400004</v>
      </c>
      <c r="B1263">
        <v>400004</v>
      </c>
      <c r="C1263" t="s">
        <v>753</v>
      </c>
      <c r="D1263">
        <v>190105</v>
      </c>
      <c r="E1263" t="s">
        <v>725</v>
      </c>
      <c r="F1263" t="s">
        <v>771</v>
      </c>
      <c r="G1263" t="s">
        <v>772</v>
      </c>
    </row>
    <row r="1264" spans="1:7">
      <c r="A1264" t="str">
        <f t="shared" si="23"/>
        <v>190105.400005</v>
      </c>
      <c r="B1264">
        <v>400005</v>
      </c>
      <c r="C1264" t="s">
        <v>754</v>
      </c>
      <c r="D1264">
        <v>190105</v>
      </c>
      <c r="E1264" t="s">
        <v>725</v>
      </c>
      <c r="F1264" t="s">
        <v>771</v>
      </c>
      <c r="G1264" t="s">
        <v>772</v>
      </c>
    </row>
    <row r="1265" spans="1:7">
      <c r="A1265" t="str">
        <f t="shared" si="23"/>
        <v>190105.400006</v>
      </c>
      <c r="B1265">
        <v>400006</v>
      </c>
      <c r="C1265" t="s">
        <v>755</v>
      </c>
      <c r="D1265">
        <v>190105</v>
      </c>
      <c r="E1265" t="s">
        <v>725</v>
      </c>
      <c r="F1265" t="s">
        <v>771</v>
      </c>
      <c r="G1265" t="s">
        <v>772</v>
      </c>
    </row>
    <row r="1266" spans="1:7">
      <c r="A1266" t="str">
        <f t="shared" si="23"/>
        <v>190105.400007</v>
      </c>
      <c r="B1266">
        <v>400007</v>
      </c>
      <c r="C1266" t="s">
        <v>756</v>
      </c>
      <c r="D1266">
        <v>190105</v>
      </c>
      <c r="E1266" t="s">
        <v>725</v>
      </c>
      <c r="F1266" t="s">
        <v>771</v>
      </c>
      <c r="G1266" t="s">
        <v>772</v>
      </c>
    </row>
    <row r="1267" spans="1:7">
      <c r="A1267" t="str">
        <f t="shared" si="23"/>
        <v>190105.400010</v>
      </c>
      <c r="B1267">
        <v>400010</v>
      </c>
      <c r="C1267" t="s">
        <v>162</v>
      </c>
      <c r="D1267">
        <v>190105</v>
      </c>
      <c r="E1267" t="s">
        <v>725</v>
      </c>
      <c r="F1267" t="s">
        <v>771</v>
      </c>
      <c r="G1267" t="s">
        <v>772</v>
      </c>
    </row>
    <row r="1268" spans="1:7">
      <c r="A1268" t="str">
        <f t="shared" si="23"/>
        <v>190105.400011</v>
      </c>
      <c r="B1268">
        <v>400011</v>
      </c>
      <c r="C1268" t="s">
        <v>757</v>
      </c>
      <c r="D1268">
        <v>190105</v>
      </c>
      <c r="E1268" t="s">
        <v>725</v>
      </c>
      <c r="F1268" t="s">
        <v>771</v>
      </c>
      <c r="G1268" t="s">
        <v>772</v>
      </c>
    </row>
    <row r="1269" spans="1:7">
      <c r="A1269" t="str">
        <f t="shared" si="23"/>
        <v>190105.400012</v>
      </c>
      <c r="B1269">
        <v>400012</v>
      </c>
      <c r="C1269" t="s">
        <v>758</v>
      </c>
      <c r="D1269">
        <v>190105</v>
      </c>
      <c r="E1269" t="s">
        <v>725</v>
      </c>
      <c r="F1269" t="s">
        <v>771</v>
      </c>
      <c r="G1269" t="s">
        <v>772</v>
      </c>
    </row>
    <row r="1270" spans="1:7">
      <c r="A1270" t="str">
        <f t="shared" si="23"/>
        <v>190105.400013</v>
      </c>
      <c r="B1270">
        <v>400013</v>
      </c>
      <c r="C1270" t="s">
        <v>759</v>
      </c>
      <c r="D1270">
        <v>190105</v>
      </c>
      <c r="E1270" t="s">
        <v>725</v>
      </c>
      <c r="F1270" t="s">
        <v>771</v>
      </c>
      <c r="G1270" t="s">
        <v>772</v>
      </c>
    </row>
    <row r="1271" spans="1:7">
      <c r="A1271" t="str">
        <f t="shared" si="23"/>
        <v>190105.400202</v>
      </c>
      <c r="B1271">
        <v>400202</v>
      </c>
      <c r="C1271" t="s">
        <v>760</v>
      </c>
      <c r="D1271">
        <v>190105</v>
      </c>
      <c r="E1271" t="s">
        <v>725</v>
      </c>
      <c r="F1271" t="s">
        <v>771</v>
      </c>
      <c r="G1271" t="s">
        <v>772</v>
      </c>
    </row>
    <row r="1272" spans="1:7">
      <c r="A1272" t="str">
        <f t="shared" si="23"/>
        <v>190105.400203</v>
      </c>
      <c r="B1272">
        <v>400203</v>
      </c>
      <c r="C1272" t="s">
        <v>761</v>
      </c>
      <c r="D1272">
        <v>190105</v>
      </c>
      <c r="E1272" t="s">
        <v>725</v>
      </c>
      <c r="F1272" t="s">
        <v>771</v>
      </c>
      <c r="G1272" t="s">
        <v>772</v>
      </c>
    </row>
    <row r="1273" spans="1:7">
      <c r="A1273" t="str">
        <f t="shared" si="23"/>
        <v>190105.400219</v>
      </c>
      <c r="B1273">
        <v>400219</v>
      </c>
      <c r="C1273" t="s">
        <v>762</v>
      </c>
      <c r="D1273">
        <v>190105</v>
      </c>
      <c r="E1273" t="s">
        <v>725</v>
      </c>
      <c r="F1273" t="s">
        <v>771</v>
      </c>
      <c r="G1273" t="s">
        <v>772</v>
      </c>
    </row>
    <row r="1274" spans="1:7">
      <c r="A1274" t="str">
        <f t="shared" si="23"/>
        <v>190105.400220</v>
      </c>
      <c r="B1274">
        <v>400220</v>
      </c>
      <c r="C1274" t="s">
        <v>763</v>
      </c>
      <c r="D1274">
        <v>190105</v>
      </c>
      <c r="E1274" t="s">
        <v>725</v>
      </c>
      <c r="F1274" t="s">
        <v>771</v>
      </c>
      <c r="G1274" t="s">
        <v>772</v>
      </c>
    </row>
    <row r="1275" spans="1:7">
      <c r="A1275" t="str">
        <f t="shared" si="23"/>
        <v>190105.400221</v>
      </c>
      <c r="B1275">
        <v>400221</v>
      </c>
      <c r="C1275" t="s">
        <v>764</v>
      </c>
      <c r="D1275">
        <v>190105</v>
      </c>
      <c r="E1275" t="s">
        <v>725</v>
      </c>
      <c r="F1275" t="s">
        <v>771</v>
      </c>
      <c r="G1275" t="s">
        <v>772</v>
      </c>
    </row>
    <row r="1276" spans="1:7">
      <c r="A1276" t="str">
        <f t="shared" si="23"/>
        <v>190105.400014</v>
      </c>
      <c r="B1276">
        <v>400014</v>
      </c>
      <c r="C1276" t="s">
        <v>164</v>
      </c>
      <c r="D1276">
        <v>190105</v>
      </c>
      <c r="E1276" t="s">
        <v>725</v>
      </c>
      <c r="F1276" t="s">
        <v>771</v>
      </c>
      <c r="G1276" t="s">
        <v>772</v>
      </c>
    </row>
    <row r="1277" spans="1:7">
      <c r="A1277" t="str">
        <f t="shared" si="23"/>
        <v>190105.400015</v>
      </c>
      <c r="B1277">
        <v>400015</v>
      </c>
      <c r="C1277" t="s">
        <v>171</v>
      </c>
      <c r="D1277">
        <v>190105</v>
      </c>
      <c r="E1277" t="s">
        <v>725</v>
      </c>
      <c r="F1277" t="s">
        <v>771</v>
      </c>
      <c r="G1277" t="s">
        <v>772</v>
      </c>
    </row>
    <row r="1278" spans="1:7">
      <c r="A1278" t="str">
        <f t="shared" si="23"/>
        <v>190105.400016</v>
      </c>
      <c r="B1278">
        <v>400016</v>
      </c>
      <c r="C1278" t="s">
        <v>177</v>
      </c>
      <c r="D1278">
        <v>190105</v>
      </c>
      <c r="E1278" t="s">
        <v>725</v>
      </c>
      <c r="F1278" t="s">
        <v>771</v>
      </c>
      <c r="G1278" t="s">
        <v>772</v>
      </c>
    </row>
    <row r="1279" spans="1:7">
      <c r="A1279" t="str">
        <f t="shared" si="23"/>
        <v>190105.400017</v>
      </c>
      <c r="B1279">
        <v>400017</v>
      </c>
      <c r="C1279" t="s">
        <v>183</v>
      </c>
      <c r="D1279">
        <v>190105</v>
      </c>
      <c r="E1279" t="s">
        <v>725</v>
      </c>
      <c r="F1279" t="s">
        <v>771</v>
      </c>
      <c r="G1279" t="s">
        <v>772</v>
      </c>
    </row>
    <row r="1280" spans="1:7">
      <c r="A1280" t="str">
        <f t="shared" si="23"/>
        <v>190105.400175</v>
      </c>
      <c r="B1280">
        <v>400175</v>
      </c>
      <c r="C1280" t="s">
        <v>765</v>
      </c>
      <c r="D1280">
        <v>190105</v>
      </c>
      <c r="E1280" t="s">
        <v>725</v>
      </c>
      <c r="F1280" t="s">
        <v>771</v>
      </c>
      <c r="G1280" t="s">
        <v>772</v>
      </c>
    </row>
    <row r="1281" spans="1:7">
      <c r="A1281" t="str">
        <f t="shared" si="23"/>
        <v>190105.400176</v>
      </c>
      <c r="B1281">
        <v>400176</v>
      </c>
      <c r="C1281" t="s">
        <v>766</v>
      </c>
      <c r="D1281">
        <v>190105</v>
      </c>
      <c r="E1281" t="s">
        <v>725</v>
      </c>
      <c r="F1281" t="s">
        <v>771</v>
      </c>
      <c r="G1281" t="s">
        <v>772</v>
      </c>
    </row>
    <row r="1282" spans="1:7">
      <c r="A1282" t="str">
        <f t="shared" si="23"/>
        <v>190105.400020</v>
      </c>
      <c r="B1282">
        <v>400020</v>
      </c>
      <c r="C1282" t="s">
        <v>191</v>
      </c>
      <c r="D1282">
        <v>190105</v>
      </c>
      <c r="E1282" t="s">
        <v>725</v>
      </c>
      <c r="F1282" t="s">
        <v>771</v>
      </c>
      <c r="G1282" t="s">
        <v>772</v>
      </c>
    </row>
    <row r="1283" spans="1:7">
      <c r="A1283" t="str">
        <f t="shared" si="23"/>
        <v>190105.400021</v>
      </c>
      <c r="B1283">
        <v>400021</v>
      </c>
      <c r="C1283" t="s">
        <v>197</v>
      </c>
      <c r="D1283">
        <v>190105</v>
      </c>
      <c r="E1283" t="s">
        <v>725</v>
      </c>
      <c r="F1283" t="s">
        <v>771</v>
      </c>
      <c r="G1283" t="s">
        <v>772</v>
      </c>
    </row>
    <row r="1284" spans="1:7">
      <c r="A1284" t="str">
        <f t="shared" si="23"/>
        <v>190105.400022</v>
      </c>
      <c r="B1284">
        <v>400022</v>
      </c>
      <c r="C1284" t="s">
        <v>200</v>
      </c>
      <c r="D1284">
        <v>190105</v>
      </c>
      <c r="E1284" t="s">
        <v>725</v>
      </c>
      <c r="F1284" t="s">
        <v>771</v>
      </c>
      <c r="G1284" t="s">
        <v>772</v>
      </c>
    </row>
    <row r="1285" spans="1:7">
      <c r="A1285" t="str">
        <f t="shared" si="23"/>
        <v>190105.400024</v>
      </c>
      <c r="B1285">
        <v>400024</v>
      </c>
      <c r="C1285" t="s">
        <v>767</v>
      </c>
      <c r="D1285">
        <v>190105</v>
      </c>
      <c r="E1285" t="s">
        <v>725</v>
      </c>
      <c r="F1285" t="s">
        <v>771</v>
      </c>
      <c r="G1285" t="s">
        <v>772</v>
      </c>
    </row>
    <row r="1286" spans="1:7">
      <c r="A1286" t="str">
        <f t="shared" si="23"/>
        <v>190105.400177</v>
      </c>
      <c r="B1286">
        <v>400177</v>
      </c>
      <c r="C1286" t="s">
        <v>202</v>
      </c>
      <c r="D1286">
        <v>190105</v>
      </c>
      <c r="E1286" t="s">
        <v>725</v>
      </c>
      <c r="F1286" t="s">
        <v>771</v>
      </c>
      <c r="G1286" t="s">
        <v>772</v>
      </c>
    </row>
    <row r="1287" spans="1:7">
      <c r="A1287" t="str">
        <f t="shared" si="23"/>
        <v>190105.400214</v>
      </c>
      <c r="B1287">
        <v>400214</v>
      </c>
      <c r="C1287" t="s">
        <v>224</v>
      </c>
      <c r="D1287">
        <v>190105</v>
      </c>
      <c r="E1287" t="s">
        <v>725</v>
      </c>
      <c r="F1287" t="s">
        <v>771</v>
      </c>
      <c r="G1287" t="s">
        <v>772</v>
      </c>
    </row>
    <row r="1288" spans="1:7">
      <c r="A1288" t="str">
        <f t="shared" si="23"/>
        <v>190105.400025</v>
      </c>
      <c r="B1288">
        <v>400025</v>
      </c>
      <c r="C1288" t="s">
        <v>228</v>
      </c>
      <c r="D1288">
        <v>190105</v>
      </c>
      <c r="E1288" t="s">
        <v>725</v>
      </c>
      <c r="F1288" t="s">
        <v>771</v>
      </c>
      <c r="G1288" t="s">
        <v>772</v>
      </c>
    </row>
    <row r="1289" spans="1:7">
      <c r="A1289" t="str">
        <f t="shared" si="23"/>
        <v>190105.400026</v>
      </c>
      <c r="B1289">
        <v>400026</v>
      </c>
      <c r="C1289" t="s">
        <v>230</v>
      </c>
      <c r="D1289">
        <v>190105</v>
      </c>
      <c r="E1289" t="s">
        <v>725</v>
      </c>
      <c r="F1289" t="s">
        <v>771</v>
      </c>
      <c r="G1289" t="s">
        <v>772</v>
      </c>
    </row>
    <row r="1290" spans="1:7">
      <c r="A1290" t="str">
        <f t="shared" si="23"/>
        <v>190105.400027</v>
      </c>
      <c r="B1290">
        <v>400027</v>
      </c>
      <c r="C1290" t="s">
        <v>231</v>
      </c>
      <c r="D1290">
        <v>190105</v>
      </c>
      <c r="E1290" t="s">
        <v>725</v>
      </c>
      <c r="F1290" t="s">
        <v>771</v>
      </c>
      <c r="G1290" t="s">
        <v>772</v>
      </c>
    </row>
    <row r="1291" spans="1:7">
      <c r="A1291" t="str">
        <f t="shared" si="23"/>
        <v>190105.400028</v>
      </c>
      <c r="B1291">
        <v>400028</v>
      </c>
      <c r="C1291" t="s">
        <v>232</v>
      </c>
      <c r="D1291">
        <v>190105</v>
      </c>
      <c r="E1291" t="s">
        <v>725</v>
      </c>
      <c r="F1291" t="s">
        <v>771</v>
      </c>
      <c r="G1291" t="s">
        <v>772</v>
      </c>
    </row>
    <row r="1292" spans="1:7">
      <c r="A1292" t="str">
        <f t="shared" si="23"/>
        <v>190105.400029</v>
      </c>
      <c r="B1292">
        <v>400029</v>
      </c>
      <c r="C1292" t="s">
        <v>234</v>
      </c>
      <c r="D1292">
        <v>190105</v>
      </c>
      <c r="E1292" t="s">
        <v>725</v>
      </c>
      <c r="F1292" t="s">
        <v>771</v>
      </c>
      <c r="G1292" t="s">
        <v>772</v>
      </c>
    </row>
    <row r="1293" spans="1:7">
      <c r="A1293" t="str">
        <f t="shared" si="23"/>
        <v>190105.400030</v>
      </c>
      <c r="B1293">
        <v>400030</v>
      </c>
      <c r="C1293" t="s">
        <v>236</v>
      </c>
      <c r="D1293">
        <v>190105</v>
      </c>
      <c r="E1293" t="s">
        <v>725</v>
      </c>
      <c r="F1293" t="s">
        <v>771</v>
      </c>
      <c r="G1293" t="s">
        <v>772</v>
      </c>
    </row>
    <row r="1294" spans="1:7">
      <c r="A1294" t="str">
        <f t="shared" si="23"/>
        <v>190105.400178</v>
      </c>
      <c r="B1294">
        <v>400178</v>
      </c>
      <c r="C1294" t="s">
        <v>769</v>
      </c>
      <c r="D1294">
        <v>190105</v>
      </c>
      <c r="E1294" t="s">
        <v>725</v>
      </c>
      <c r="F1294" t="s">
        <v>771</v>
      </c>
      <c r="G1294" t="s">
        <v>772</v>
      </c>
    </row>
    <row r="1295" spans="1:7">
      <c r="A1295" t="str">
        <f t="shared" si="23"/>
        <v>190105.400179</v>
      </c>
      <c r="B1295">
        <v>400179</v>
      </c>
      <c r="C1295" t="s">
        <v>238</v>
      </c>
      <c r="D1295">
        <v>190105</v>
      </c>
      <c r="E1295" t="s">
        <v>725</v>
      </c>
      <c r="F1295" t="s">
        <v>771</v>
      </c>
      <c r="G1295" t="s">
        <v>772</v>
      </c>
    </row>
    <row r="1296" spans="1:7">
      <c r="A1296" t="str">
        <f t="shared" si="23"/>
        <v>190105.400180</v>
      </c>
      <c r="B1296">
        <v>400180</v>
      </c>
      <c r="C1296" t="s">
        <v>243</v>
      </c>
      <c r="D1296">
        <v>190105</v>
      </c>
      <c r="E1296" t="s">
        <v>725</v>
      </c>
      <c r="F1296" t="s">
        <v>771</v>
      </c>
      <c r="G1296" t="s">
        <v>772</v>
      </c>
    </row>
    <row r="1297" spans="1:7">
      <c r="A1297" t="str">
        <f t="shared" si="23"/>
        <v>190106.400003</v>
      </c>
      <c r="B1297">
        <v>400003</v>
      </c>
      <c r="C1297" t="s">
        <v>156</v>
      </c>
      <c r="D1297">
        <v>190106</v>
      </c>
      <c r="E1297" t="s">
        <v>726</v>
      </c>
      <c r="F1297" t="s">
        <v>771</v>
      </c>
      <c r="G1297" t="s">
        <v>772</v>
      </c>
    </row>
    <row r="1298" spans="1:7">
      <c r="A1298" t="str">
        <f t="shared" si="23"/>
        <v>190106.400004</v>
      </c>
      <c r="B1298">
        <v>400004</v>
      </c>
      <c r="C1298" t="s">
        <v>753</v>
      </c>
      <c r="D1298">
        <v>190106</v>
      </c>
      <c r="E1298" t="s">
        <v>726</v>
      </c>
      <c r="F1298" t="s">
        <v>771</v>
      </c>
      <c r="G1298" t="s">
        <v>772</v>
      </c>
    </row>
    <row r="1299" spans="1:7">
      <c r="A1299" t="str">
        <f t="shared" si="23"/>
        <v>190106.400005</v>
      </c>
      <c r="B1299">
        <v>400005</v>
      </c>
      <c r="C1299" t="s">
        <v>754</v>
      </c>
      <c r="D1299">
        <v>190106</v>
      </c>
      <c r="E1299" t="s">
        <v>726</v>
      </c>
      <c r="F1299" t="s">
        <v>771</v>
      </c>
      <c r="G1299" t="s">
        <v>772</v>
      </c>
    </row>
    <row r="1300" spans="1:7">
      <c r="A1300" t="str">
        <f t="shared" si="23"/>
        <v>190106.400006</v>
      </c>
      <c r="B1300">
        <v>400006</v>
      </c>
      <c r="C1300" t="s">
        <v>755</v>
      </c>
      <c r="D1300">
        <v>190106</v>
      </c>
      <c r="E1300" t="s">
        <v>726</v>
      </c>
      <c r="F1300" t="s">
        <v>771</v>
      </c>
      <c r="G1300" t="s">
        <v>772</v>
      </c>
    </row>
    <row r="1301" spans="1:7">
      <c r="A1301" t="str">
        <f t="shared" si="23"/>
        <v>190106.400007</v>
      </c>
      <c r="B1301">
        <v>400007</v>
      </c>
      <c r="C1301" t="s">
        <v>756</v>
      </c>
      <c r="D1301">
        <v>190106</v>
      </c>
      <c r="E1301" t="s">
        <v>726</v>
      </c>
      <c r="F1301" t="s">
        <v>771</v>
      </c>
      <c r="G1301" t="s">
        <v>772</v>
      </c>
    </row>
    <row r="1302" spans="1:7">
      <c r="A1302" t="str">
        <f t="shared" si="23"/>
        <v>190106.400010</v>
      </c>
      <c r="B1302">
        <v>400010</v>
      </c>
      <c r="C1302" t="s">
        <v>162</v>
      </c>
      <c r="D1302">
        <v>190106</v>
      </c>
      <c r="E1302" t="s">
        <v>726</v>
      </c>
      <c r="F1302" t="s">
        <v>771</v>
      </c>
      <c r="G1302" t="s">
        <v>772</v>
      </c>
    </row>
    <row r="1303" spans="1:7">
      <c r="A1303" t="str">
        <f t="shared" si="23"/>
        <v>190106.400011</v>
      </c>
      <c r="B1303">
        <v>400011</v>
      </c>
      <c r="C1303" t="s">
        <v>757</v>
      </c>
      <c r="D1303">
        <v>190106</v>
      </c>
      <c r="E1303" t="s">
        <v>726</v>
      </c>
      <c r="F1303" t="s">
        <v>771</v>
      </c>
      <c r="G1303" t="s">
        <v>772</v>
      </c>
    </row>
    <row r="1304" spans="1:7">
      <c r="A1304" t="str">
        <f t="shared" si="23"/>
        <v>190106.400012</v>
      </c>
      <c r="B1304">
        <v>400012</v>
      </c>
      <c r="C1304" t="s">
        <v>758</v>
      </c>
      <c r="D1304">
        <v>190106</v>
      </c>
      <c r="E1304" t="s">
        <v>726</v>
      </c>
      <c r="F1304" t="s">
        <v>771</v>
      </c>
      <c r="G1304" t="s">
        <v>772</v>
      </c>
    </row>
    <row r="1305" spans="1:7">
      <c r="A1305" t="str">
        <f t="shared" si="23"/>
        <v>190106.400013</v>
      </c>
      <c r="B1305">
        <v>400013</v>
      </c>
      <c r="C1305" t="s">
        <v>759</v>
      </c>
      <c r="D1305">
        <v>190106</v>
      </c>
      <c r="E1305" t="s">
        <v>726</v>
      </c>
      <c r="F1305" t="s">
        <v>771</v>
      </c>
      <c r="G1305" t="s">
        <v>772</v>
      </c>
    </row>
    <row r="1306" spans="1:7">
      <c r="A1306" t="str">
        <f t="shared" si="23"/>
        <v>190106.400202</v>
      </c>
      <c r="B1306">
        <v>400202</v>
      </c>
      <c r="C1306" t="s">
        <v>760</v>
      </c>
      <c r="D1306">
        <v>190106</v>
      </c>
      <c r="E1306" t="s">
        <v>726</v>
      </c>
      <c r="F1306" t="s">
        <v>771</v>
      </c>
      <c r="G1306" t="s">
        <v>772</v>
      </c>
    </row>
    <row r="1307" spans="1:7">
      <c r="A1307" t="str">
        <f t="shared" si="23"/>
        <v>190106.400203</v>
      </c>
      <c r="B1307">
        <v>400203</v>
      </c>
      <c r="C1307" t="s">
        <v>761</v>
      </c>
      <c r="D1307">
        <v>190106</v>
      </c>
      <c r="E1307" t="s">
        <v>726</v>
      </c>
      <c r="F1307" t="s">
        <v>771</v>
      </c>
      <c r="G1307" t="s">
        <v>772</v>
      </c>
    </row>
    <row r="1308" spans="1:7">
      <c r="A1308" t="str">
        <f t="shared" si="23"/>
        <v>190106.400219</v>
      </c>
      <c r="B1308">
        <v>400219</v>
      </c>
      <c r="C1308" t="s">
        <v>762</v>
      </c>
      <c r="D1308">
        <v>190106</v>
      </c>
      <c r="E1308" t="s">
        <v>726</v>
      </c>
      <c r="F1308" t="s">
        <v>771</v>
      </c>
      <c r="G1308" t="s">
        <v>772</v>
      </c>
    </row>
    <row r="1309" spans="1:7">
      <c r="A1309" t="str">
        <f t="shared" si="23"/>
        <v>190106.400220</v>
      </c>
      <c r="B1309">
        <v>400220</v>
      </c>
      <c r="C1309" t="s">
        <v>763</v>
      </c>
      <c r="D1309">
        <v>190106</v>
      </c>
      <c r="E1309" t="s">
        <v>726</v>
      </c>
      <c r="F1309" t="s">
        <v>771</v>
      </c>
      <c r="G1309" t="s">
        <v>772</v>
      </c>
    </row>
    <row r="1310" spans="1:7">
      <c r="A1310" t="str">
        <f t="shared" si="23"/>
        <v>190106.400221</v>
      </c>
      <c r="B1310">
        <v>400221</v>
      </c>
      <c r="C1310" t="s">
        <v>764</v>
      </c>
      <c r="D1310">
        <v>190106</v>
      </c>
      <c r="E1310" t="s">
        <v>726</v>
      </c>
      <c r="F1310" t="s">
        <v>771</v>
      </c>
      <c r="G1310" t="s">
        <v>772</v>
      </c>
    </row>
    <row r="1311" spans="1:7">
      <c r="A1311" t="str">
        <f t="shared" si="23"/>
        <v>190106.400014</v>
      </c>
      <c r="B1311">
        <v>400014</v>
      </c>
      <c r="C1311" t="s">
        <v>164</v>
      </c>
      <c r="D1311">
        <v>190106</v>
      </c>
      <c r="E1311" t="s">
        <v>726</v>
      </c>
      <c r="F1311" t="s">
        <v>771</v>
      </c>
      <c r="G1311" t="s">
        <v>772</v>
      </c>
    </row>
    <row r="1312" spans="1:7">
      <c r="A1312" t="str">
        <f t="shared" si="23"/>
        <v>190106.400015</v>
      </c>
      <c r="B1312">
        <v>400015</v>
      </c>
      <c r="C1312" t="s">
        <v>171</v>
      </c>
      <c r="D1312">
        <v>190106</v>
      </c>
      <c r="E1312" t="s">
        <v>726</v>
      </c>
      <c r="F1312" t="s">
        <v>771</v>
      </c>
      <c r="G1312" t="s">
        <v>772</v>
      </c>
    </row>
    <row r="1313" spans="1:7">
      <c r="A1313" t="str">
        <f t="shared" si="23"/>
        <v>190106.400016</v>
      </c>
      <c r="B1313">
        <v>400016</v>
      </c>
      <c r="C1313" t="s">
        <v>177</v>
      </c>
      <c r="D1313">
        <v>190106</v>
      </c>
      <c r="E1313" t="s">
        <v>726</v>
      </c>
      <c r="F1313" t="s">
        <v>771</v>
      </c>
      <c r="G1313" t="s">
        <v>772</v>
      </c>
    </row>
    <row r="1314" spans="1:7">
      <c r="A1314" t="str">
        <f t="shared" si="23"/>
        <v>190106.400017</v>
      </c>
      <c r="B1314">
        <v>400017</v>
      </c>
      <c r="C1314" t="s">
        <v>183</v>
      </c>
      <c r="D1314">
        <v>190106</v>
      </c>
      <c r="E1314" t="s">
        <v>726</v>
      </c>
      <c r="F1314" t="s">
        <v>771</v>
      </c>
      <c r="G1314" t="s">
        <v>772</v>
      </c>
    </row>
    <row r="1315" spans="1:7">
      <c r="A1315" t="str">
        <f t="shared" si="23"/>
        <v>190106.400175</v>
      </c>
      <c r="B1315">
        <v>400175</v>
      </c>
      <c r="C1315" t="s">
        <v>765</v>
      </c>
      <c r="D1315">
        <v>190106</v>
      </c>
      <c r="E1315" t="s">
        <v>726</v>
      </c>
      <c r="F1315" t="s">
        <v>771</v>
      </c>
      <c r="G1315" t="s">
        <v>772</v>
      </c>
    </row>
    <row r="1316" spans="1:7">
      <c r="A1316" t="str">
        <f t="shared" si="23"/>
        <v>190106.400176</v>
      </c>
      <c r="B1316">
        <v>400176</v>
      </c>
      <c r="C1316" t="s">
        <v>766</v>
      </c>
      <c r="D1316">
        <v>190106</v>
      </c>
      <c r="E1316" t="s">
        <v>726</v>
      </c>
      <c r="F1316" t="s">
        <v>771</v>
      </c>
      <c r="G1316" t="s">
        <v>772</v>
      </c>
    </row>
    <row r="1317" spans="1:7">
      <c r="A1317" t="str">
        <f t="shared" si="23"/>
        <v>190106.400020</v>
      </c>
      <c r="B1317">
        <v>400020</v>
      </c>
      <c r="C1317" t="s">
        <v>191</v>
      </c>
      <c r="D1317">
        <v>190106</v>
      </c>
      <c r="E1317" t="s">
        <v>726</v>
      </c>
      <c r="F1317" t="s">
        <v>771</v>
      </c>
      <c r="G1317" t="s">
        <v>772</v>
      </c>
    </row>
    <row r="1318" spans="1:7">
      <c r="A1318" t="str">
        <f t="shared" si="23"/>
        <v>190106.400021</v>
      </c>
      <c r="B1318">
        <v>400021</v>
      </c>
      <c r="C1318" t="s">
        <v>197</v>
      </c>
      <c r="D1318">
        <v>190106</v>
      </c>
      <c r="E1318" t="s">
        <v>726</v>
      </c>
      <c r="F1318" t="s">
        <v>771</v>
      </c>
      <c r="G1318" t="s">
        <v>772</v>
      </c>
    </row>
    <row r="1319" spans="1:7">
      <c r="A1319" t="str">
        <f t="shared" si="23"/>
        <v>190106.400022</v>
      </c>
      <c r="B1319">
        <v>400022</v>
      </c>
      <c r="C1319" t="s">
        <v>200</v>
      </c>
      <c r="D1319">
        <v>190106</v>
      </c>
      <c r="E1319" t="s">
        <v>726</v>
      </c>
      <c r="F1319" t="s">
        <v>771</v>
      </c>
      <c r="G1319" t="s">
        <v>772</v>
      </c>
    </row>
    <row r="1320" spans="1:7">
      <c r="A1320" t="str">
        <f t="shared" si="23"/>
        <v>190106.400024</v>
      </c>
      <c r="B1320">
        <v>400024</v>
      </c>
      <c r="C1320" t="s">
        <v>767</v>
      </c>
      <c r="D1320">
        <v>190106</v>
      </c>
      <c r="E1320" t="s">
        <v>726</v>
      </c>
      <c r="F1320" t="s">
        <v>771</v>
      </c>
      <c r="G1320" t="s">
        <v>772</v>
      </c>
    </row>
    <row r="1321" spans="1:7">
      <c r="A1321" t="str">
        <f t="shared" si="23"/>
        <v>190106.400177</v>
      </c>
      <c r="B1321">
        <v>400177</v>
      </c>
      <c r="C1321" t="s">
        <v>202</v>
      </c>
      <c r="D1321">
        <v>190106</v>
      </c>
      <c r="E1321" t="s">
        <v>726</v>
      </c>
      <c r="F1321" t="s">
        <v>771</v>
      </c>
      <c r="G1321" t="s">
        <v>772</v>
      </c>
    </row>
    <row r="1322" spans="1:7">
      <c r="A1322" t="str">
        <f t="shared" si="23"/>
        <v>190106.400214</v>
      </c>
      <c r="B1322">
        <v>400214</v>
      </c>
      <c r="C1322" t="s">
        <v>224</v>
      </c>
      <c r="D1322">
        <v>190106</v>
      </c>
      <c r="E1322" t="s">
        <v>726</v>
      </c>
      <c r="F1322" t="s">
        <v>771</v>
      </c>
      <c r="G1322" t="s">
        <v>772</v>
      </c>
    </row>
    <row r="1323" spans="1:7">
      <c r="A1323" t="str">
        <f t="shared" si="23"/>
        <v>190106.400025</v>
      </c>
      <c r="B1323">
        <v>400025</v>
      </c>
      <c r="C1323" t="s">
        <v>228</v>
      </c>
      <c r="D1323">
        <v>190106</v>
      </c>
      <c r="E1323" t="s">
        <v>726</v>
      </c>
      <c r="F1323" t="s">
        <v>771</v>
      </c>
      <c r="G1323" t="s">
        <v>772</v>
      </c>
    </row>
    <row r="1324" spans="1:7">
      <c r="A1324" t="str">
        <f t="shared" ref="A1324:A1387" si="24">CONCATENATE(D1324,".",B1324)</f>
        <v>190106.400026</v>
      </c>
      <c r="B1324">
        <v>400026</v>
      </c>
      <c r="C1324" t="s">
        <v>230</v>
      </c>
      <c r="D1324">
        <v>190106</v>
      </c>
      <c r="E1324" t="s">
        <v>726</v>
      </c>
      <c r="F1324" t="s">
        <v>771</v>
      </c>
      <c r="G1324" t="s">
        <v>772</v>
      </c>
    </row>
    <row r="1325" spans="1:7">
      <c r="A1325" t="str">
        <f t="shared" si="24"/>
        <v>190106.400027</v>
      </c>
      <c r="B1325">
        <v>400027</v>
      </c>
      <c r="C1325" t="s">
        <v>231</v>
      </c>
      <c r="D1325">
        <v>190106</v>
      </c>
      <c r="E1325" t="s">
        <v>726</v>
      </c>
      <c r="F1325" t="s">
        <v>771</v>
      </c>
      <c r="G1325" t="s">
        <v>772</v>
      </c>
    </row>
    <row r="1326" spans="1:7">
      <c r="A1326" t="str">
        <f t="shared" si="24"/>
        <v>190106.400028</v>
      </c>
      <c r="B1326">
        <v>400028</v>
      </c>
      <c r="C1326" t="s">
        <v>232</v>
      </c>
      <c r="D1326">
        <v>190106</v>
      </c>
      <c r="E1326" t="s">
        <v>726</v>
      </c>
      <c r="F1326" t="s">
        <v>771</v>
      </c>
      <c r="G1326" t="s">
        <v>772</v>
      </c>
    </row>
    <row r="1327" spans="1:7">
      <c r="A1327" t="str">
        <f t="shared" si="24"/>
        <v>190106.400029</v>
      </c>
      <c r="B1327">
        <v>400029</v>
      </c>
      <c r="C1327" t="s">
        <v>234</v>
      </c>
      <c r="D1327">
        <v>190106</v>
      </c>
      <c r="E1327" t="s">
        <v>726</v>
      </c>
      <c r="F1327" t="s">
        <v>771</v>
      </c>
      <c r="G1327" t="s">
        <v>772</v>
      </c>
    </row>
    <row r="1328" spans="1:7">
      <c r="A1328" t="str">
        <f t="shared" si="24"/>
        <v>190106.400030</v>
      </c>
      <c r="B1328">
        <v>400030</v>
      </c>
      <c r="C1328" t="s">
        <v>236</v>
      </c>
      <c r="D1328">
        <v>190106</v>
      </c>
      <c r="E1328" t="s">
        <v>726</v>
      </c>
      <c r="F1328" t="s">
        <v>771</v>
      </c>
      <c r="G1328" t="s">
        <v>772</v>
      </c>
    </row>
    <row r="1329" spans="1:7">
      <c r="A1329" t="str">
        <f t="shared" si="24"/>
        <v>190106.400178</v>
      </c>
      <c r="B1329">
        <v>400178</v>
      </c>
      <c r="C1329" t="s">
        <v>769</v>
      </c>
      <c r="D1329">
        <v>190106</v>
      </c>
      <c r="E1329" t="s">
        <v>726</v>
      </c>
      <c r="F1329" t="s">
        <v>771</v>
      </c>
      <c r="G1329" t="s">
        <v>772</v>
      </c>
    </row>
    <row r="1330" spans="1:7">
      <c r="A1330" t="str">
        <f t="shared" si="24"/>
        <v>190106.400179</v>
      </c>
      <c r="B1330">
        <v>400179</v>
      </c>
      <c r="C1330" t="s">
        <v>238</v>
      </c>
      <c r="D1330">
        <v>190106</v>
      </c>
      <c r="E1330" t="s">
        <v>726</v>
      </c>
      <c r="F1330" t="s">
        <v>771</v>
      </c>
      <c r="G1330" t="s">
        <v>772</v>
      </c>
    </row>
    <row r="1331" spans="1:7">
      <c r="A1331" t="str">
        <f t="shared" si="24"/>
        <v>190106.400180</v>
      </c>
      <c r="B1331">
        <v>400180</v>
      </c>
      <c r="C1331" t="s">
        <v>243</v>
      </c>
      <c r="D1331">
        <v>190106</v>
      </c>
      <c r="E1331" t="s">
        <v>726</v>
      </c>
      <c r="F1331" t="s">
        <v>771</v>
      </c>
      <c r="G1331" t="s">
        <v>772</v>
      </c>
    </row>
    <row r="1332" spans="1:7">
      <c r="A1332" t="str">
        <f t="shared" si="24"/>
        <v>190201.400003</v>
      </c>
      <c r="B1332">
        <v>400003</v>
      </c>
      <c r="C1332" t="s">
        <v>156</v>
      </c>
      <c r="D1332">
        <v>190201</v>
      </c>
      <c r="E1332" t="s">
        <v>727</v>
      </c>
      <c r="F1332" t="s">
        <v>771</v>
      </c>
      <c r="G1332" t="s">
        <v>772</v>
      </c>
    </row>
    <row r="1333" spans="1:7">
      <c r="A1333" t="str">
        <f t="shared" si="24"/>
        <v>190201.400004</v>
      </c>
      <c r="B1333">
        <v>400004</v>
      </c>
      <c r="C1333" t="s">
        <v>753</v>
      </c>
      <c r="D1333">
        <v>190201</v>
      </c>
      <c r="E1333" t="s">
        <v>727</v>
      </c>
      <c r="F1333" t="s">
        <v>771</v>
      </c>
      <c r="G1333" t="s">
        <v>772</v>
      </c>
    </row>
    <row r="1334" spans="1:7">
      <c r="A1334" t="str">
        <f t="shared" si="24"/>
        <v>190201.400005</v>
      </c>
      <c r="B1334">
        <v>400005</v>
      </c>
      <c r="C1334" t="s">
        <v>754</v>
      </c>
      <c r="D1334">
        <v>190201</v>
      </c>
      <c r="E1334" t="s">
        <v>727</v>
      </c>
      <c r="F1334" t="s">
        <v>771</v>
      </c>
      <c r="G1334" t="s">
        <v>772</v>
      </c>
    </row>
    <row r="1335" spans="1:7">
      <c r="A1335" t="str">
        <f t="shared" si="24"/>
        <v>190201.400006</v>
      </c>
      <c r="B1335">
        <v>400006</v>
      </c>
      <c r="C1335" t="s">
        <v>755</v>
      </c>
      <c r="D1335">
        <v>190201</v>
      </c>
      <c r="E1335" t="s">
        <v>727</v>
      </c>
      <c r="F1335" t="s">
        <v>771</v>
      </c>
      <c r="G1335" t="s">
        <v>772</v>
      </c>
    </row>
    <row r="1336" spans="1:7">
      <c r="A1336" t="str">
        <f t="shared" si="24"/>
        <v>190201.400007</v>
      </c>
      <c r="B1336">
        <v>400007</v>
      </c>
      <c r="C1336" t="s">
        <v>756</v>
      </c>
      <c r="D1336">
        <v>190201</v>
      </c>
      <c r="E1336" t="s">
        <v>727</v>
      </c>
      <c r="F1336" t="s">
        <v>771</v>
      </c>
      <c r="G1336" t="s">
        <v>772</v>
      </c>
    </row>
    <row r="1337" spans="1:7">
      <c r="A1337" t="str">
        <f t="shared" si="24"/>
        <v>190201.400010</v>
      </c>
      <c r="B1337">
        <v>400010</v>
      </c>
      <c r="C1337" t="s">
        <v>162</v>
      </c>
      <c r="D1337">
        <v>190201</v>
      </c>
      <c r="E1337" t="s">
        <v>727</v>
      </c>
      <c r="F1337" t="s">
        <v>771</v>
      </c>
      <c r="G1337" t="s">
        <v>772</v>
      </c>
    </row>
    <row r="1338" spans="1:7">
      <c r="A1338" t="str">
        <f t="shared" si="24"/>
        <v>190201.400011</v>
      </c>
      <c r="B1338">
        <v>400011</v>
      </c>
      <c r="C1338" t="s">
        <v>757</v>
      </c>
      <c r="D1338">
        <v>190201</v>
      </c>
      <c r="E1338" t="s">
        <v>727</v>
      </c>
      <c r="F1338" t="s">
        <v>771</v>
      </c>
      <c r="G1338" t="s">
        <v>772</v>
      </c>
    </row>
    <row r="1339" spans="1:7">
      <c r="A1339" t="str">
        <f t="shared" si="24"/>
        <v>190201.400012</v>
      </c>
      <c r="B1339">
        <v>400012</v>
      </c>
      <c r="C1339" t="s">
        <v>758</v>
      </c>
      <c r="D1339">
        <v>190201</v>
      </c>
      <c r="E1339" t="s">
        <v>727</v>
      </c>
      <c r="F1339" t="s">
        <v>771</v>
      </c>
      <c r="G1339" t="s">
        <v>772</v>
      </c>
    </row>
    <row r="1340" spans="1:7">
      <c r="A1340" t="str">
        <f t="shared" si="24"/>
        <v>190201.400013</v>
      </c>
      <c r="B1340">
        <v>400013</v>
      </c>
      <c r="C1340" t="s">
        <v>759</v>
      </c>
      <c r="D1340">
        <v>190201</v>
      </c>
      <c r="E1340" t="s">
        <v>727</v>
      </c>
      <c r="F1340" t="s">
        <v>771</v>
      </c>
      <c r="G1340" t="s">
        <v>772</v>
      </c>
    </row>
    <row r="1341" spans="1:7">
      <c r="A1341" t="str">
        <f t="shared" si="24"/>
        <v>190201.400202</v>
      </c>
      <c r="B1341">
        <v>400202</v>
      </c>
      <c r="C1341" t="s">
        <v>760</v>
      </c>
      <c r="D1341">
        <v>190201</v>
      </c>
      <c r="E1341" t="s">
        <v>727</v>
      </c>
      <c r="F1341" t="s">
        <v>771</v>
      </c>
      <c r="G1341" t="s">
        <v>772</v>
      </c>
    </row>
    <row r="1342" spans="1:7">
      <c r="A1342" t="str">
        <f t="shared" si="24"/>
        <v>190201.400203</v>
      </c>
      <c r="B1342">
        <v>400203</v>
      </c>
      <c r="C1342" t="s">
        <v>761</v>
      </c>
      <c r="D1342">
        <v>190201</v>
      </c>
      <c r="E1342" t="s">
        <v>727</v>
      </c>
      <c r="F1342" t="s">
        <v>771</v>
      </c>
      <c r="G1342" t="s">
        <v>772</v>
      </c>
    </row>
    <row r="1343" spans="1:7">
      <c r="A1343" t="str">
        <f t="shared" si="24"/>
        <v>190201.400219</v>
      </c>
      <c r="B1343">
        <v>400219</v>
      </c>
      <c r="C1343" t="s">
        <v>762</v>
      </c>
      <c r="D1343">
        <v>190201</v>
      </c>
      <c r="E1343" t="s">
        <v>727</v>
      </c>
      <c r="F1343" t="s">
        <v>771</v>
      </c>
      <c r="G1343" t="s">
        <v>772</v>
      </c>
    </row>
    <row r="1344" spans="1:7">
      <c r="A1344" t="str">
        <f t="shared" si="24"/>
        <v>190201.400220</v>
      </c>
      <c r="B1344">
        <v>400220</v>
      </c>
      <c r="C1344" t="s">
        <v>763</v>
      </c>
      <c r="D1344">
        <v>190201</v>
      </c>
      <c r="E1344" t="s">
        <v>727</v>
      </c>
      <c r="F1344" t="s">
        <v>771</v>
      </c>
      <c r="G1344" t="s">
        <v>772</v>
      </c>
    </row>
    <row r="1345" spans="1:7">
      <c r="A1345" t="str">
        <f t="shared" si="24"/>
        <v>190201.400221</v>
      </c>
      <c r="B1345">
        <v>400221</v>
      </c>
      <c r="C1345" t="s">
        <v>764</v>
      </c>
      <c r="D1345">
        <v>190201</v>
      </c>
      <c r="E1345" t="s">
        <v>727</v>
      </c>
      <c r="F1345" t="s">
        <v>771</v>
      </c>
      <c r="G1345" t="s">
        <v>772</v>
      </c>
    </row>
    <row r="1346" spans="1:7">
      <c r="A1346" t="str">
        <f t="shared" si="24"/>
        <v>190201.400014</v>
      </c>
      <c r="B1346">
        <v>400014</v>
      </c>
      <c r="C1346" t="s">
        <v>164</v>
      </c>
      <c r="D1346">
        <v>190201</v>
      </c>
      <c r="E1346" t="s">
        <v>727</v>
      </c>
      <c r="F1346" t="s">
        <v>771</v>
      </c>
      <c r="G1346" t="s">
        <v>772</v>
      </c>
    </row>
    <row r="1347" spans="1:7">
      <c r="A1347" t="str">
        <f t="shared" si="24"/>
        <v>190201.400015</v>
      </c>
      <c r="B1347">
        <v>400015</v>
      </c>
      <c r="C1347" t="s">
        <v>171</v>
      </c>
      <c r="D1347">
        <v>190201</v>
      </c>
      <c r="E1347" t="s">
        <v>727</v>
      </c>
      <c r="F1347" t="s">
        <v>771</v>
      </c>
      <c r="G1347" t="s">
        <v>772</v>
      </c>
    </row>
    <row r="1348" spans="1:7">
      <c r="A1348" t="str">
        <f t="shared" si="24"/>
        <v>190201.400016</v>
      </c>
      <c r="B1348">
        <v>400016</v>
      </c>
      <c r="C1348" t="s">
        <v>177</v>
      </c>
      <c r="D1348">
        <v>190201</v>
      </c>
      <c r="E1348" t="s">
        <v>727</v>
      </c>
      <c r="F1348" t="s">
        <v>771</v>
      </c>
      <c r="G1348" t="s">
        <v>772</v>
      </c>
    </row>
    <row r="1349" spans="1:7">
      <c r="A1349" t="str">
        <f t="shared" si="24"/>
        <v>190201.400017</v>
      </c>
      <c r="B1349">
        <v>400017</v>
      </c>
      <c r="C1349" t="s">
        <v>183</v>
      </c>
      <c r="D1349">
        <v>190201</v>
      </c>
      <c r="E1349" t="s">
        <v>727</v>
      </c>
      <c r="F1349" t="s">
        <v>771</v>
      </c>
      <c r="G1349" t="s">
        <v>772</v>
      </c>
    </row>
    <row r="1350" spans="1:7">
      <c r="A1350" t="str">
        <f t="shared" si="24"/>
        <v>190201.400175</v>
      </c>
      <c r="B1350">
        <v>400175</v>
      </c>
      <c r="C1350" t="s">
        <v>765</v>
      </c>
      <c r="D1350">
        <v>190201</v>
      </c>
      <c r="E1350" t="s">
        <v>727</v>
      </c>
      <c r="F1350" t="s">
        <v>771</v>
      </c>
      <c r="G1350" t="s">
        <v>772</v>
      </c>
    </row>
    <row r="1351" spans="1:7">
      <c r="A1351" t="str">
        <f t="shared" si="24"/>
        <v>190201.400176</v>
      </c>
      <c r="B1351">
        <v>400176</v>
      </c>
      <c r="C1351" t="s">
        <v>766</v>
      </c>
      <c r="D1351">
        <v>190201</v>
      </c>
      <c r="E1351" t="s">
        <v>727</v>
      </c>
      <c r="F1351" t="s">
        <v>771</v>
      </c>
      <c r="G1351" t="s">
        <v>772</v>
      </c>
    </row>
    <row r="1352" spans="1:7">
      <c r="A1352" t="str">
        <f t="shared" si="24"/>
        <v>190201.400020</v>
      </c>
      <c r="B1352">
        <v>400020</v>
      </c>
      <c r="C1352" t="s">
        <v>191</v>
      </c>
      <c r="D1352">
        <v>190201</v>
      </c>
      <c r="E1352" t="s">
        <v>727</v>
      </c>
      <c r="F1352" t="s">
        <v>771</v>
      </c>
      <c r="G1352" t="s">
        <v>772</v>
      </c>
    </row>
    <row r="1353" spans="1:7">
      <c r="A1353" t="str">
        <f t="shared" si="24"/>
        <v>190201.400021</v>
      </c>
      <c r="B1353">
        <v>400021</v>
      </c>
      <c r="C1353" t="s">
        <v>197</v>
      </c>
      <c r="D1353">
        <v>190201</v>
      </c>
      <c r="E1353" t="s">
        <v>727</v>
      </c>
      <c r="F1353" t="s">
        <v>771</v>
      </c>
      <c r="G1353" t="s">
        <v>772</v>
      </c>
    </row>
    <row r="1354" spans="1:7">
      <c r="A1354" t="str">
        <f t="shared" si="24"/>
        <v>190201.400022</v>
      </c>
      <c r="B1354">
        <v>400022</v>
      </c>
      <c r="C1354" t="s">
        <v>200</v>
      </c>
      <c r="D1354">
        <v>190201</v>
      </c>
      <c r="E1354" t="s">
        <v>727</v>
      </c>
      <c r="F1354" t="s">
        <v>771</v>
      </c>
      <c r="G1354" t="s">
        <v>772</v>
      </c>
    </row>
    <row r="1355" spans="1:7">
      <c r="A1355" t="str">
        <f t="shared" si="24"/>
        <v>190201.400024</v>
      </c>
      <c r="B1355">
        <v>400024</v>
      </c>
      <c r="C1355" t="s">
        <v>767</v>
      </c>
      <c r="D1355">
        <v>190201</v>
      </c>
      <c r="E1355" t="s">
        <v>727</v>
      </c>
      <c r="F1355" t="s">
        <v>771</v>
      </c>
      <c r="G1355" t="s">
        <v>772</v>
      </c>
    </row>
    <row r="1356" spans="1:7">
      <c r="A1356" t="str">
        <f t="shared" si="24"/>
        <v>190201.400177</v>
      </c>
      <c r="B1356">
        <v>400177</v>
      </c>
      <c r="C1356" t="s">
        <v>202</v>
      </c>
      <c r="D1356">
        <v>190201</v>
      </c>
      <c r="E1356" t="s">
        <v>727</v>
      </c>
      <c r="F1356" t="s">
        <v>771</v>
      </c>
      <c r="G1356" t="s">
        <v>772</v>
      </c>
    </row>
    <row r="1357" spans="1:7">
      <c r="A1357" t="str">
        <f t="shared" si="24"/>
        <v>190201.400214</v>
      </c>
      <c r="B1357">
        <v>400214</v>
      </c>
      <c r="C1357" t="s">
        <v>224</v>
      </c>
      <c r="D1357">
        <v>190201</v>
      </c>
      <c r="E1357" t="s">
        <v>727</v>
      </c>
      <c r="F1357" t="s">
        <v>771</v>
      </c>
      <c r="G1357" t="s">
        <v>772</v>
      </c>
    </row>
    <row r="1358" spans="1:7">
      <c r="A1358" t="str">
        <f t="shared" si="24"/>
        <v>190201.400025</v>
      </c>
      <c r="B1358">
        <v>400025</v>
      </c>
      <c r="C1358" t="s">
        <v>228</v>
      </c>
      <c r="D1358">
        <v>190201</v>
      </c>
      <c r="E1358" t="s">
        <v>727</v>
      </c>
      <c r="F1358" t="s">
        <v>771</v>
      </c>
      <c r="G1358" t="s">
        <v>772</v>
      </c>
    </row>
    <row r="1359" spans="1:7">
      <c r="A1359" t="str">
        <f t="shared" si="24"/>
        <v>190201.400026</v>
      </c>
      <c r="B1359">
        <v>400026</v>
      </c>
      <c r="C1359" t="s">
        <v>230</v>
      </c>
      <c r="D1359">
        <v>190201</v>
      </c>
      <c r="E1359" t="s">
        <v>727</v>
      </c>
      <c r="F1359" t="s">
        <v>771</v>
      </c>
      <c r="G1359" t="s">
        <v>772</v>
      </c>
    </row>
    <row r="1360" spans="1:7">
      <c r="A1360" t="str">
        <f t="shared" si="24"/>
        <v>190201.400027</v>
      </c>
      <c r="B1360">
        <v>400027</v>
      </c>
      <c r="C1360" t="s">
        <v>231</v>
      </c>
      <c r="D1360">
        <v>190201</v>
      </c>
      <c r="E1360" t="s">
        <v>727</v>
      </c>
      <c r="F1360" t="s">
        <v>771</v>
      </c>
      <c r="G1360" t="s">
        <v>772</v>
      </c>
    </row>
    <row r="1361" spans="1:7">
      <c r="A1361" t="str">
        <f t="shared" si="24"/>
        <v>190201.400028</v>
      </c>
      <c r="B1361">
        <v>400028</v>
      </c>
      <c r="C1361" t="s">
        <v>232</v>
      </c>
      <c r="D1361">
        <v>190201</v>
      </c>
      <c r="E1361" t="s">
        <v>727</v>
      </c>
      <c r="F1361" t="s">
        <v>771</v>
      </c>
      <c r="G1361" t="s">
        <v>772</v>
      </c>
    </row>
    <row r="1362" spans="1:7">
      <c r="A1362" t="str">
        <f t="shared" si="24"/>
        <v>190201.400029</v>
      </c>
      <c r="B1362">
        <v>400029</v>
      </c>
      <c r="C1362" t="s">
        <v>234</v>
      </c>
      <c r="D1362">
        <v>190201</v>
      </c>
      <c r="E1362" t="s">
        <v>727</v>
      </c>
      <c r="F1362" t="s">
        <v>771</v>
      </c>
      <c r="G1362" t="s">
        <v>772</v>
      </c>
    </row>
    <row r="1363" spans="1:7">
      <c r="A1363" t="str">
        <f t="shared" si="24"/>
        <v>190201.400030</v>
      </c>
      <c r="B1363">
        <v>400030</v>
      </c>
      <c r="C1363" t="s">
        <v>236</v>
      </c>
      <c r="D1363">
        <v>190201</v>
      </c>
      <c r="E1363" t="s">
        <v>727</v>
      </c>
      <c r="F1363" t="s">
        <v>771</v>
      </c>
      <c r="G1363" t="s">
        <v>772</v>
      </c>
    </row>
    <row r="1364" spans="1:7">
      <c r="A1364" t="str">
        <f t="shared" si="24"/>
        <v>190201.400178</v>
      </c>
      <c r="B1364">
        <v>400178</v>
      </c>
      <c r="C1364" t="s">
        <v>769</v>
      </c>
      <c r="D1364">
        <v>190201</v>
      </c>
      <c r="E1364" t="s">
        <v>727</v>
      </c>
      <c r="F1364" t="s">
        <v>771</v>
      </c>
      <c r="G1364" t="s">
        <v>772</v>
      </c>
    </row>
    <row r="1365" spans="1:7">
      <c r="A1365" t="str">
        <f t="shared" si="24"/>
        <v>190201.400179</v>
      </c>
      <c r="B1365">
        <v>400179</v>
      </c>
      <c r="C1365" t="s">
        <v>238</v>
      </c>
      <c r="D1365">
        <v>190201</v>
      </c>
      <c r="E1365" t="s">
        <v>727</v>
      </c>
      <c r="F1365" t="s">
        <v>771</v>
      </c>
      <c r="G1365" t="s">
        <v>772</v>
      </c>
    </row>
    <row r="1366" spans="1:7">
      <c r="A1366" t="str">
        <f t="shared" si="24"/>
        <v>190201.400180</v>
      </c>
      <c r="B1366">
        <v>400180</v>
      </c>
      <c r="C1366" t="s">
        <v>243</v>
      </c>
      <c r="D1366">
        <v>190201</v>
      </c>
      <c r="E1366" t="s">
        <v>727</v>
      </c>
      <c r="F1366" t="s">
        <v>771</v>
      </c>
      <c r="G1366" t="s">
        <v>772</v>
      </c>
    </row>
    <row r="1367" spans="1:7">
      <c r="A1367" t="str">
        <f t="shared" si="24"/>
        <v>190202.400003</v>
      </c>
      <c r="B1367">
        <v>400003</v>
      </c>
      <c r="C1367" t="s">
        <v>156</v>
      </c>
      <c r="D1367">
        <v>190202</v>
      </c>
      <c r="E1367" t="s">
        <v>728</v>
      </c>
      <c r="F1367" t="s">
        <v>771</v>
      </c>
      <c r="G1367" t="s">
        <v>772</v>
      </c>
    </row>
    <row r="1368" spans="1:7">
      <c r="A1368" t="str">
        <f t="shared" si="24"/>
        <v>190202.400004</v>
      </c>
      <c r="B1368">
        <v>400004</v>
      </c>
      <c r="C1368" t="s">
        <v>753</v>
      </c>
      <c r="D1368">
        <v>190202</v>
      </c>
      <c r="E1368" t="s">
        <v>728</v>
      </c>
      <c r="F1368" t="s">
        <v>771</v>
      </c>
      <c r="G1368" t="s">
        <v>772</v>
      </c>
    </row>
    <row r="1369" spans="1:7">
      <c r="A1369" t="str">
        <f t="shared" si="24"/>
        <v>190202.400005</v>
      </c>
      <c r="B1369">
        <v>400005</v>
      </c>
      <c r="C1369" t="s">
        <v>754</v>
      </c>
      <c r="D1369">
        <v>190202</v>
      </c>
      <c r="E1369" t="s">
        <v>728</v>
      </c>
      <c r="F1369" t="s">
        <v>771</v>
      </c>
      <c r="G1369" t="s">
        <v>772</v>
      </c>
    </row>
    <row r="1370" spans="1:7">
      <c r="A1370" t="str">
        <f t="shared" si="24"/>
        <v>190202.400006</v>
      </c>
      <c r="B1370">
        <v>400006</v>
      </c>
      <c r="C1370" t="s">
        <v>755</v>
      </c>
      <c r="D1370">
        <v>190202</v>
      </c>
      <c r="E1370" t="s">
        <v>728</v>
      </c>
      <c r="F1370" t="s">
        <v>771</v>
      </c>
      <c r="G1370" t="s">
        <v>772</v>
      </c>
    </row>
    <row r="1371" spans="1:7">
      <c r="A1371" t="str">
        <f t="shared" si="24"/>
        <v>190202.400007</v>
      </c>
      <c r="B1371">
        <v>400007</v>
      </c>
      <c r="C1371" t="s">
        <v>756</v>
      </c>
      <c r="D1371">
        <v>190202</v>
      </c>
      <c r="E1371" t="s">
        <v>728</v>
      </c>
      <c r="F1371" t="s">
        <v>771</v>
      </c>
      <c r="G1371" t="s">
        <v>772</v>
      </c>
    </row>
    <row r="1372" spans="1:7">
      <c r="A1372" t="str">
        <f t="shared" si="24"/>
        <v>190202.400010</v>
      </c>
      <c r="B1372">
        <v>400010</v>
      </c>
      <c r="C1372" t="s">
        <v>162</v>
      </c>
      <c r="D1372">
        <v>190202</v>
      </c>
      <c r="E1372" t="s">
        <v>728</v>
      </c>
      <c r="F1372" t="s">
        <v>771</v>
      </c>
      <c r="G1372" t="s">
        <v>772</v>
      </c>
    </row>
    <row r="1373" spans="1:7">
      <c r="A1373" t="str">
        <f t="shared" si="24"/>
        <v>190202.400011</v>
      </c>
      <c r="B1373">
        <v>400011</v>
      </c>
      <c r="C1373" t="s">
        <v>757</v>
      </c>
      <c r="D1373">
        <v>190202</v>
      </c>
      <c r="E1373" t="s">
        <v>728</v>
      </c>
      <c r="F1373" t="s">
        <v>771</v>
      </c>
      <c r="G1373" t="s">
        <v>772</v>
      </c>
    </row>
    <row r="1374" spans="1:7">
      <c r="A1374" t="str">
        <f t="shared" si="24"/>
        <v>190202.400012</v>
      </c>
      <c r="B1374">
        <v>400012</v>
      </c>
      <c r="C1374" t="s">
        <v>758</v>
      </c>
      <c r="D1374">
        <v>190202</v>
      </c>
      <c r="E1374" t="s">
        <v>728</v>
      </c>
      <c r="F1374" t="s">
        <v>771</v>
      </c>
      <c r="G1374" t="s">
        <v>772</v>
      </c>
    </row>
    <row r="1375" spans="1:7">
      <c r="A1375" t="str">
        <f t="shared" si="24"/>
        <v>190202.400013</v>
      </c>
      <c r="B1375">
        <v>400013</v>
      </c>
      <c r="C1375" t="s">
        <v>759</v>
      </c>
      <c r="D1375">
        <v>190202</v>
      </c>
      <c r="E1375" t="s">
        <v>728</v>
      </c>
      <c r="F1375" t="s">
        <v>771</v>
      </c>
      <c r="G1375" t="s">
        <v>772</v>
      </c>
    </row>
    <row r="1376" spans="1:7">
      <c r="A1376" t="str">
        <f t="shared" si="24"/>
        <v>190202.400202</v>
      </c>
      <c r="B1376">
        <v>400202</v>
      </c>
      <c r="C1376" t="s">
        <v>760</v>
      </c>
      <c r="D1376">
        <v>190202</v>
      </c>
      <c r="E1376" t="s">
        <v>728</v>
      </c>
      <c r="F1376" t="s">
        <v>771</v>
      </c>
      <c r="G1376" t="s">
        <v>772</v>
      </c>
    </row>
    <row r="1377" spans="1:7">
      <c r="A1377" t="str">
        <f t="shared" si="24"/>
        <v>190202.400203</v>
      </c>
      <c r="B1377">
        <v>400203</v>
      </c>
      <c r="C1377" t="s">
        <v>761</v>
      </c>
      <c r="D1377">
        <v>190202</v>
      </c>
      <c r="E1377" t="s">
        <v>728</v>
      </c>
      <c r="F1377" t="s">
        <v>771</v>
      </c>
      <c r="G1377" t="s">
        <v>772</v>
      </c>
    </row>
    <row r="1378" spans="1:7">
      <c r="A1378" t="str">
        <f t="shared" si="24"/>
        <v>190202.400219</v>
      </c>
      <c r="B1378">
        <v>400219</v>
      </c>
      <c r="C1378" t="s">
        <v>762</v>
      </c>
      <c r="D1378">
        <v>190202</v>
      </c>
      <c r="E1378" t="s">
        <v>728</v>
      </c>
      <c r="F1378" t="s">
        <v>771</v>
      </c>
      <c r="G1378" t="s">
        <v>772</v>
      </c>
    </row>
    <row r="1379" spans="1:7">
      <c r="A1379" t="str">
        <f t="shared" si="24"/>
        <v>190202.400220</v>
      </c>
      <c r="B1379">
        <v>400220</v>
      </c>
      <c r="C1379" t="s">
        <v>763</v>
      </c>
      <c r="D1379">
        <v>190202</v>
      </c>
      <c r="E1379" t="s">
        <v>728</v>
      </c>
      <c r="F1379" t="s">
        <v>771</v>
      </c>
      <c r="G1379" t="s">
        <v>772</v>
      </c>
    </row>
    <row r="1380" spans="1:7">
      <c r="A1380" t="str">
        <f t="shared" si="24"/>
        <v>190202.400221</v>
      </c>
      <c r="B1380">
        <v>400221</v>
      </c>
      <c r="C1380" t="s">
        <v>764</v>
      </c>
      <c r="D1380">
        <v>190202</v>
      </c>
      <c r="E1380" t="s">
        <v>728</v>
      </c>
      <c r="F1380" t="s">
        <v>771</v>
      </c>
      <c r="G1380" t="s">
        <v>772</v>
      </c>
    </row>
    <row r="1381" spans="1:7">
      <c r="A1381" t="str">
        <f t="shared" si="24"/>
        <v>190202.400014</v>
      </c>
      <c r="B1381">
        <v>400014</v>
      </c>
      <c r="C1381" t="s">
        <v>164</v>
      </c>
      <c r="D1381">
        <v>190202</v>
      </c>
      <c r="E1381" t="s">
        <v>728</v>
      </c>
      <c r="F1381" t="s">
        <v>771</v>
      </c>
      <c r="G1381" t="s">
        <v>772</v>
      </c>
    </row>
    <row r="1382" spans="1:7">
      <c r="A1382" t="str">
        <f t="shared" si="24"/>
        <v>190202.400015</v>
      </c>
      <c r="B1382">
        <v>400015</v>
      </c>
      <c r="C1382" t="s">
        <v>171</v>
      </c>
      <c r="D1382">
        <v>190202</v>
      </c>
      <c r="E1382" t="s">
        <v>728</v>
      </c>
      <c r="F1382" t="s">
        <v>771</v>
      </c>
      <c r="G1382" t="s">
        <v>772</v>
      </c>
    </row>
    <row r="1383" spans="1:7">
      <c r="A1383" t="str">
        <f t="shared" si="24"/>
        <v>190202.400016</v>
      </c>
      <c r="B1383">
        <v>400016</v>
      </c>
      <c r="C1383" t="s">
        <v>177</v>
      </c>
      <c r="D1383">
        <v>190202</v>
      </c>
      <c r="E1383" t="s">
        <v>728</v>
      </c>
      <c r="F1383" t="s">
        <v>771</v>
      </c>
      <c r="G1383" t="s">
        <v>772</v>
      </c>
    </row>
    <row r="1384" spans="1:7">
      <c r="A1384" t="str">
        <f t="shared" si="24"/>
        <v>190202.400017</v>
      </c>
      <c r="B1384">
        <v>400017</v>
      </c>
      <c r="C1384" t="s">
        <v>183</v>
      </c>
      <c r="D1384">
        <v>190202</v>
      </c>
      <c r="E1384" t="s">
        <v>728</v>
      </c>
      <c r="F1384" t="s">
        <v>771</v>
      </c>
      <c r="G1384" t="s">
        <v>772</v>
      </c>
    </row>
    <row r="1385" spans="1:7">
      <c r="A1385" t="str">
        <f t="shared" si="24"/>
        <v>190202.400175</v>
      </c>
      <c r="B1385">
        <v>400175</v>
      </c>
      <c r="C1385" t="s">
        <v>765</v>
      </c>
      <c r="D1385">
        <v>190202</v>
      </c>
      <c r="E1385" t="s">
        <v>728</v>
      </c>
      <c r="F1385" t="s">
        <v>771</v>
      </c>
      <c r="G1385" t="s">
        <v>772</v>
      </c>
    </row>
    <row r="1386" spans="1:7">
      <c r="A1386" t="str">
        <f t="shared" si="24"/>
        <v>190202.400176</v>
      </c>
      <c r="B1386">
        <v>400176</v>
      </c>
      <c r="C1386" t="s">
        <v>766</v>
      </c>
      <c r="D1386">
        <v>190202</v>
      </c>
      <c r="E1386" t="s">
        <v>728</v>
      </c>
      <c r="F1386" t="s">
        <v>771</v>
      </c>
      <c r="G1386" t="s">
        <v>772</v>
      </c>
    </row>
    <row r="1387" spans="1:7">
      <c r="A1387" t="str">
        <f t="shared" si="24"/>
        <v>190202.400020</v>
      </c>
      <c r="B1387">
        <v>400020</v>
      </c>
      <c r="C1387" t="s">
        <v>191</v>
      </c>
      <c r="D1387">
        <v>190202</v>
      </c>
      <c r="E1387" t="s">
        <v>728</v>
      </c>
      <c r="F1387" t="s">
        <v>771</v>
      </c>
      <c r="G1387" t="s">
        <v>772</v>
      </c>
    </row>
    <row r="1388" spans="1:7">
      <c r="A1388" t="str">
        <f t="shared" ref="A1388:A1451" si="25">CONCATENATE(D1388,".",B1388)</f>
        <v>190202.400021</v>
      </c>
      <c r="B1388">
        <v>400021</v>
      </c>
      <c r="C1388" t="s">
        <v>197</v>
      </c>
      <c r="D1388">
        <v>190202</v>
      </c>
      <c r="E1388" t="s">
        <v>728</v>
      </c>
      <c r="F1388" t="s">
        <v>771</v>
      </c>
      <c r="G1388" t="s">
        <v>772</v>
      </c>
    </row>
    <row r="1389" spans="1:7">
      <c r="A1389" t="str">
        <f t="shared" si="25"/>
        <v>190202.400022</v>
      </c>
      <c r="B1389">
        <v>400022</v>
      </c>
      <c r="C1389" t="s">
        <v>200</v>
      </c>
      <c r="D1389">
        <v>190202</v>
      </c>
      <c r="E1389" t="s">
        <v>728</v>
      </c>
      <c r="F1389" t="s">
        <v>771</v>
      </c>
      <c r="G1389" t="s">
        <v>772</v>
      </c>
    </row>
    <row r="1390" spans="1:7">
      <c r="A1390" t="str">
        <f t="shared" si="25"/>
        <v>190202.400024</v>
      </c>
      <c r="B1390">
        <v>400024</v>
      </c>
      <c r="C1390" t="s">
        <v>767</v>
      </c>
      <c r="D1390">
        <v>190202</v>
      </c>
      <c r="E1390" t="s">
        <v>728</v>
      </c>
      <c r="F1390" t="s">
        <v>771</v>
      </c>
      <c r="G1390" t="s">
        <v>772</v>
      </c>
    </row>
    <row r="1391" spans="1:7">
      <c r="A1391" t="str">
        <f t="shared" si="25"/>
        <v>190202.400177</v>
      </c>
      <c r="B1391">
        <v>400177</v>
      </c>
      <c r="C1391" t="s">
        <v>202</v>
      </c>
      <c r="D1391">
        <v>190202</v>
      </c>
      <c r="E1391" t="s">
        <v>728</v>
      </c>
      <c r="F1391" t="s">
        <v>771</v>
      </c>
      <c r="G1391" t="s">
        <v>772</v>
      </c>
    </row>
    <row r="1392" spans="1:7">
      <c r="A1392" t="str">
        <f t="shared" si="25"/>
        <v>190202.400214</v>
      </c>
      <c r="B1392">
        <v>400214</v>
      </c>
      <c r="C1392" t="s">
        <v>224</v>
      </c>
      <c r="D1392">
        <v>190202</v>
      </c>
      <c r="E1392" t="s">
        <v>728</v>
      </c>
      <c r="F1392" t="s">
        <v>771</v>
      </c>
      <c r="G1392" t="s">
        <v>772</v>
      </c>
    </row>
    <row r="1393" spans="1:7">
      <c r="A1393" t="str">
        <f t="shared" si="25"/>
        <v>190202.400025</v>
      </c>
      <c r="B1393">
        <v>400025</v>
      </c>
      <c r="C1393" t="s">
        <v>228</v>
      </c>
      <c r="D1393">
        <v>190202</v>
      </c>
      <c r="E1393" t="s">
        <v>728</v>
      </c>
      <c r="F1393" t="s">
        <v>771</v>
      </c>
      <c r="G1393" t="s">
        <v>772</v>
      </c>
    </row>
    <row r="1394" spans="1:7">
      <c r="A1394" t="str">
        <f t="shared" si="25"/>
        <v>190202.400026</v>
      </c>
      <c r="B1394">
        <v>400026</v>
      </c>
      <c r="C1394" t="s">
        <v>230</v>
      </c>
      <c r="D1394">
        <v>190202</v>
      </c>
      <c r="E1394" t="s">
        <v>728</v>
      </c>
      <c r="F1394" t="s">
        <v>771</v>
      </c>
      <c r="G1394" t="s">
        <v>772</v>
      </c>
    </row>
    <row r="1395" spans="1:7">
      <c r="A1395" t="str">
        <f t="shared" si="25"/>
        <v>190202.400027</v>
      </c>
      <c r="B1395">
        <v>400027</v>
      </c>
      <c r="C1395" t="s">
        <v>231</v>
      </c>
      <c r="D1395">
        <v>190202</v>
      </c>
      <c r="E1395" t="s">
        <v>728</v>
      </c>
      <c r="F1395" t="s">
        <v>771</v>
      </c>
      <c r="G1395" t="s">
        <v>772</v>
      </c>
    </row>
    <row r="1396" spans="1:7">
      <c r="A1396" t="str">
        <f t="shared" si="25"/>
        <v>190202.400028</v>
      </c>
      <c r="B1396">
        <v>400028</v>
      </c>
      <c r="C1396" t="s">
        <v>232</v>
      </c>
      <c r="D1396">
        <v>190202</v>
      </c>
      <c r="E1396" t="s">
        <v>728</v>
      </c>
      <c r="F1396" t="s">
        <v>771</v>
      </c>
      <c r="G1396" t="s">
        <v>772</v>
      </c>
    </row>
    <row r="1397" spans="1:7">
      <c r="A1397" t="str">
        <f t="shared" si="25"/>
        <v>190202.400029</v>
      </c>
      <c r="B1397">
        <v>400029</v>
      </c>
      <c r="C1397" t="s">
        <v>234</v>
      </c>
      <c r="D1397">
        <v>190202</v>
      </c>
      <c r="E1397" t="s">
        <v>728</v>
      </c>
      <c r="F1397" t="s">
        <v>771</v>
      </c>
      <c r="G1397" t="s">
        <v>772</v>
      </c>
    </row>
    <row r="1398" spans="1:7">
      <c r="A1398" t="str">
        <f t="shared" si="25"/>
        <v>190202.400030</v>
      </c>
      <c r="B1398">
        <v>400030</v>
      </c>
      <c r="C1398" t="s">
        <v>236</v>
      </c>
      <c r="D1398">
        <v>190202</v>
      </c>
      <c r="E1398" t="s">
        <v>728</v>
      </c>
      <c r="F1398" t="s">
        <v>771</v>
      </c>
      <c r="G1398" t="s">
        <v>772</v>
      </c>
    </row>
    <row r="1399" spans="1:7">
      <c r="A1399" t="str">
        <f t="shared" si="25"/>
        <v>190202.400178</v>
      </c>
      <c r="B1399">
        <v>400178</v>
      </c>
      <c r="C1399" t="s">
        <v>769</v>
      </c>
      <c r="D1399">
        <v>190202</v>
      </c>
      <c r="E1399" t="s">
        <v>728</v>
      </c>
      <c r="F1399" t="s">
        <v>771</v>
      </c>
      <c r="G1399" t="s">
        <v>772</v>
      </c>
    </row>
    <row r="1400" spans="1:7">
      <c r="A1400" t="str">
        <f t="shared" si="25"/>
        <v>190202.400179</v>
      </c>
      <c r="B1400">
        <v>400179</v>
      </c>
      <c r="C1400" t="s">
        <v>238</v>
      </c>
      <c r="D1400">
        <v>190202</v>
      </c>
      <c r="E1400" t="s">
        <v>728</v>
      </c>
      <c r="F1400" t="s">
        <v>771</v>
      </c>
      <c r="G1400" t="s">
        <v>772</v>
      </c>
    </row>
    <row r="1401" spans="1:7">
      <c r="A1401" t="str">
        <f t="shared" si="25"/>
        <v>190202.400180</v>
      </c>
      <c r="B1401">
        <v>400180</v>
      </c>
      <c r="C1401" t="s">
        <v>243</v>
      </c>
      <c r="D1401">
        <v>190202</v>
      </c>
      <c r="E1401" t="s">
        <v>728</v>
      </c>
      <c r="F1401" t="s">
        <v>771</v>
      </c>
      <c r="G1401" t="s">
        <v>772</v>
      </c>
    </row>
    <row r="1402" spans="1:7">
      <c r="A1402" t="str">
        <f t="shared" si="25"/>
        <v>190203.400003</v>
      </c>
      <c r="B1402">
        <v>400003</v>
      </c>
      <c r="C1402" t="s">
        <v>156</v>
      </c>
      <c r="D1402">
        <v>190203</v>
      </c>
      <c r="E1402" t="s">
        <v>729</v>
      </c>
      <c r="F1402" t="s">
        <v>771</v>
      </c>
      <c r="G1402" t="s">
        <v>772</v>
      </c>
    </row>
    <row r="1403" spans="1:7">
      <c r="A1403" t="str">
        <f t="shared" si="25"/>
        <v>190203.400004</v>
      </c>
      <c r="B1403">
        <v>400004</v>
      </c>
      <c r="C1403" t="s">
        <v>753</v>
      </c>
      <c r="D1403">
        <v>190203</v>
      </c>
      <c r="E1403" t="s">
        <v>729</v>
      </c>
      <c r="F1403" t="s">
        <v>771</v>
      </c>
      <c r="G1403" t="s">
        <v>772</v>
      </c>
    </row>
    <row r="1404" spans="1:7">
      <c r="A1404" t="str">
        <f t="shared" si="25"/>
        <v>190203.400005</v>
      </c>
      <c r="B1404">
        <v>400005</v>
      </c>
      <c r="C1404" t="s">
        <v>754</v>
      </c>
      <c r="D1404">
        <v>190203</v>
      </c>
      <c r="E1404" t="s">
        <v>729</v>
      </c>
      <c r="F1404" t="s">
        <v>771</v>
      </c>
      <c r="G1404" t="s">
        <v>772</v>
      </c>
    </row>
    <row r="1405" spans="1:7">
      <c r="A1405" t="str">
        <f t="shared" si="25"/>
        <v>190203.400006</v>
      </c>
      <c r="B1405">
        <v>400006</v>
      </c>
      <c r="C1405" t="s">
        <v>755</v>
      </c>
      <c r="D1405">
        <v>190203</v>
      </c>
      <c r="E1405" t="s">
        <v>729</v>
      </c>
      <c r="F1405" t="s">
        <v>771</v>
      </c>
      <c r="G1405" t="s">
        <v>772</v>
      </c>
    </row>
    <row r="1406" spans="1:7">
      <c r="A1406" t="str">
        <f t="shared" si="25"/>
        <v>190203.400007</v>
      </c>
      <c r="B1406">
        <v>400007</v>
      </c>
      <c r="C1406" t="s">
        <v>756</v>
      </c>
      <c r="D1406">
        <v>190203</v>
      </c>
      <c r="E1406" t="s">
        <v>729</v>
      </c>
      <c r="F1406" t="s">
        <v>771</v>
      </c>
      <c r="G1406" t="s">
        <v>772</v>
      </c>
    </row>
    <row r="1407" spans="1:7">
      <c r="A1407" t="str">
        <f t="shared" si="25"/>
        <v>190203.400010</v>
      </c>
      <c r="B1407">
        <v>400010</v>
      </c>
      <c r="C1407" t="s">
        <v>162</v>
      </c>
      <c r="D1407">
        <v>190203</v>
      </c>
      <c r="E1407" t="s">
        <v>729</v>
      </c>
      <c r="F1407" t="s">
        <v>771</v>
      </c>
      <c r="G1407" t="s">
        <v>772</v>
      </c>
    </row>
    <row r="1408" spans="1:7">
      <c r="A1408" t="str">
        <f t="shared" si="25"/>
        <v>190203.400011</v>
      </c>
      <c r="B1408">
        <v>400011</v>
      </c>
      <c r="C1408" t="s">
        <v>757</v>
      </c>
      <c r="D1408">
        <v>190203</v>
      </c>
      <c r="E1408" t="s">
        <v>729</v>
      </c>
      <c r="F1408" t="s">
        <v>771</v>
      </c>
      <c r="G1408" t="s">
        <v>772</v>
      </c>
    </row>
    <row r="1409" spans="1:7">
      <c r="A1409" t="str">
        <f t="shared" si="25"/>
        <v>190203.400012</v>
      </c>
      <c r="B1409">
        <v>400012</v>
      </c>
      <c r="C1409" t="s">
        <v>758</v>
      </c>
      <c r="D1409">
        <v>190203</v>
      </c>
      <c r="E1409" t="s">
        <v>729</v>
      </c>
      <c r="F1409" t="s">
        <v>771</v>
      </c>
      <c r="G1409" t="s">
        <v>772</v>
      </c>
    </row>
    <row r="1410" spans="1:7">
      <c r="A1410" t="str">
        <f t="shared" si="25"/>
        <v>190203.400013</v>
      </c>
      <c r="B1410">
        <v>400013</v>
      </c>
      <c r="C1410" t="s">
        <v>759</v>
      </c>
      <c r="D1410">
        <v>190203</v>
      </c>
      <c r="E1410" t="s">
        <v>729</v>
      </c>
      <c r="F1410" t="s">
        <v>771</v>
      </c>
      <c r="G1410" t="s">
        <v>772</v>
      </c>
    </row>
    <row r="1411" spans="1:7">
      <c r="A1411" t="str">
        <f t="shared" si="25"/>
        <v>190203.400202</v>
      </c>
      <c r="B1411">
        <v>400202</v>
      </c>
      <c r="C1411" t="s">
        <v>760</v>
      </c>
      <c r="D1411">
        <v>190203</v>
      </c>
      <c r="E1411" t="s">
        <v>729</v>
      </c>
      <c r="F1411" t="s">
        <v>771</v>
      </c>
      <c r="G1411" t="s">
        <v>772</v>
      </c>
    </row>
    <row r="1412" spans="1:7">
      <c r="A1412" t="str">
        <f t="shared" si="25"/>
        <v>190203.400203</v>
      </c>
      <c r="B1412">
        <v>400203</v>
      </c>
      <c r="C1412" t="s">
        <v>761</v>
      </c>
      <c r="D1412">
        <v>190203</v>
      </c>
      <c r="E1412" t="s">
        <v>729</v>
      </c>
      <c r="F1412" t="s">
        <v>771</v>
      </c>
      <c r="G1412" t="s">
        <v>772</v>
      </c>
    </row>
    <row r="1413" spans="1:7">
      <c r="A1413" t="str">
        <f t="shared" si="25"/>
        <v>190203.400219</v>
      </c>
      <c r="B1413">
        <v>400219</v>
      </c>
      <c r="C1413" t="s">
        <v>762</v>
      </c>
      <c r="D1413">
        <v>190203</v>
      </c>
      <c r="E1413" t="s">
        <v>729</v>
      </c>
      <c r="F1413" t="s">
        <v>771</v>
      </c>
      <c r="G1413" t="s">
        <v>772</v>
      </c>
    </row>
    <row r="1414" spans="1:7">
      <c r="A1414" t="str">
        <f t="shared" si="25"/>
        <v>190203.400220</v>
      </c>
      <c r="B1414">
        <v>400220</v>
      </c>
      <c r="C1414" t="s">
        <v>763</v>
      </c>
      <c r="D1414">
        <v>190203</v>
      </c>
      <c r="E1414" t="s">
        <v>729</v>
      </c>
      <c r="F1414" t="s">
        <v>771</v>
      </c>
      <c r="G1414" t="s">
        <v>772</v>
      </c>
    </row>
    <row r="1415" spans="1:7">
      <c r="A1415" t="str">
        <f t="shared" si="25"/>
        <v>190203.400221</v>
      </c>
      <c r="B1415">
        <v>400221</v>
      </c>
      <c r="C1415" t="s">
        <v>764</v>
      </c>
      <c r="D1415">
        <v>190203</v>
      </c>
      <c r="E1415" t="s">
        <v>729</v>
      </c>
      <c r="F1415" t="s">
        <v>771</v>
      </c>
      <c r="G1415" t="s">
        <v>772</v>
      </c>
    </row>
    <row r="1416" spans="1:7">
      <c r="A1416" t="str">
        <f t="shared" si="25"/>
        <v>190203.400014</v>
      </c>
      <c r="B1416">
        <v>400014</v>
      </c>
      <c r="C1416" t="s">
        <v>164</v>
      </c>
      <c r="D1416">
        <v>190203</v>
      </c>
      <c r="E1416" t="s">
        <v>729</v>
      </c>
      <c r="F1416" t="s">
        <v>771</v>
      </c>
      <c r="G1416" t="s">
        <v>772</v>
      </c>
    </row>
    <row r="1417" spans="1:7">
      <c r="A1417" t="str">
        <f t="shared" si="25"/>
        <v>190203.400015</v>
      </c>
      <c r="B1417">
        <v>400015</v>
      </c>
      <c r="C1417" t="s">
        <v>171</v>
      </c>
      <c r="D1417">
        <v>190203</v>
      </c>
      <c r="E1417" t="s">
        <v>729</v>
      </c>
      <c r="F1417" t="s">
        <v>771</v>
      </c>
      <c r="G1417" t="s">
        <v>772</v>
      </c>
    </row>
    <row r="1418" spans="1:7">
      <c r="A1418" t="str">
        <f t="shared" si="25"/>
        <v>190203.400016</v>
      </c>
      <c r="B1418">
        <v>400016</v>
      </c>
      <c r="C1418" t="s">
        <v>177</v>
      </c>
      <c r="D1418">
        <v>190203</v>
      </c>
      <c r="E1418" t="s">
        <v>729</v>
      </c>
      <c r="F1418" t="s">
        <v>771</v>
      </c>
      <c r="G1418" t="s">
        <v>772</v>
      </c>
    </row>
    <row r="1419" spans="1:7">
      <c r="A1419" t="str">
        <f t="shared" si="25"/>
        <v>190203.400017</v>
      </c>
      <c r="B1419">
        <v>400017</v>
      </c>
      <c r="C1419" t="s">
        <v>183</v>
      </c>
      <c r="D1419">
        <v>190203</v>
      </c>
      <c r="E1419" t="s">
        <v>729</v>
      </c>
      <c r="F1419" t="s">
        <v>771</v>
      </c>
      <c r="G1419" t="s">
        <v>772</v>
      </c>
    </row>
    <row r="1420" spans="1:7">
      <c r="A1420" t="str">
        <f t="shared" si="25"/>
        <v>190203.400175</v>
      </c>
      <c r="B1420">
        <v>400175</v>
      </c>
      <c r="C1420" t="s">
        <v>765</v>
      </c>
      <c r="D1420">
        <v>190203</v>
      </c>
      <c r="E1420" t="s">
        <v>729</v>
      </c>
      <c r="F1420" t="s">
        <v>771</v>
      </c>
      <c r="G1420" t="s">
        <v>772</v>
      </c>
    </row>
    <row r="1421" spans="1:7">
      <c r="A1421" t="str">
        <f t="shared" si="25"/>
        <v>190203.400176</v>
      </c>
      <c r="B1421">
        <v>400176</v>
      </c>
      <c r="C1421" t="s">
        <v>766</v>
      </c>
      <c r="D1421">
        <v>190203</v>
      </c>
      <c r="E1421" t="s">
        <v>729</v>
      </c>
      <c r="F1421" t="s">
        <v>771</v>
      </c>
      <c r="G1421" t="s">
        <v>772</v>
      </c>
    </row>
    <row r="1422" spans="1:7">
      <c r="A1422" t="str">
        <f t="shared" si="25"/>
        <v>190203.400020</v>
      </c>
      <c r="B1422">
        <v>400020</v>
      </c>
      <c r="C1422" t="s">
        <v>191</v>
      </c>
      <c r="D1422">
        <v>190203</v>
      </c>
      <c r="E1422" t="s">
        <v>729</v>
      </c>
      <c r="F1422" t="s">
        <v>771</v>
      </c>
      <c r="G1422" t="s">
        <v>772</v>
      </c>
    </row>
    <row r="1423" spans="1:7">
      <c r="A1423" t="str">
        <f t="shared" si="25"/>
        <v>190203.400021</v>
      </c>
      <c r="B1423">
        <v>400021</v>
      </c>
      <c r="C1423" t="s">
        <v>197</v>
      </c>
      <c r="D1423">
        <v>190203</v>
      </c>
      <c r="E1423" t="s">
        <v>729</v>
      </c>
      <c r="F1423" t="s">
        <v>771</v>
      </c>
      <c r="G1423" t="s">
        <v>772</v>
      </c>
    </row>
    <row r="1424" spans="1:7">
      <c r="A1424" t="str">
        <f t="shared" si="25"/>
        <v>190203.400022</v>
      </c>
      <c r="B1424">
        <v>400022</v>
      </c>
      <c r="C1424" t="s">
        <v>200</v>
      </c>
      <c r="D1424">
        <v>190203</v>
      </c>
      <c r="E1424" t="s">
        <v>729</v>
      </c>
      <c r="F1424" t="s">
        <v>771</v>
      </c>
      <c r="G1424" t="s">
        <v>772</v>
      </c>
    </row>
    <row r="1425" spans="1:7">
      <c r="A1425" t="str">
        <f t="shared" si="25"/>
        <v>190203.400024</v>
      </c>
      <c r="B1425">
        <v>400024</v>
      </c>
      <c r="C1425" t="s">
        <v>767</v>
      </c>
      <c r="D1425">
        <v>190203</v>
      </c>
      <c r="E1425" t="s">
        <v>729</v>
      </c>
      <c r="F1425" t="s">
        <v>771</v>
      </c>
      <c r="G1425" t="s">
        <v>772</v>
      </c>
    </row>
    <row r="1426" spans="1:7">
      <c r="A1426" t="str">
        <f t="shared" si="25"/>
        <v>190203.400177</v>
      </c>
      <c r="B1426">
        <v>400177</v>
      </c>
      <c r="C1426" t="s">
        <v>202</v>
      </c>
      <c r="D1426">
        <v>190203</v>
      </c>
      <c r="E1426" t="s">
        <v>729</v>
      </c>
      <c r="F1426" t="s">
        <v>771</v>
      </c>
      <c r="G1426" t="s">
        <v>772</v>
      </c>
    </row>
    <row r="1427" spans="1:7">
      <c r="A1427" t="str">
        <f t="shared" si="25"/>
        <v>190203.400214</v>
      </c>
      <c r="B1427">
        <v>400214</v>
      </c>
      <c r="C1427" t="s">
        <v>224</v>
      </c>
      <c r="D1427">
        <v>190203</v>
      </c>
      <c r="E1427" t="s">
        <v>729</v>
      </c>
      <c r="F1427" t="s">
        <v>771</v>
      </c>
      <c r="G1427" t="s">
        <v>772</v>
      </c>
    </row>
    <row r="1428" spans="1:7">
      <c r="A1428" t="str">
        <f t="shared" si="25"/>
        <v>190203.400025</v>
      </c>
      <c r="B1428">
        <v>400025</v>
      </c>
      <c r="C1428" t="s">
        <v>228</v>
      </c>
      <c r="D1428">
        <v>190203</v>
      </c>
      <c r="E1428" t="s">
        <v>729</v>
      </c>
      <c r="F1428" t="s">
        <v>771</v>
      </c>
      <c r="G1428" t="s">
        <v>772</v>
      </c>
    </row>
    <row r="1429" spans="1:7">
      <c r="A1429" t="str">
        <f t="shared" si="25"/>
        <v>190203.400026</v>
      </c>
      <c r="B1429">
        <v>400026</v>
      </c>
      <c r="C1429" t="s">
        <v>230</v>
      </c>
      <c r="D1429">
        <v>190203</v>
      </c>
      <c r="E1429" t="s">
        <v>729</v>
      </c>
      <c r="F1429" t="s">
        <v>771</v>
      </c>
      <c r="G1429" t="s">
        <v>772</v>
      </c>
    </row>
    <row r="1430" spans="1:7">
      <c r="A1430" t="str">
        <f t="shared" si="25"/>
        <v>190203.400027</v>
      </c>
      <c r="B1430">
        <v>400027</v>
      </c>
      <c r="C1430" t="s">
        <v>231</v>
      </c>
      <c r="D1430">
        <v>190203</v>
      </c>
      <c r="E1430" t="s">
        <v>729</v>
      </c>
      <c r="F1430" t="s">
        <v>771</v>
      </c>
      <c r="G1430" t="s">
        <v>772</v>
      </c>
    </row>
    <row r="1431" spans="1:7">
      <c r="A1431" t="str">
        <f t="shared" si="25"/>
        <v>190203.400028</v>
      </c>
      <c r="B1431">
        <v>400028</v>
      </c>
      <c r="C1431" t="s">
        <v>232</v>
      </c>
      <c r="D1431">
        <v>190203</v>
      </c>
      <c r="E1431" t="s">
        <v>729</v>
      </c>
      <c r="F1431" t="s">
        <v>771</v>
      </c>
      <c r="G1431" t="s">
        <v>772</v>
      </c>
    </row>
    <row r="1432" spans="1:7">
      <c r="A1432" t="str">
        <f t="shared" si="25"/>
        <v>190203.400029</v>
      </c>
      <c r="B1432">
        <v>400029</v>
      </c>
      <c r="C1432" t="s">
        <v>234</v>
      </c>
      <c r="D1432">
        <v>190203</v>
      </c>
      <c r="E1432" t="s">
        <v>729</v>
      </c>
      <c r="F1432" t="s">
        <v>771</v>
      </c>
      <c r="G1432" t="s">
        <v>772</v>
      </c>
    </row>
    <row r="1433" spans="1:7">
      <c r="A1433" t="str">
        <f t="shared" si="25"/>
        <v>190203.400030</v>
      </c>
      <c r="B1433">
        <v>400030</v>
      </c>
      <c r="C1433" t="s">
        <v>236</v>
      </c>
      <c r="D1433">
        <v>190203</v>
      </c>
      <c r="E1433" t="s">
        <v>729</v>
      </c>
      <c r="F1433" t="s">
        <v>771</v>
      </c>
      <c r="G1433" t="s">
        <v>772</v>
      </c>
    </row>
    <row r="1434" spans="1:7">
      <c r="A1434" t="str">
        <f t="shared" si="25"/>
        <v>190203.400178</v>
      </c>
      <c r="B1434">
        <v>400178</v>
      </c>
      <c r="C1434" t="s">
        <v>769</v>
      </c>
      <c r="D1434">
        <v>190203</v>
      </c>
      <c r="E1434" t="s">
        <v>729</v>
      </c>
      <c r="F1434" t="s">
        <v>771</v>
      </c>
      <c r="G1434" t="s">
        <v>772</v>
      </c>
    </row>
    <row r="1435" spans="1:7">
      <c r="A1435" t="str">
        <f t="shared" si="25"/>
        <v>190203.400179</v>
      </c>
      <c r="B1435">
        <v>400179</v>
      </c>
      <c r="C1435" t="s">
        <v>238</v>
      </c>
      <c r="D1435">
        <v>190203</v>
      </c>
      <c r="E1435" t="s">
        <v>729</v>
      </c>
      <c r="F1435" t="s">
        <v>771</v>
      </c>
      <c r="G1435" t="s">
        <v>772</v>
      </c>
    </row>
    <row r="1436" spans="1:7">
      <c r="A1436" t="str">
        <f t="shared" si="25"/>
        <v>190203.400180</v>
      </c>
      <c r="B1436">
        <v>400180</v>
      </c>
      <c r="C1436" t="s">
        <v>243</v>
      </c>
      <c r="D1436">
        <v>190203</v>
      </c>
      <c r="E1436" t="s">
        <v>729</v>
      </c>
      <c r="F1436" t="s">
        <v>771</v>
      </c>
      <c r="G1436" t="s">
        <v>772</v>
      </c>
    </row>
    <row r="1437" spans="1:7">
      <c r="A1437" t="str">
        <f t="shared" si="25"/>
        <v>190204.400003</v>
      </c>
      <c r="B1437">
        <v>400003</v>
      </c>
      <c r="C1437" t="s">
        <v>156</v>
      </c>
      <c r="D1437">
        <v>190204</v>
      </c>
      <c r="E1437" t="s">
        <v>730</v>
      </c>
      <c r="F1437" t="s">
        <v>771</v>
      </c>
      <c r="G1437" t="s">
        <v>772</v>
      </c>
    </row>
    <row r="1438" spans="1:7">
      <c r="A1438" t="str">
        <f t="shared" si="25"/>
        <v>190204.400004</v>
      </c>
      <c r="B1438">
        <v>400004</v>
      </c>
      <c r="C1438" t="s">
        <v>753</v>
      </c>
      <c r="D1438">
        <v>190204</v>
      </c>
      <c r="E1438" t="s">
        <v>730</v>
      </c>
      <c r="F1438" t="s">
        <v>771</v>
      </c>
      <c r="G1438" t="s">
        <v>772</v>
      </c>
    </row>
    <row r="1439" spans="1:7">
      <c r="A1439" t="str">
        <f t="shared" si="25"/>
        <v>190204.400005</v>
      </c>
      <c r="B1439">
        <v>400005</v>
      </c>
      <c r="C1439" t="s">
        <v>754</v>
      </c>
      <c r="D1439">
        <v>190204</v>
      </c>
      <c r="E1439" t="s">
        <v>730</v>
      </c>
      <c r="F1439" t="s">
        <v>771</v>
      </c>
      <c r="G1439" t="s">
        <v>772</v>
      </c>
    </row>
    <row r="1440" spans="1:7">
      <c r="A1440" t="str">
        <f t="shared" si="25"/>
        <v>190204.400006</v>
      </c>
      <c r="B1440">
        <v>400006</v>
      </c>
      <c r="C1440" t="s">
        <v>755</v>
      </c>
      <c r="D1440">
        <v>190204</v>
      </c>
      <c r="E1440" t="s">
        <v>730</v>
      </c>
      <c r="F1440" t="s">
        <v>771</v>
      </c>
      <c r="G1440" t="s">
        <v>772</v>
      </c>
    </row>
    <row r="1441" spans="1:7">
      <c r="A1441" t="str">
        <f t="shared" si="25"/>
        <v>190204.400007</v>
      </c>
      <c r="B1441">
        <v>400007</v>
      </c>
      <c r="C1441" t="s">
        <v>756</v>
      </c>
      <c r="D1441">
        <v>190204</v>
      </c>
      <c r="E1441" t="s">
        <v>730</v>
      </c>
      <c r="F1441" t="s">
        <v>771</v>
      </c>
      <c r="G1441" t="s">
        <v>772</v>
      </c>
    </row>
    <row r="1442" spans="1:7">
      <c r="A1442" t="str">
        <f t="shared" si="25"/>
        <v>190204.400010</v>
      </c>
      <c r="B1442">
        <v>400010</v>
      </c>
      <c r="C1442" t="s">
        <v>162</v>
      </c>
      <c r="D1442">
        <v>190204</v>
      </c>
      <c r="E1442" t="s">
        <v>730</v>
      </c>
      <c r="F1442" t="s">
        <v>771</v>
      </c>
      <c r="G1442" t="s">
        <v>772</v>
      </c>
    </row>
    <row r="1443" spans="1:7">
      <c r="A1443" t="str">
        <f t="shared" si="25"/>
        <v>190204.400011</v>
      </c>
      <c r="B1443">
        <v>400011</v>
      </c>
      <c r="C1443" t="s">
        <v>757</v>
      </c>
      <c r="D1443">
        <v>190204</v>
      </c>
      <c r="E1443" t="s">
        <v>730</v>
      </c>
      <c r="F1443" t="s">
        <v>771</v>
      </c>
      <c r="G1443" t="s">
        <v>772</v>
      </c>
    </row>
    <row r="1444" spans="1:7">
      <c r="A1444" t="str">
        <f t="shared" si="25"/>
        <v>190204.400012</v>
      </c>
      <c r="B1444">
        <v>400012</v>
      </c>
      <c r="C1444" t="s">
        <v>758</v>
      </c>
      <c r="D1444">
        <v>190204</v>
      </c>
      <c r="E1444" t="s">
        <v>730</v>
      </c>
      <c r="F1444" t="s">
        <v>771</v>
      </c>
      <c r="G1444" t="s">
        <v>772</v>
      </c>
    </row>
    <row r="1445" spans="1:7">
      <c r="A1445" t="str">
        <f t="shared" si="25"/>
        <v>190204.400013</v>
      </c>
      <c r="B1445">
        <v>400013</v>
      </c>
      <c r="C1445" t="s">
        <v>759</v>
      </c>
      <c r="D1445">
        <v>190204</v>
      </c>
      <c r="E1445" t="s">
        <v>730</v>
      </c>
      <c r="F1445" t="s">
        <v>771</v>
      </c>
      <c r="G1445" t="s">
        <v>772</v>
      </c>
    </row>
    <row r="1446" spans="1:7">
      <c r="A1446" t="str">
        <f t="shared" si="25"/>
        <v>190204.400202</v>
      </c>
      <c r="B1446">
        <v>400202</v>
      </c>
      <c r="C1446" t="s">
        <v>760</v>
      </c>
      <c r="D1446">
        <v>190204</v>
      </c>
      <c r="E1446" t="s">
        <v>730</v>
      </c>
      <c r="F1446" t="s">
        <v>771</v>
      </c>
      <c r="G1446" t="s">
        <v>772</v>
      </c>
    </row>
    <row r="1447" spans="1:7">
      <c r="A1447" t="str">
        <f t="shared" si="25"/>
        <v>190204.400203</v>
      </c>
      <c r="B1447">
        <v>400203</v>
      </c>
      <c r="C1447" t="s">
        <v>761</v>
      </c>
      <c r="D1447">
        <v>190204</v>
      </c>
      <c r="E1447" t="s">
        <v>730</v>
      </c>
      <c r="F1447" t="s">
        <v>771</v>
      </c>
      <c r="G1447" t="s">
        <v>772</v>
      </c>
    </row>
    <row r="1448" spans="1:7">
      <c r="A1448" t="str">
        <f t="shared" si="25"/>
        <v>190204.400219</v>
      </c>
      <c r="B1448">
        <v>400219</v>
      </c>
      <c r="C1448" t="s">
        <v>762</v>
      </c>
      <c r="D1448">
        <v>190204</v>
      </c>
      <c r="E1448" t="s">
        <v>730</v>
      </c>
      <c r="F1448" t="s">
        <v>771</v>
      </c>
      <c r="G1448" t="s">
        <v>772</v>
      </c>
    </row>
    <row r="1449" spans="1:7">
      <c r="A1449" t="str">
        <f t="shared" si="25"/>
        <v>190204.400220</v>
      </c>
      <c r="B1449">
        <v>400220</v>
      </c>
      <c r="C1449" t="s">
        <v>763</v>
      </c>
      <c r="D1449">
        <v>190204</v>
      </c>
      <c r="E1449" t="s">
        <v>730</v>
      </c>
      <c r="F1449" t="s">
        <v>771</v>
      </c>
      <c r="G1449" t="s">
        <v>772</v>
      </c>
    </row>
    <row r="1450" spans="1:7">
      <c r="A1450" t="str">
        <f t="shared" si="25"/>
        <v>190204.400221</v>
      </c>
      <c r="B1450">
        <v>400221</v>
      </c>
      <c r="C1450" t="s">
        <v>764</v>
      </c>
      <c r="D1450">
        <v>190204</v>
      </c>
      <c r="E1450" t="s">
        <v>730</v>
      </c>
      <c r="F1450" t="s">
        <v>771</v>
      </c>
      <c r="G1450" t="s">
        <v>772</v>
      </c>
    </row>
    <row r="1451" spans="1:7">
      <c r="A1451" t="str">
        <f t="shared" si="25"/>
        <v>190204.400014</v>
      </c>
      <c r="B1451">
        <v>400014</v>
      </c>
      <c r="C1451" t="s">
        <v>164</v>
      </c>
      <c r="D1451">
        <v>190204</v>
      </c>
      <c r="E1451" t="s">
        <v>730</v>
      </c>
      <c r="F1451" t="s">
        <v>771</v>
      </c>
      <c r="G1451" t="s">
        <v>772</v>
      </c>
    </row>
    <row r="1452" spans="1:7">
      <c r="A1452" t="str">
        <f t="shared" ref="A1452:A1515" si="26">CONCATENATE(D1452,".",B1452)</f>
        <v>190204.400015</v>
      </c>
      <c r="B1452">
        <v>400015</v>
      </c>
      <c r="C1452" t="s">
        <v>171</v>
      </c>
      <c r="D1452">
        <v>190204</v>
      </c>
      <c r="E1452" t="s">
        <v>730</v>
      </c>
      <c r="F1452" t="s">
        <v>771</v>
      </c>
      <c r="G1452" t="s">
        <v>772</v>
      </c>
    </row>
    <row r="1453" spans="1:7">
      <c r="A1453" t="str">
        <f t="shared" si="26"/>
        <v>190204.400016</v>
      </c>
      <c r="B1453">
        <v>400016</v>
      </c>
      <c r="C1453" t="s">
        <v>177</v>
      </c>
      <c r="D1453">
        <v>190204</v>
      </c>
      <c r="E1453" t="s">
        <v>730</v>
      </c>
      <c r="F1453" t="s">
        <v>771</v>
      </c>
      <c r="G1453" t="s">
        <v>772</v>
      </c>
    </row>
    <row r="1454" spans="1:7">
      <c r="A1454" t="str">
        <f t="shared" si="26"/>
        <v>190204.400017</v>
      </c>
      <c r="B1454">
        <v>400017</v>
      </c>
      <c r="C1454" t="s">
        <v>183</v>
      </c>
      <c r="D1454">
        <v>190204</v>
      </c>
      <c r="E1454" t="s">
        <v>730</v>
      </c>
      <c r="F1454" t="s">
        <v>771</v>
      </c>
      <c r="G1454" t="s">
        <v>772</v>
      </c>
    </row>
    <row r="1455" spans="1:7">
      <c r="A1455" t="str">
        <f t="shared" si="26"/>
        <v>190204.400175</v>
      </c>
      <c r="B1455">
        <v>400175</v>
      </c>
      <c r="C1455" t="s">
        <v>765</v>
      </c>
      <c r="D1455">
        <v>190204</v>
      </c>
      <c r="E1455" t="s">
        <v>730</v>
      </c>
      <c r="F1455" t="s">
        <v>771</v>
      </c>
      <c r="G1455" t="s">
        <v>772</v>
      </c>
    </row>
    <row r="1456" spans="1:7">
      <c r="A1456" t="str">
        <f t="shared" si="26"/>
        <v>190204.400176</v>
      </c>
      <c r="B1456">
        <v>400176</v>
      </c>
      <c r="C1456" t="s">
        <v>766</v>
      </c>
      <c r="D1456">
        <v>190204</v>
      </c>
      <c r="E1456" t="s">
        <v>730</v>
      </c>
      <c r="F1456" t="s">
        <v>771</v>
      </c>
      <c r="G1456" t="s">
        <v>772</v>
      </c>
    </row>
    <row r="1457" spans="1:7">
      <c r="A1457" t="str">
        <f t="shared" si="26"/>
        <v>190204.400020</v>
      </c>
      <c r="B1457">
        <v>400020</v>
      </c>
      <c r="C1457" t="s">
        <v>191</v>
      </c>
      <c r="D1457">
        <v>190204</v>
      </c>
      <c r="E1457" t="s">
        <v>730</v>
      </c>
      <c r="F1457" t="s">
        <v>771</v>
      </c>
      <c r="G1457" t="s">
        <v>772</v>
      </c>
    </row>
    <row r="1458" spans="1:7">
      <c r="A1458" t="str">
        <f t="shared" si="26"/>
        <v>190204.400021</v>
      </c>
      <c r="B1458">
        <v>400021</v>
      </c>
      <c r="C1458" t="s">
        <v>197</v>
      </c>
      <c r="D1458">
        <v>190204</v>
      </c>
      <c r="E1458" t="s">
        <v>730</v>
      </c>
      <c r="F1458" t="s">
        <v>771</v>
      </c>
      <c r="G1458" t="s">
        <v>772</v>
      </c>
    </row>
    <row r="1459" spans="1:7">
      <c r="A1459" t="str">
        <f t="shared" si="26"/>
        <v>190204.400022</v>
      </c>
      <c r="B1459">
        <v>400022</v>
      </c>
      <c r="C1459" t="s">
        <v>200</v>
      </c>
      <c r="D1459">
        <v>190204</v>
      </c>
      <c r="E1459" t="s">
        <v>730</v>
      </c>
      <c r="F1459" t="s">
        <v>771</v>
      </c>
      <c r="G1459" t="s">
        <v>772</v>
      </c>
    </row>
    <row r="1460" spans="1:7">
      <c r="A1460" t="str">
        <f t="shared" si="26"/>
        <v>190204.400024</v>
      </c>
      <c r="B1460">
        <v>400024</v>
      </c>
      <c r="C1460" t="s">
        <v>767</v>
      </c>
      <c r="D1460">
        <v>190204</v>
      </c>
      <c r="E1460" t="s">
        <v>730</v>
      </c>
      <c r="F1460" t="s">
        <v>771</v>
      </c>
      <c r="G1460" t="s">
        <v>772</v>
      </c>
    </row>
    <row r="1461" spans="1:7">
      <c r="A1461" t="str">
        <f t="shared" si="26"/>
        <v>190204.400177</v>
      </c>
      <c r="B1461">
        <v>400177</v>
      </c>
      <c r="C1461" t="s">
        <v>202</v>
      </c>
      <c r="D1461">
        <v>190204</v>
      </c>
      <c r="E1461" t="s">
        <v>730</v>
      </c>
      <c r="F1461" t="s">
        <v>771</v>
      </c>
      <c r="G1461" t="s">
        <v>772</v>
      </c>
    </row>
    <row r="1462" spans="1:7">
      <c r="A1462" t="str">
        <f t="shared" si="26"/>
        <v>190204.400214</v>
      </c>
      <c r="B1462">
        <v>400214</v>
      </c>
      <c r="C1462" t="s">
        <v>224</v>
      </c>
      <c r="D1462">
        <v>190204</v>
      </c>
      <c r="E1462" t="s">
        <v>730</v>
      </c>
      <c r="F1462" t="s">
        <v>771</v>
      </c>
      <c r="G1462" t="s">
        <v>772</v>
      </c>
    </row>
    <row r="1463" spans="1:7">
      <c r="A1463" t="str">
        <f t="shared" si="26"/>
        <v>190204.400025</v>
      </c>
      <c r="B1463">
        <v>400025</v>
      </c>
      <c r="C1463" t="s">
        <v>228</v>
      </c>
      <c r="D1463">
        <v>190204</v>
      </c>
      <c r="E1463" t="s">
        <v>730</v>
      </c>
      <c r="F1463" t="s">
        <v>771</v>
      </c>
      <c r="G1463" t="s">
        <v>772</v>
      </c>
    </row>
    <row r="1464" spans="1:7">
      <c r="A1464" t="str">
        <f t="shared" si="26"/>
        <v>190204.400026</v>
      </c>
      <c r="B1464">
        <v>400026</v>
      </c>
      <c r="C1464" t="s">
        <v>230</v>
      </c>
      <c r="D1464">
        <v>190204</v>
      </c>
      <c r="E1464" t="s">
        <v>730</v>
      </c>
      <c r="F1464" t="s">
        <v>771</v>
      </c>
      <c r="G1464" t="s">
        <v>772</v>
      </c>
    </row>
    <row r="1465" spans="1:7">
      <c r="A1465" t="str">
        <f t="shared" si="26"/>
        <v>190204.400027</v>
      </c>
      <c r="B1465">
        <v>400027</v>
      </c>
      <c r="C1465" t="s">
        <v>231</v>
      </c>
      <c r="D1465">
        <v>190204</v>
      </c>
      <c r="E1465" t="s">
        <v>730</v>
      </c>
      <c r="F1465" t="s">
        <v>771</v>
      </c>
      <c r="G1465" t="s">
        <v>772</v>
      </c>
    </row>
    <row r="1466" spans="1:7">
      <c r="A1466" t="str">
        <f t="shared" si="26"/>
        <v>190204.400028</v>
      </c>
      <c r="B1466">
        <v>400028</v>
      </c>
      <c r="C1466" t="s">
        <v>232</v>
      </c>
      <c r="D1466">
        <v>190204</v>
      </c>
      <c r="E1466" t="s">
        <v>730</v>
      </c>
      <c r="F1466" t="s">
        <v>771</v>
      </c>
      <c r="G1466" t="s">
        <v>772</v>
      </c>
    </row>
    <row r="1467" spans="1:7">
      <c r="A1467" t="str">
        <f t="shared" si="26"/>
        <v>190204.400029</v>
      </c>
      <c r="B1467">
        <v>400029</v>
      </c>
      <c r="C1467" t="s">
        <v>234</v>
      </c>
      <c r="D1467">
        <v>190204</v>
      </c>
      <c r="E1467" t="s">
        <v>730</v>
      </c>
      <c r="F1467" t="s">
        <v>771</v>
      </c>
      <c r="G1467" t="s">
        <v>772</v>
      </c>
    </row>
    <row r="1468" spans="1:7">
      <c r="A1468" t="str">
        <f t="shared" si="26"/>
        <v>190204.400030</v>
      </c>
      <c r="B1468">
        <v>400030</v>
      </c>
      <c r="C1468" t="s">
        <v>236</v>
      </c>
      <c r="D1468">
        <v>190204</v>
      </c>
      <c r="E1468" t="s">
        <v>730</v>
      </c>
      <c r="F1468" t="s">
        <v>771</v>
      </c>
      <c r="G1468" t="s">
        <v>772</v>
      </c>
    </row>
    <row r="1469" spans="1:7">
      <c r="A1469" t="str">
        <f t="shared" si="26"/>
        <v>190204.400178</v>
      </c>
      <c r="B1469">
        <v>400178</v>
      </c>
      <c r="C1469" t="s">
        <v>769</v>
      </c>
      <c r="D1469">
        <v>190204</v>
      </c>
      <c r="E1469" t="s">
        <v>730</v>
      </c>
      <c r="F1469" t="s">
        <v>771</v>
      </c>
      <c r="G1469" t="s">
        <v>772</v>
      </c>
    </row>
    <row r="1470" spans="1:7">
      <c r="A1470" t="str">
        <f t="shared" si="26"/>
        <v>190204.400179</v>
      </c>
      <c r="B1470">
        <v>400179</v>
      </c>
      <c r="C1470" t="s">
        <v>238</v>
      </c>
      <c r="D1470">
        <v>190204</v>
      </c>
      <c r="E1470" t="s">
        <v>730</v>
      </c>
      <c r="F1470" t="s">
        <v>771</v>
      </c>
      <c r="G1470" t="s">
        <v>772</v>
      </c>
    </row>
    <row r="1471" spans="1:7">
      <c r="A1471" t="str">
        <f t="shared" si="26"/>
        <v>190204.400180</v>
      </c>
      <c r="B1471">
        <v>400180</v>
      </c>
      <c r="C1471" t="s">
        <v>243</v>
      </c>
      <c r="D1471">
        <v>190204</v>
      </c>
      <c r="E1471" t="s">
        <v>730</v>
      </c>
      <c r="F1471" t="s">
        <v>771</v>
      </c>
      <c r="G1471" t="s">
        <v>772</v>
      </c>
    </row>
    <row r="1472" spans="1:7">
      <c r="A1472" t="str">
        <f t="shared" si="26"/>
        <v>190205.400003</v>
      </c>
      <c r="B1472">
        <v>400003</v>
      </c>
      <c r="C1472" t="s">
        <v>156</v>
      </c>
      <c r="D1472">
        <v>190205</v>
      </c>
      <c r="E1472" t="s">
        <v>731</v>
      </c>
      <c r="F1472" t="s">
        <v>771</v>
      </c>
      <c r="G1472" t="s">
        <v>772</v>
      </c>
    </row>
    <row r="1473" spans="1:7">
      <c r="A1473" t="str">
        <f t="shared" si="26"/>
        <v>190205.400004</v>
      </c>
      <c r="B1473">
        <v>400004</v>
      </c>
      <c r="C1473" t="s">
        <v>753</v>
      </c>
      <c r="D1473">
        <v>190205</v>
      </c>
      <c r="E1473" t="s">
        <v>731</v>
      </c>
      <c r="F1473" t="s">
        <v>771</v>
      </c>
      <c r="G1473" t="s">
        <v>772</v>
      </c>
    </row>
    <row r="1474" spans="1:7">
      <c r="A1474" t="str">
        <f t="shared" si="26"/>
        <v>190205.400005</v>
      </c>
      <c r="B1474">
        <v>400005</v>
      </c>
      <c r="C1474" t="s">
        <v>754</v>
      </c>
      <c r="D1474">
        <v>190205</v>
      </c>
      <c r="E1474" t="s">
        <v>731</v>
      </c>
      <c r="F1474" t="s">
        <v>771</v>
      </c>
      <c r="G1474" t="s">
        <v>772</v>
      </c>
    </row>
    <row r="1475" spans="1:7">
      <c r="A1475" t="str">
        <f t="shared" si="26"/>
        <v>190205.400006</v>
      </c>
      <c r="B1475">
        <v>400006</v>
      </c>
      <c r="C1475" t="s">
        <v>755</v>
      </c>
      <c r="D1475">
        <v>190205</v>
      </c>
      <c r="E1475" t="s">
        <v>731</v>
      </c>
      <c r="F1475" t="s">
        <v>771</v>
      </c>
      <c r="G1475" t="s">
        <v>772</v>
      </c>
    </row>
    <row r="1476" spans="1:7">
      <c r="A1476" t="str">
        <f t="shared" si="26"/>
        <v>190205.400007</v>
      </c>
      <c r="B1476">
        <v>400007</v>
      </c>
      <c r="C1476" t="s">
        <v>756</v>
      </c>
      <c r="D1476">
        <v>190205</v>
      </c>
      <c r="E1476" t="s">
        <v>731</v>
      </c>
      <c r="F1476" t="s">
        <v>771</v>
      </c>
      <c r="G1476" t="s">
        <v>772</v>
      </c>
    </row>
    <row r="1477" spans="1:7">
      <c r="A1477" t="str">
        <f t="shared" si="26"/>
        <v>190205.400010</v>
      </c>
      <c r="B1477">
        <v>400010</v>
      </c>
      <c r="C1477" t="s">
        <v>162</v>
      </c>
      <c r="D1477">
        <v>190205</v>
      </c>
      <c r="E1477" t="s">
        <v>731</v>
      </c>
      <c r="F1477" t="s">
        <v>771</v>
      </c>
      <c r="G1477" t="s">
        <v>772</v>
      </c>
    </row>
    <row r="1478" spans="1:7">
      <c r="A1478" t="str">
        <f t="shared" si="26"/>
        <v>190205.400011</v>
      </c>
      <c r="B1478">
        <v>400011</v>
      </c>
      <c r="C1478" t="s">
        <v>757</v>
      </c>
      <c r="D1478">
        <v>190205</v>
      </c>
      <c r="E1478" t="s">
        <v>731</v>
      </c>
      <c r="F1478" t="s">
        <v>771</v>
      </c>
      <c r="G1478" t="s">
        <v>772</v>
      </c>
    </row>
    <row r="1479" spans="1:7">
      <c r="A1479" t="str">
        <f t="shared" si="26"/>
        <v>190205.400012</v>
      </c>
      <c r="B1479">
        <v>400012</v>
      </c>
      <c r="C1479" t="s">
        <v>758</v>
      </c>
      <c r="D1479">
        <v>190205</v>
      </c>
      <c r="E1479" t="s">
        <v>731</v>
      </c>
      <c r="F1479" t="s">
        <v>771</v>
      </c>
      <c r="G1479" t="s">
        <v>772</v>
      </c>
    </row>
    <row r="1480" spans="1:7">
      <c r="A1480" t="str">
        <f t="shared" si="26"/>
        <v>190205.400013</v>
      </c>
      <c r="B1480">
        <v>400013</v>
      </c>
      <c r="C1480" t="s">
        <v>759</v>
      </c>
      <c r="D1480">
        <v>190205</v>
      </c>
      <c r="E1480" t="s">
        <v>731</v>
      </c>
      <c r="F1480" t="s">
        <v>771</v>
      </c>
      <c r="G1480" t="s">
        <v>772</v>
      </c>
    </row>
    <row r="1481" spans="1:7">
      <c r="A1481" t="str">
        <f t="shared" si="26"/>
        <v>190205.400202</v>
      </c>
      <c r="B1481">
        <v>400202</v>
      </c>
      <c r="C1481" t="s">
        <v>760</v>
      </c>
      <c r="D1481">
        <v>190205</v>
      </c>
      <c r="E1481" t="s">
        <v>731</v>
      </c>
      <c r="F1481" t="s">
        <v>771</v>
      </c>
      <c r="G1481" t="s">
        <v>772</v>
      </c>
    </row>
    <row r="1482" spans="1:7">
      <c r="A1482" t="str">
        <f t="shared" si="26"/>
        <v>190205.400203</v>
      </c>
      <c r="B1482">
        <v>400203</v>
      </c>
      <c r="C1482" t="s">
        <v>761</v>
      </c>
      <c r="D1482">
        <v>190205</v>
      </c>
      <c r="E1482" t="s">
        <v>731</v>
      </c>
      <c r="F1482" t="s">
        <v>771</v>
      </c>
      <c r="G1482" t="s">
        <v>772</v>
      </c>
    </row>
    <row r="1483" spans="1:7">
      <c r="A1483" t="str">
        <f t="shared" si="26"/>
        <v>190205.400219</v>
      </c>
      <c r="B1483">
        <v>400219</v>
      </c>
      <c r="C1483" t="s">
        <v>762</v>
      </c>
      <c r="D1483">
        <v>190205</v>
      </c>
      <c r="E1483" t="s">
        <v>731</v>
      </c>
      <c r="F1483" t="s">
        <v>771</v>
      </c>
      <c r="G1483" t="s">
        <v>772</v>
      </c>
    </row>
    <row r="1484" spans="1:7">
      <c r="A1484" t="str">
        <f t="shared" si="26"/>
        <v>190205.400220</v>
      </c>
      <c r="B1484">
        <v>400220</v>
      </c>
      <c r="C1484" t="s">
        <v>763</v>
      </c>
      <c r="D1484">
        <v>190205</v>
      </c>
      <c r="E1484" t="s">
        <v>731</v>
      </c>
      <c r="F1484" t="s">
        <v>771</v>
      </c>
      <c r="G1484" t="s">
        <v>772</v>
      </c>
    </row>
    <row r="1485" spans="1:7">
      <c r="A1485" t="str">
        <f t="shared" si="26"/>
        <v>190205.400221</v>
      </c>
      <c r="B1485">
        <v>400221</v>
      </c>
      <c r="C1485" t="s">
        <v>764</v>
      </c>
      <c r="D1485">
        <v>190205</v>
      </c>
      <c r="E1485" t="s">
        <v>731</v>
      </c>
      <c r="F1485" t="s">
        <v>771</v>
      </c>
      <c r="G1485" t="s">
        <v>772</v>
      </c>
    </row>
    <row r="1486" spans="1:7">
      <c r="A1486" t="str">
        <f t="shared" si="26"/>
        <v>190205.400014</v>
      </c>
      <c r="B1486">
        <v>400014</v>
      </c>
      <c r="C1486" t="s">
        <v>164</v>
      </c>
      <c r="D1486">
        <v>190205</v>
      </c>
      <c r="E1486" t="s">
        <v>731</v>
      </c>
      <c r="F1486" t="s">
        <v>771</v>
      </c>
      <c r="G1486" t="s">
        <v>772</v>
      </c>
    </row>
    <row r="1487" spans="1:7">
      <c r="A1487" t="str">
        <f t="shared" si="26"/>
        <v>190205.400015</v>
      </c>
      <c r="B1487">
        <v>400015</v>
      </c>
      <c r="C1487" t="s">
        <v>171</v>
      </c>
      <c r="D1487">
        <v>190205</v>
      </c>
      <c r="E1487" t="s">
        <v>731</v>
      </c>
      <c r="F1487" t="s">
        <v>771</v>
      </c>
      <c r="G1487" t="s">
        <v>772</v>
      </c>
    </row>
    <row r="1488" spans="1:7">
      <c r="A1488" t="str">
        <f t="shared" si="26"/>
        <v>190205.400016</v>
      </c>
      <c r="B1488">
        <v>400016</v>
      </c>
      <c r="C1488" t="s">
        <v>177</v>
      </c>
      <c r="D1488">
        <v>190205</v>
      </c>
      <c r="E1488" t="s">
        <v>731</v>
      </c>
      <c r="F1488" t="s">
        <v>771</v>
      </c>
      <c r="G1488" t="s">
        <v>772</v>
      </c>
    </row>
    <row r="1489" spans="1:7">
      <c r="A1489" t="str">
        <f t="shared" si="26"/>
        <v>190205.400017</v>
      </c>
      <c r="B1489">
        <v>400017</v>
      </c>
      <c r="C1489" t="s">
        <v>183</v>
      </c>
      <c r="D1489">
        <v>190205</v>
      </c>
      <c r="E1489" t="s">
        <v>731</v>
      </c>
      <c r="F1489" t="s">
        <v>771</v>
      </c>
      <c r="G1489" t="s">
        <v>772</v>
      </c>
    </row>
    <row r="1490" spans="1:7">
      <c r="A1490" t="str">
        <f t="shared" si="26"/>
        <v>190205.400175</v>
      </c>
      <c r="B1490">
        <v>400175</v>
      </c>
      <c r="C1490" t="s">
        <v>765</v>
      </c>
      <c r="D1490">
        <v>190205</v>
      </c>
      <c r="E1490" t="s">
        <v>731</v>
      </c>
      <c r="F1490" t="s">
        <v>771</v>
      </c>
      <c r="G1490" t="s">
        <v>772</v>
      </c>
    </row>
    <row r="1491" spans="1:7">
      <c r="A1491" t="str">
        <f t="shared" si="26"/>
        <v>190205.400176</v>
      </c>
      <c r="B1491">
        <v>400176</v>
      </c>
      <c r="C1491" t="s">
        <v>766</v>
      </c>
      <c r="D1491">
        <v>190205</v>
      </c>
      <c r="E1491" t="s">
        <v>731</v>
      </c>
      <c r="F1491" t="s">
        <v>771</v>
      </c>
      <c r="G1491" t="s">
        <v>772</v>
      </c>
    </row>
    <row r="1492" spans="1:7">
      <c r="A1492" t="str">
        <f t="shared" si="26"/>
        <v>190205.400020</v>
      </c>
      <c r="B1492">
        <v>400020</v>
      </c>
      <c r="C1492" t="s">
        <v>191</v>
      </c>
      <c r="D1492">
        <v>190205</v>
      </c>
      <c r="E1492" t="s">
        <v>731</v>
      </c>
      <c r="F1492" t="s">
        <v>771</v>
      </c>
      <c r="G1492" t="s">
        <v>772</v>
      </c>
    </row>
    <row r="1493" spans="1:7">
      <c r="A1493" t="str">
        <f t="shared" si="26"/>
        <v>190205.400021</v>
      </c>
      <c r="B1493">
        <v>400021</v>
      </c>
      <c r="C1493" t="s">
        <v>197</v>
      </c>
      <c r="D1493">
        <v>190205</v>
      </c>
      <c r="E1493" t="s">
        <v>731</v>
      </c>
      <c r="F1493" t="s">
        <v>771</v>
      </c>
      <c r="G1493" t="s">
        <v>772</v>
      </c>
    </row>
    <row r="1494" spans="1:7">
      <c r="A1494" t="str">
        <f t="shared" si="26"/>
        <v>190205.400022</v>
      </c>
      <c r="B1494">
        <v>400022</v>
      </c>
      <c r="C1494" t="s">
        <v>200</v>
      </c>
      <c r="D1494">
        <v>190205</v>
      </c>
      <c r="E1494" t="s">
        <v>731</v>
      </c>
      <c r="F1494" t="s">
        <v>771</v>
      </c>
      <c r="G1494" t="s">
        <v>772</v>
      </c>
    </row>
    <row r="1495" spans="1:7">
      <c r="A1495" t="str">
        <f t="shared" si="26"/>
        <v>190205.400024</v>
      </c>
      <c r="B1495">
        <v>400024</v>
      </c>
      <c r="C1495" t="s">
        <v>767</v>
      </c>
      <c r="D1495">
        <v>190205</v>
      </c>
      <c r="E1495" t="s">
        <v>731</v>
      </c>
      <c r="F1495" t="s">
        <v>771</v>
      </c>
      <c r="G1495" t="s">
        <v>772</v>
      </c>
    </row>
    <row r="1496" spans="1:7">
      <c r="A1496" t="str">
        <f t="shared" si="26"/>
        <v>190205.400177</v>
      </c>
      <c r="B1496">
        <v>400177</v>
      </c>
      <c r="C1496" t="s">
        <v>202</v>
      </c>
      <c r="D1496">
        <v>190205</v>
      </c>
      <c r="E1496" t="s">
        <v>731</v>
      </c>
      <c r="F1496" t="s">
        <v>771</v>
      </c>
      <c r="G1496" t="s">
        <v>772</v>
      </c>
    </row>
    <row r="1497" spans="1:7">
      <c r="A1497" t="str">
        <f t="shared" si="26"/>
        <v>190205.400214</v>
      </c>
      <c r="B1497">
        <v>400214</v>
      </c>
      <c r="C1497" t="s">
        <v>224</v>
      </c>
      <c r="D1497">
        <v>190205</v>
      </c>
      <c r="E1497" t="s">
        <v>731</v>
      </c>
      <c r="F1497" t="s">
        <v>771</v>
      </c>
      <c r="G1497" t="s">
        <v>772</v>
      </c>
    </row>
    <row r="1498" spans="1:7">
      <c r="A1498" t="str">
        <f t="shared" si="26"/>
        <v>190205.400025</v>
      </c>
      <c r="B1498">
        <v>400025</v>
      </c>
      <c r="C1498" t="s">
        <v>228</v>
      </c>
      <c r="D1498">
        <v>190205</v>
      </c>
      <c r="E1498" t="s">
        <v>731</v>
      </c>
      <c r="F1498" t="s">
        <v>771</v>
      </c>
      <c r="G1498" t="s">
        <v>772</v>
      </c>
    </row>
    <row r="1499" spans="1:7">
      <c r="A1499" t="str">
        <f t="shared" si="26"/>
        <v>190205.400026</v>
      </c>
      <c r="B1499">
        <v>400026</v>
      </c>
      <c r="C1499" t="s">
        <v>230</v>
      </c>
      <c r="D1499">
        <v>190205</v>
      </c>
      <c r="E1499" t="s">
        <v>731</v>
      </c>
      <c r="F1499" t="s">
        <v>771</v>
      </c>
      <c r="G1499" t="s">
        <v>772</v>
      </c>
    </row>
    <row r="1500" spans="1:7">
      <c r="A1500" t="str">
        <f t="shared" si="26"/>
        <v>190205.400027</v>
      </c>
      <c r="B1500">
        <v>400027</v>
      </c>
      <c r="C1500" t="s">
        <v>231</v>
      </c>
      <c r="D1500">
        <v>190205</v>
      </c>
      <c r="E1500" t="s">
        <v>731</v>
      </c>
      <c r="F1500" t="s">
        <v>771</v>
      </c>
      <c r="G1500" t="s">
        <v>772</v>
      </c>
    </row>
    <row r="1501" spans="1:7">
      <c r="A1501" t="str">
        <f t="shared" si="26"/>
        <v>190205.400028</v>
      </c>
      <c r="B1501">
        <v>400028</v>
      </c>
      <c r="C1501" t="s">
        <v>232</v>
      </c>
      <c r="D1501">
        <v>190205</v>
      </c>
      <c r="E1501" t="s">
        <v>731</v>
      </c>
      <c r="F1501" t="s">
        <v>771</v>
      </c>
      <c r="G1501" t="s">
        <v>772</v>
      </c>
    </row>
    <row r="1502" spans="1:7">
      <c r="A1502" t="str">
        <f t="shared" si="26"/>
        <v>190205.400029</v>
      </c>
      <c r="B1502">
        <v>400029</v>
      </c>
      <c r="C1502" t="s">
        <v>234</v>
      </c>
      <c r="D1502">
        <v>190205</v>
      </c>
      <c r="E1502" t="s">
        <v>731</v>
      </c>
      <c r="F1502" t="s">
        <v>771</v>
      </c>
      <c r="G1502" t="s">
        <v>772</v>
      </c>
    </row>
    <row r="1503" spans="1:7">
      <c r="A1503" t="str">
        <f t="shared" si="26"/>
        <v>190205.400030</v>
      </c>
      <c r="B1503">
        <v>400030</v>
      </c>
      <c r="C1503" t="s">
        <v>236</v>
      </c>
      <c r="D1503">
        <v>190205</v>
      </c>
      <c r="E1503" t="s">
        <v>731</v>
      </c>
      <c r="F1503" t="s">
        <v>771</v>
      </c>
      <c r="G1503" t="s">
        <v>772</v>
      </c>
    </row>
    <row r="1504" spans="1:7">
      <c r="A1504" t="str">
        <f t="shared" si="26"/>
        <v>190205.400178</v>
      </c>
      <c r="B1504">
        <v>400178</v>
      </c>
      <c r="C1504" t="s">
        <v>769</v>
      </c>
      <c r="D1504">
        <v>190205</v>
      </c>
      <c r="E1504" t="s">
        <v>731</v>
      </c>
      <c r="F1504" t="s">
        <v>771</v>
      </c>
      <c r="G1504" t="s">
        <v>772</v>
      </c>
    </row>
    <row r="1505" spans="1:7">
      <c r="A1505" t="str">
        <f t="shared" si="26"/>
        <v>190205.400179</v>
      </c>
      <c r="B1505">
        <v>400179</v>
      </c>
      <c r="C1505" t="s">
        <v>238</v>
      </c>
      <c r="D1505">
        <v>190205</v>
      </c>
      <c r="E1505" t="s">
        <v>731</v>
      </c>
      <c r="F1505" t="s">
        <v>771</v>
      </c>
      <c r="G1505" t="s">
        <v>772</v>
      </c>
    </row>
    <row r="1506" spans="1:7">
      <c r="A1506" t="str">
        <f t="shared" si="26"/>
        <v>190205.400180</v>
      </c>
      <c r="B1506">
        <v>400180</v>
      </c>
      <c r="C1506" t="s">
        <v>243</v>
      </c>
      <c r="D1506">
        <v>190205</v>
      </c>
      <c r="E1506" t="s">
        <v>731</v>
      </c>
      <c r="F1506" t="s">
        <v>771</v>
      </c>
      <c r="G1506" t="s">
        <v>772</v>
      </c>
    </row>
    <row r="1507" spans="1:7">
      <c r="A1507" t="str">
        <f t="shared" si="26"/>
        <v>190206.400003</v>
      </c>
      <c r="B1507">
        <v>400003</v>
      </c>
      <c r="C1507" t="s">
        <v>156</v>
      </c>
      <c r="D1507">
        <v>190206</v>
      </c>
      <c r="E1507" t="s">
        <v>732</v>
      </c>
      <c r="F1507" t="s">
        <v>771</v>
      </c>
      <c r="G1507" t="s">
        <v>772</v>
      </c>
    </row>
    <row r="1508" spans="1:7">
      <c r="A1508" t="str">
        <f t="shared" si="26"/>
        <v>190206.400004</v>
      </c>
      <c r="B1508">
        <v>400004</v>
      </c>
      <c r="C1508" t="s">
        <v>753</v>
      </c>
      <c r="D1508">
        <v>190206</v>
      </c>
      <c r="E1508" t="s">
        <v>732</v>
      </c>
      <c r="F1508" t="s">
        <v>771</v>
      </c>
      <c r="G1508" t="s">
        <v>772</v>
      </c>
    </row>
    <row r="1509" spans="1:7">
      <c r="A1509" t="str">
        <f t="shared" si="26"/>
        <v>190206.400005</v>
      </c>
      <c r="B1509">
        <v>400005</v>
      </c>
      <c r="C1509" t="s">
        <v>754</v>
      </c>
      <c r="D1509">
        <v>190206</v>
      </c>
      <c r="E1509" t="s">
        <v>732</v>
      </c>
      <c r="F1509" t="s">
        <v>771</v>
      </c>
      <c r="G1509" t="s">
        <v>772</v>
      </c>
    </row>
    <row r="1510" spans="1:7">
      <c r="A1510" t="str">
        <f t="shared" si="26"/>
        <v>190206.400006</v>
      </c>
      <c r="B1510">
        <v>400006</v>
      </c>
      <c r="C1510" t="s">
        <v>755</v>
      </c>
      <c r="D1510">
        <v>190206</v>
      </c>
      <c r="E1510" t="s">
        <v>732</v>
      </c>
      <c r="F1510" t="s">
        <v>771</v>
      </c>
      <c r="G1510" t="s">
        <v>772</v>
      </c>
    </row>
    <row r="1511" spans="1:7">
      <c r="A1511" t="str">
        <f t="shared" si="26"/>
        <v>190206.400007</v>
      </c>
      <c r="B1511">
        <v>400007</v>
      </c>
      <c r="C1511" t="s">
        <v>756</v>
      </c>
      <c r="D1511">
        <v>190206</v>
      </c>
      <c r="E1511" t="s">
        <v>732</v>
      </c>
      <c r="F1511" t="s">
        <v>771</v>
      </c>
      <c r="G1511" t="s">
        <v>772</v>
      </c>
    </row>
    <row r="1512" spans="1:7">
      <c r="A1512" t="str">
        <f t="shared" si="26"/>
        <v>190206.400010</v>
      </c>
      <c r="B1512">
        <v>400010</v>
      </c>
      <c r="C1512" t="s">
        <v>162</v>
      </c>
      <c r="D1512">
        <v>190206</v>
      </c>
      <c r="E1512" t="s">
        <v>732</v>
      </c>
      <c r="F1512" t="s">
        <v>771</v>
      </c>
      <c r="G1512" t="s">
        <v>772</v>
      </c>
    </row>
    <row r="1513" spans="1:7">
      <c r="A1513" t="str">
        <f t="shared" si="26"/>
        <v>190206.400011</v>
      </c>
      <c r="B1513">
        <v>400011</v>
      </c>
      <c r="C1513" t="s">
        <v>757</v>
      </c>
      <c r="D1513">
        <v>190206</v>
      </c>
      <c r="E1513" t="s">
        <v>732</v>
      </c>
      <c r="F1513" t="s">
        <v>771</v>
      </c>
      <c r="G1513" t="s">
        <v>772</v>
      </c>
    </row>
    <row r="1514" spans="1:7">
      <c r="A1514" t="str">
        <f t="shared" si="26"/>
        <v>190206.400012</v>
      </c>
      <c r="B1514">
        <v>400012</v>
      </c>
      <c r="C1514" t="s">
        <v>758</v>
      </c>
      <c r="D1514">
        <v>190206</v>
      </c>
      <c r="E1514" t="s">
        <v>732</v>
      </c>
      <c r="F1514" t="s">
        <v>771</v>
      </c>
      <c r="G1514" t="s">
        <v>772</v>
      </c>
    </row>
    <row r="1515" spans="1:7">
      <c r="A1515" t="str">
        <f t="shared" si="26"/>
        <v>190206.400013</v>
      </c>
      <c r="B1515">
        <v>400013</v>
      </c>
      <c r="C1515" t="s">
        <v>759</v>
      </c>
      <c r="D1515">
        <v>190206</v>
      </c>
      <c r="E1515" t="s">
        <v>732</v>
      </c>
      <c r="F1515" t="s">
        <v>771</v>
      </c>
      <c r="G1515" t="s">
        <v>772</v>
      </c>
    </row>
    <row r="1516" spans="1:7">
      <c r="A1516" t="str">
        <f t="shared" ref="A1516:A1579" si="27">CONCATENATE(D1516,".",B1516)</f>
        <v>190206.400202</v>
      </c>
      <c r="B1516">
        <v>400202</v>
      </c>
      <c r="C1516" t="s">
        <v>760</v>
      </c>
      <c r="D1516">
        <v>190206</v>
      </c>
      <c r="E1516" t="s">
        <v>732</v>
      </c>
      <c r="F1516" t="s">
        <v>771</v>
      </c>
      <c r="G1516" t="s">
        <v>772</v>
      </c>
    </row>
    <row r="1517" spans="1:7">
      <c r="A1517" t="str">
        <f t="shared" si="27"/>
        <v>190206.400203</v>
      </c>
      <c r="B1517">
        <v>400203</v>
      </c>
      <c r="C1517" t="s">
        <v>761</v>
      </c>
      <c r="D1517">
        <v>190206</v>
      </c>
      <c r="E1517" t="s">
        <v>732</v>
      </c>
      <c r="F1517" t="s">
        <v>771</v>
      </c>
      <c r="G1517" t="s">
        <v>772</v>
      </c>
    </row>
    <row r="1518" spans="1:7">
      <c r="A1518" t="str">
        <f t="shared" si="27"/>
        <v>190206.400219</v>
      </c>
      <c r="B1518">
        <v>400219</v>
      </c>
      <c r="C1518" t="s">
        <v>762</v>
      </c>
      <c r="D1518">
        <v>190206</v>
      </c>
      <c r="E1518" t="s">
        <v>732</v>
      </c>
      <c r="F1518" t="s">
        <v>771</v>
      </c>
      <c r="G1518" t="s">
        <v>772</v>
      </c>
    </row>
    <row r="1519" spans="1:7">
      <c r="A1519" t="str">
        <f t="shared" si="27"/>
        <v>190206.400220</v>
      </c>
      <c r="B1519">
        <v>400220</v>
      </c>
      <c r="C1519" t="s">
        <v>763</v>
      </c>
      <c r="D1519">
        <v>190206</v>
      </c>
      <c r="E1519" t="s">
        <v>732</v>
      </c>
      <c r="F1519" t="s">
        <v>771</v>
      </c>
      <c r="G1519" t="s">
        <v>772</v>
      </c>
    </row>
    <row r="1520" spans="1:7">
      <c r="A1520" t="str">
        <f t="shared" si="27"/>
        <v>190206.400221</v>
      </c>
      <c r="B1520">
        <v>400221</v>
      </c>
      <c r="C1520" t="s">
        <v>764</v>
      </c>
      <c r="D1520">
        <v>190206</v>
      </c>
      <c r="E1520" t="s">
        <v>732</v>
      </c>
      <c r="F1520" t="s">
        <v>771</v>
      </c>
      <c r="G1520" t="s">
        <v>772</v>
      </c>
    </row>
    <row r="1521" spans="1:7">
      <c r="A1521" t="str">
        <f t="shared" si="27"/>
        <v>190206.400014</v>
      </c>
      <c r="B1521">
        <v>400014</v>
      </c>
      <c r="C1521" t="s">
        <v>164</v>
      </c>
      <c r="D1521">
        <v>190206</v>
      </c>
      <c r="E1521" t="s">
        <v>732</v>
      </c>
      <c r="F1521" t="s">
        <v>771</v>
      </c>
      <c r="G1521" t="s">
        <v>772</v>
      </c>
    </row>
    <row r="1522" spans="1:7">
      <c r="A1522" t="str">
        <f t="shared" si="27"/>
        <v>190206.400015</v>
      </c>
      <c r="B1522">
        <v>400015</v>
      </c>
      <c r="C1522" t="s">
        <v>171</v>
      </c>
      <c r="D1522">
        <v>190206</v>
      </c>
      <c r="E1522" t="s">
        <v>732</v>
      </c>
      <c r="F1522" t="s">
        <v>771</v>
      </c>
      <c r="G1522" t="s">
        <v>772</v>
      </c>
    </row>
    <row r="1523" spans="1:7">
      <c r="A1523" t="str">
        <f t="shared" si="27"/>
        <v>190206.400016</v>
      </c>
      <c r="B1523">
        <v>400016</v>
      </c>
      <c r="C1523" t="s">
        <v>177</v>
      </c>
      <c r="D1523">
        <v>190206</v>
      </c>
      <c r="E1523" t="s">
        <v>732</v>
      </c>
      <c r="F1523" t="s">
        <v>771</v>
      </c>
      <c r="G1523" t="s">
        <v>772</v>
      </c>
    </row>
    <row r="1524" spans="1:7">
      <c r="A1524" t="str">
        <f t="shared" si="27"/>
        <v>190206.400017</v>
      </c>
      <c r="B1524">
        <v>400017</v>
      </c>
      <c r="C1524" t="s">
        <v>183</v>
      </c>
      <c r="D1524">
        <v>190206</v>
      </c>
      <c r="E1524" t="s">
        <v>732</v>
      </c>
      <c r="F1524" t="s">
        <v>771</v>
      </c>
      <c r="G1524" t="s">
        <v>772</v>
      </c>
    </row>
    <row r="1525" spans="1:7">
      <c r="A1525" t="str">
        <f t="shared" si="27"/>
        <v>190206.400175</v>
      </c>
      <c r="B1525">
        <v>400175</v>
      </c>
      <c r="C1525" t="s">
        <v>765</v>
      </c>
      <c r="D1525">
        <v>190206</v>
      </c>
      <c r="E1525" t="s">
        <v>732</v>
      </c>
      <c r="F1525" t="s">
        <v>771</v>
      </c>
      <c r="G1525" t="s">
        <v>772</v>
      </c>
    </row>
    <row r="1526" spans="1:7">
      <c r="A1526" t="str">
        <f t="shared" si="27"/>
        <v>190206.400176</v>
      </c>
      <c r="B1526">
        <v>400176</v>
      </c>
      <c r="C1526" t="s">
        <v>766</v>
      </c>
      <c r="D1526">
        <v>190206</v>
      </c>
      <c r="E1526" t="s">
        <v>732</v>
      </c>
      <c r="F1526" t="s">
        <v>771</v>
      </c>
      <c r="G1526" t="s">
        <v>772</v>
      </c>
    </row>
    <row r="1527" spans="1:7">
      <c r="A1527" t="str">
        <f t="shared" si="27"/>
        <v>190206.400020</v>
      </c>
      <c r="B1527">
        <v>400020</v>
      </c>
      <c r="C1527" t="s">
        <v>191</v>
      </c>
      <c r="D1527">
        <v>190206</v>
      </c>
      <c r="E1527" t="s">
        <v>732</v>
      </c>
      <c r="F1527" t="s">
        <v>771</v>
      </c>
      <c r="G1527" t="s">
        <v>772</v>
      </c>
    </row>
    <row r="1528" spans="1:7">
      <c r="A1528" t="str">
        <f t="shared" si="27"/>
        <v>190206.400021</v>
      </c>
      <c r="B1528">
        <v>400021</v>
      </c>
      <c r="C1528" t="s">
        <v>197</v>
      </c>
      <c r="D1528">
        <v>190206</v>
      </c>
      <c r="E1528" t="s">
        <v>732</v>
      </c>
      <c r="F1528" t="s">
        <v>771</v>
      </c>
      <c r="G1528" t="s">
        <v>772</v>
      </c>
    </row>
    <row r="1529" spans="1:7">
      <c r="A1529" t="str">
        <f t="shared" si="27"/>
        <v>190206.400022</v>
      </c>
      <c r="B1529">
        <v>400022</v>
      </c>
      <c r="C1529" t="s">
        <v>200</v>
      </c>
      <c r="D1529">
        <v>190206</v>
      </c>
      <c r="E1529" t="s">
        <v>732</v>
      </c>
      <c r="F1529" t="s">
        <v>771</v>
      </c>
      <c r="G1529" t="s">
        <v>772</v>
      </c>
    </row>
    <row r="1530" spans="1:7">
      <c r="A1530" t="str">
        <f t="shared" si="27"/>
        <v>190206.400024</v>
      </c>
      <c r="B1530">
        <v>400024</v>
      </c>
      <c r="C1530" t="s">
        <v>767</v>
      </c>
      <c r="D1530">
        <v>190206</v>
      </c>
      <c r="E1530" t="s">
        <v>732</v>
      </c>
      <c r="F1530" t="s">
        <v>771</v>
      </c>
      <c r="G1530" t="s">
        <v>772</v>
      </c>
    </row>
    <row r="1531" spans="1:7">
      <c r="A1531" t="str">
        <f t="shared" si="27"/>
        <v>190206.400177</v>
      </c>
      <c r="B1531">
        <v>400177</v>
      </c>
      <c r="C1531" t="s">
        <v>202</v>
      </c>
      <c r="D1531">
        <v>190206</v>
      </c>
      <c r="E1531" t="s">
        <v>732</v>
      </c>
      <c r="F1531" t="s">
        <v>771</v>
      </c>
      <c r="G1531" t="s">
        <v>772</v>
      </c>
    </row>
    <row r="1532" spans="1:7">
      <c r="A1532" t="str">
        <f t="shared" si="27"/>
        <v>190206.400214</v>
      </c>
      <c r="B1532">
        <v>400214</v>
      </c>
      <c r="C1532" t="s">
        <v>224</v>
      </c>
      <c r="D1532">
        <v>190206</v>
      </c>
      <c r="E1532" t="s">
        <v>732</v>
      </c>
      <c r="F1532" t="s">
        <v>771</v>
      </c>
      <c r="G1532" t="s">
        <v>772</v>
      </c>
    </row>
    <row r="1533" spans="1:7">
      <c r="A1533" t="str">
        <f t="shared" si="27"/>
        <v>190206.400025</v>
      </c>
      <c r="B1533">
        <v>400025</v>
      </c>
      <c r="C1533" t="s">
        <v>228</v>
      </c>
      <c r="D1533">
        <v>190206</v>
      </c>
      <c r="E1533" t="s">
        <v>732</v>
      </c>
      <c r="F1533" t="s">
        <v>771</v>
      </c>
      <c r="G1533" t="s">
        <v>772</v>
      </c>
    </row>
    <row r="1534" spans="1:7">
      <c r="A1534" t="str">
        <f t="shared" si="27"/>
        <v>190206.400026</v>
      </c>
      <c r="B1534">
        <v>400026</v>
      </c>
      <c r="C1534" t="s">
        <v>230</v>
      </c>
      <c r="D1534">
        <v>190206</v>
      </c>
      <c r="E1534" t="s">
        <v>732</v>
      </c>
      <c r="F1534" t="s">
        <v>771</v>
      </c>
      <c r="G1534" t="s">
        <v>772</v>
      </c>
    </row>
    <row r="1535" spans="1:7">
      <c r="A1535" t="str">
        <f t="shared" si="27"/>
        <v>190206.400027</v>
      </c>
      <c r="B1535">
        <v>400027</v>
      </c>
      <c r="C1535" t="s">
        <v>231</v>
      </c>
      <c r="D1535">
        <v>190206</v>
      </c>
      <c r="E1535" t="s">
        <v>732</v>
      </c>
      <c r="F1535" t="s">
        <v>771</v>
      </c>
      <c r="G1535" t="s">
        <v>772</v>
      </c>
    </row>
    <row r="1536" spans="1:7">
      <c r="A1536" t="str">
        <f t="shared" si="27"/>
        <v>190206.400028</v>
      </c>
      <c r="B1536">
        <v>400028</v>
      </c>
      <c r="C1536" t="s">
        <v>232</v>
      </c>
      <c r="D1536">
        <v>190206</v>
      </c>
      <c r="E1536" t="s">
        <v>732</v>
      </c>
      <c r="F1536" t="s">
        <v>771</v>
      </c>
      <c r="G1536" t="s">
        <v>772</v>
      </c>
    </row>
    <row r="1537" spans="1:7">
      <c r="A1537" t="str">
        <f t="shared" si="27"/>
        <v>190206.400029</v>
      </c>
      <c r="B1537">
        <v>400029</v>
      </c>
      <c r="C1537" t="s">
        <v>234</v>
      </c>
      <c r="D1537">
        <v>190206</v>
      </c>
      <c r="E1537" t="s">
        <v>732</v>
      </c>
      <c r="F1537" t="s">
        <v>771</v>
      </c>
      <c r="G1537" t="s">
        <v>772</v>
      </c>
    </row>
    <row r="1538" spans="1:7">
      <c r="A1538" t="str">
        <f t="shared" si="27"/>
        <v>190206.400030</v>
      </c>
      <c r="B1538">
        <v>400030</v>
      </c>
      <c r="C1538" t="s">
        <v>236</v>
      </c>
      <c r="D1538">
        <v>190206</v>
      </c>
      <c r="E1538" t="s">
        <v>732</v>
      </c>
      <c r="F1538" t="s">
        <v>771</v>
      </c>
      <c r="G1538" t="s">
        <v>772</v>
      </c>
    </row>
    <row r="1539" spans="1:7">
      <c r="A1539" t="str">
        <f t="shared" si="27"/>
        <v>190206.400178</v>
      </c>
      <c r="B1539">
        <v>400178</v>
      </c>
      <c r="C1539" t="s">
        <v>769</v>
      </c>
      <c r="D1539">
        <v>190206</v>
      </c>
      <c r="E1539" t="s">
        <v>732</v>
      </c>
      <c r="F1539" t="s">
        <v>771</v>
      </c>
      <c r="G1539" t="s">
        <v>772</v>
      </c>
    </row>
    <row r="1540" spans="1:7">
      <c r="A1540" t="str">
        <f t="shared" si="27"/>
        <v>190206.400179</v>
      </c>
      <c r="B1540">
        <v>400179</v>
      </c>
      <c r="C1540" t="s">
        <v>238</v>
      </c>
      <c r="D1540">
        <v>190206</v>
      </c>
      <c r="E1540" t="s">
        <v>732</v>
      </c>
      <c r="F1540" t="s">
        <v>771</v>
      </c>
      <c r="G1540" t="s">
        <v>772</v>
      </c>
    </row>
    <row r="1541" spans="1:7">
      <c r="A1541" t="str">
        <f t="shared" si="27"/>
        <v>190206.400180</v>
      </c>
      <c r="B1541">
        <v>400180</v>
      </c>
      <c r="C1541" t="s">
        <v>243</v>
      </c>
      <c r="D1541">
        <v>190206</v>
      </c>
      <c r="E1541" t="s">
        <v>732</v>
      </c>
      <c r="F1541" t="s">
        <v>771</v>
      </c>
      <c r="G1541" t="s">
        <v>772</v>
      </c>
    </row>
    <row r="1542" spans="1:7">
      <c r="A1542" t="str">
        <f t="shared" si="27"/>
        <v>190207.400003</v>
      </c>
      <c r="B1542">
        <v>400003</v>
      </c>
      <c r="C1542" t="s">
        <v>156</v>
      </c>
      <c r="D1542">
        <v>190207</v>
      </c>
      <c r="E1542" t="s">
        <v>733</v>
      </c>
      <c r="F1542" t="s">
        <v>771</v>
      </c>
      <c r="G1542" t="s">
        <v>772</v>
      </c>
    </row>
    <row r="1543" spans="1:7">
      <c r="A1543" t="str">
        <f t="shared" si="27"/>
        <v>190207.400004</v>
      </c>
      <c r="B1543">
        <v>400004</v>
      </c>
      <c r="C1543" t="s">
        <v>753</v>
      </c>
      <c r="D1543">
        <v>190207</v>
      </c>
      <c r="E1543" t="s">
        <v>733</v>
      </c>
      <c r="F1543" t="s">
        <v>771</v>
      </c>
      <c r="G1543" t="s">
        <v>772</v>
      </c>
    </row>
    <row r="1544" spans="1:7">
      <c r="A1544" t="str">
        <f t="shared" si="27"/>
        <v>190207.400005</v>
      </c>
      <c r="B1544">
        <v>400005</v>
      </c>
      <c r="C1544" t="s">
        <v>754</v>
      </c>
      <c r="D1544">
        <v>190207</v>
      </c>
      <c r="E1544" t="s">
        <v>733</v>
      </c>
      <c r="F1544" t="s">
        <v>771</v>
      </c>
      <c r="G1544" t="s">
        <v>772</v>
      </c>
    </row>
    <row r="1545" spans="1:7">
      <c r="A1545" t="str">
        <f t="shared" si="27"/>
        <v>190207.400006</v>
      </c>
      <c r="B1545">
        <v>400006</v>
      </c>
      <c r="C1545" t="s">
        <v>755</v>
      </c>
      <c r="D1545">
        <v>190207</v>
      </c>
      <c r="E1545" t="s">
        <v>733</v>
      </c>
      <c r="F1545" t="s">
        <v>771</v>
      </c>
      <c r="G1545" t="s">
        <v>772</v>
      </c>
    </row>
    <row r="1546" spans="1:7">
      <c r="A1546" t="str">
        <f t="shared" si="27"/>
        <v>190207.400007</v>
      </c>
      <c r="B1546">
        <v>400007</v>
      </c>
      <c r="C1546" t="s">
        <v>756</v>
      </c>
      <c r="D1546">
        <v>190207</v>
      </c>
      <c r="E1546" t="s">
        <v>733</v>
      </c>
      <c r="F1546" t="s">
        <v>771</v>
      </c>
      <c r="G1546" t="s">
        <v>772</v>
      </c>
    </row>
    <row r="1547" spans="1:7">
      <c r="A1547" t="str">
        <f t="shared" si="27"/>
        <v>190207.400010</v>
      </c>
      <c r="B1547">
        <v>400010</v>
      </c>
      <c r="C1547" t="s">
        <v>162</v>
      </c>
      <c r="D1547">
        <v>190207</v>
      </c>
      <c r="E1547" t="s">
        <v>733</v>
      </c>
      <c r="F1547" t="s">
        <v>771</v>
      </c>
      <c r="G1547" t="s">
        <v>772</v>
      </c>
    </row>
    <row r="1548" spans="1:7">
      <c r="A1548" t="str">
        <f t="shared" si="27"/>
        <v>190207.400011</v>
      </c>
      <c r="B1548">
        <v>400011</v>
      </c>
      <c r="C1548" t="s">
        <v>757</v>
      </c>
      <c r="D1548">
        <v>190207</v>
      </c>
      <c r="E1548" t="s">
        <v>733</v>
      </c>
      <c r="F1548" t="s">
        <v>771</v>
      </c>
      <c r="G1548" t="s">
        <v>772</v>
      </c>
    </row>
    <row r="1549" spans="1:7">
      <c r="A1549" t="str">
        <f t="shared" si="27"/>
        <v>190207.400012</v>
      </c>
      <c r="B1549">
        <v>400012</v>
      </c>
      <c r="C1549" t="s">
        <v>758</v>
      </c>
      <c r="D1549">
        <v>190207</v>
      </c>
      <c r="E1549" t="s">
        <v>733</v>
      </c>
      <c r="F1549" t="s">
        <v>771</v>
      </c>
      <c r="G1549" t="s">
        <v>772</v>
      </c>
    </row>
    <row r="1550" spans="1:7">
      <c r="A1550" t="str">
        <f t="shared" si="27"/>
        <v>190207.400013</v>
      </c>
      <c r="B1550">
        <v>400013</v>
      </c>
      <c r="C1550" t="s">
        <v>759</v>
      </c>
      <c r="D1550">
        <v>190207</v>
      </c>
      <c r="E1550" t="s">
        <v>733</v>
      </c>
      <c r="F1550" t="s">
        <v>771</v>
      </c>
      <c r="G1550" t="s">
        <v>772</v>
      </c>
    </row>
    <row r="1551" spans="1:7">
      <c r="A1551" t="str">
        <f t="shared" si="27"/>
        <v>190207.400202</v>
      </c>
      <c r="B1551">
        <v>400202</v>
      </c>
      <c r="C1551" t="s">
        <v>760</v>
      </c>
      <c r="D1551">
        <v>190207</v>
      </c>
      <c r="E1551" t="s">
        <v>733</v>
      </c>
      <c r="F1551" t="s">
        <v>771</v>
      </c>
      <c r="G1551" t="s">
        <v>772</v>
      </c>
    </row>
    <row r="1552" spans="1:7">
      <c r="A1552" t="str">
        <f t="shared" si="27"/>
        <v>190207.400203</v>
      </c>
      <c r="B1552">
        <v>400203</v>
      </c>
      <c r="C1552" t="s">
        <v>761</v>
      </c>
      <c r="D1552">
        <v>190207</v>
      </c>
      <c r="E1552" t="s">
        <v>733</v>
      </c>
      <c r="F1552" t="s">
        <v>771</v>
      </c>
      <c r="G1552" t="s">
        <v>772</v>
      </c>
    </row>
    <row r="1553" spans="1:7">
      <c r="A1553" t="str">
        <f t="shared" si="27"/>
        <v>190207.400219</v>
      </c>
      <c r="B1553">
        <v>400219</v>
      </c>
      <c r="C1553" t="s">
        <v>762</v>
      </c>
      <c r="D1553">
        <v>190207</v>
      </c>
      <c r="E1553" t="s">
        <v>733</v>
      </c>
      <c r="F1553" t="s">
        <v>771</v>
      </c>
      <c r="G1553" t="s">
        <v>772</v>
      </c>
    </row>
    <row r="1554" spans="1:7">
      <c r="A1554" t="str">
        <f t="shared" si="27"/>
        <v>190207.400220</v>
      </c>
      <c r="B1554">
        <v>400220</v>
      </c>
      <c r="C1554" t="s">
        <v>763</v>
      </c>
      <c r="D1554">
        <v>190207</v>
      </c>
      <c r="E1554" t="s">
        <v>733</v>
      </c>
      <c r="F1554" t="s">
        <v>771</v>
      </c>
      <c r="G1554" t="s">
        <v>772</v>
      </c>
    </row>
    <row r="1555" spans="1:7">
      <c r="A1555" t="str">
        <f t="shared" si="27"/>
        <v>190207.400221</v>
      </c>
      <c r="B1555">
        <v>400221</v>
      </c>
      <c r="C1555" t="s">
        <v>764</v>
      </c>
      <c r="D1555">
        <v>190207</v>
      </c>
      <c r="E1555" t="s">
        <v>733</v>
      </c>
      <c r="F1555" t="s">
        <v>771</v>
      </c>
      <c r="G1555" t="s">
        <v>772</v>
      </c>
    </row>
    <row r="1556" spans="1:7">
      <c r="A1556" t="str">
        <f t="shared" si="27"/>
        <v>190207.400014</v>
      </c>
      <c r="B1556">
        <v>400014</v>
      </c>
      <c r="C1556" t="s">
        <v>164</v>
      </c>
      <c r="D1556">
        <v>190207</v>
      </c>
      <c r="E1556" t="s">
        <v>733</v>
      </c>
      <c r="F1556" t="s">
        <v>771</v>
      </c>
      <c r="G1556" t="s">
        <v>772</v>
      </c>
    </row>
    <row r="1557" spans="1:7">
      <c r="A1557" t="str">
        <f t="shared" si="27"/>
        <v>190207.400015</v>
      </c>
      <c r="B1557">
        <v>400015</v>
      </c>
      <c r="C1557" t="s">
        <v>171</v>
      </c>
      <c r="D1557">
        <v>190207</v>
      </c>
      <c r="E1557" t="s">
        <v>733</v>
      </c>
      <c r="F1557" t="s">
        <v>771</v>
      </c>
      <c r="G1557" t="s">
        <v>772</v>
      </c>
    </row>
    <row r="1558" spans="1:7">
      <c r="A1558" t="str">
        <f t="shared" si="27"/>
        <v>190207.400016</v>
      </c>
      <c r="B1558">
        <v>400016</v>
      </c>
      <c r="C1558" t="s">
        <v>177</v>
      </c>
      <c r="D1558">
        <v>190207</v>
      </c>
      <c r="E1558" t="s">
        <v>733</v>
      </c>
      <c r="F1558" t="s">
        <v>771</v>
      </c>
      <c r="G1558" t="s">
        <v>772</v>
      </c>
    </row>
    <row r="1559" spans="1:7">
      <c r="A1559" t="str">
        <f t="shared" si="27"/>
        <v>190207.400017</v>
      </c>
      <c r="B1559">
        <v>400017</v>
      </c>
      <c r="C1559" t="s">
        <v>183</v>
      </c>
      <c r="D1559">
        <v>190207</v>
      </c>
      <c r="E1559" t="s">
        <v>733</v>
      </c>
      <c r="F1559" t="s">
        <v>771</v>
      </c>
      <c r="G1559" t="s">
        <v>772</v>
      </c>
    </row>
    <row r="1560" spans="1:7">
      <c r="A1560" t="str">
        <f t="shared" si="27"/>
        <v>190207.400175</v>
      </c>
      <c r="B1560">
        <v>400175</v>
      </c>
      <c r="C1560" t="s">
        <v>765</v>
      </c>
      <c r="D1560">
        <v>190207</v>
      </c>
      <c r="E1560" t="s">
        <v>733</v>
      </c>
      <c r="F1560" t="s">
        <v>771</v>
      </c>
      <c r="G1560" t="s">
        <v>772</v>
      </c>
    </row>
    <row r="1561" spans="1:7">
      <c r="A1561" t="str">
        <f t="shared" si="27"/>
        <v>190207.400176</v>
      </c>
      <c r="B1561">
        <v>400176</v>
      </c>
      <c r="C1561" t="s">
        <v>766</v>
      </c>
      <c r="D1561">
        <v>190207</v>
      </c>
      <c r="E1561" t="s">
        <v>733</v>
      </c>
      <c r="F1561" t="s">
        <v>771</v>
      </c>
      <c r="G1561" t="s">
        <v>772</v>
      </c>
    </row>
    <row r="1562" spans="1:7">
      <c r="A1562" t="str">
        <f t="shared" si="27"/>
        <v>190207.400020</v>
      </c>
      <c r="B1562">
        <v>400020</v>
      </c>
      <c r="C1562" t="s">
        <v>191</v>
      </c>
      <c r="D1562">
        <v>190207</v>
      </c>
      <c r="E1562" t="s">
        <v>733</v>
      </c>
      <c r="F1562" t="s">
        <v>771</v>
      </c>
      <c r="G1562" t="s">
        <v>772</v>
      </c>
    </row>
    <row r="1563" spans="1:7">
      <c r="A1563" t="str">
        <f t="shared" si="27"/>
        <v>190207.400021</v>
      </c>
      <c r="B1563">
        <v>400021</v>
      </c>
      <c r="C1563" t="s">
        <v>197</v>
      </c>
      <c r="D1563">
        <v>190207</v>
      </c>
      <c r="E1563" t="s">
        <v>733</v>
      </c>
      <c r="F1563" t="s">
        <v>771</v>
      </c>
      <c r="G1563" t="s">
        <v>772</v>
      </c>
    </row>
    <row r="1564" spans="1:7">
      <c r="A1564" t="str">
        <f t="shared" si="27"/>
        <v>190207.400022</v>
      </c>
      <c r="B1564">
        <v>400022</v>
      </c>
      <c r="C1564" t="s">
        <v>200</v>
      </c>
      <c r="D1564">
        <v>190207</v>
      </c>
      <c r="E1564" t="s">
        <v>733</v>
      </c>
      <c r="F1564" t="s">
        <v>771</v>
      </c>
      <c r="G1564" t="s">
        <v>772</v>
      </c>
    </row>
    <row r="1565" spans="1:7">
      <c r="A1565" t="str">
        <f t="shared" si="27"/>
        <v>190207.400024</v>
      </c>
      <c r="B1565">
        <v>400024</v>
      </c>
      <c r="C1565" t="s">
        <v>767</v>
      </c>
      <c r="D1565">
        <v>190207</v>
      </c>
      <c r="E1565" t="s">
        <v>733</v>
      </c>
      <c r="F1565" t="s">
        <v>771</v>
      </c>
      <c r="G1565" t="s">
        <v>772</v>
      </c>
    </row>
    <row r="1566" spans="1:7">
      <c r="A1566" t="str">
        <f t="shared" si="27"/>
        <v>190207.400177</v>
      </c>
      <c r="B1566">
        <v>400177</v>
      </c>
      <c r="C1566" t="s">
        <v>202</v>
      </c>
      <c r="D1566">
        <v>190207</v>
      </c>
      <c r="E1566" t="s">
        <v>733</v>
      </c>
      <c r="F1566" t="s">
        <v>771</v>
      </c>
      <c r="G1566" t="s">
        <v>772</v>
      </c>
    </row>
    <row r="1567" spans="1:7">
      <c r="A1567" t="str">
        <f t="shared" si="27"/>
        <v>190207.400214</v>
      </c>
      <c r="B1567">
        <v>400214</v>
      </c>
      <c r="C1567" t="s">
        <v>224</v>
      </c>
      <c r="D1567">
        <v>190207</v>
      </c>
      <c r="E1567" t="s">
        <v>733</v>
      </c>
      <c r="F1567" t="s">
        <v>771</v>
      </c>
      <c r="G1567" t="s">
        <v>772</v>
      </c>
    </row>
    <row r="1568" spans="1:7">
      <c r="A1568" t="str">
        <f t="shared" si="27"/>
        <v>190207.400025</v>
      </c>
      <c r="B1568">
        <v>400025</v>
      </c>
      <c r="C1568" t="s">
        <v>228</v>
      </c>
      <c r="D1568">
        <v>190207</v>
      </c>
      <c r="E1568" t="s">
        <v>733</v>
      </c>
      <c r="F1568" t="s">
        <v>771</v>
      </c>
      <c r="G1568" t="s">
        <v>772</v>
      </c>
    </row>
    <row r="1569" spans="1:7">
      <c r="A1569" t="str">
        <f t="shared" si="27"/>
        <v>190207.400026</v>
      </c>
      <c r="B1569">
        <v>400026</v>
      </c>
      <c r="C1569" t="s">
        <v>230</v>
      </c>
      <c r="D1569">
        <v>190207</v>
      </c>
      <c r="E1569" t="s">
        <v>733</v>
      </c>
      <c r="F1569" t="s">
        <v>771</v>
      </c>
      <c r="G1569" t="s">
        <v>772</v>
      </c>
    </row>
    <row r="1570" spans="1:7">
      <c r="A1570" t="str">
        <f t="shared" si="27"/>
        <v>190207.400027</v>
      </c>
      <c r="B1570">
        <v>400027</v>
      </c>
      <c r="C1570" t="s">
        <v>231</v>
      </c>
      <c r="D1570">
        <v>190207</v>
      </c>
      <c r="E1570" t="s">
        <v>733</v>
      </c>
      <c r="F1570" t="s">
        <v>771</v>
      </c>
      <c r="G1570" t="s">
        <v>772</v>
      </c>
    </row>
    <row r="1571" spans="1:7">
      <c r="A1571" t="str">
        <f t="shared" si="27"/>
        <v>190207.400028</v>
      </c>
      <c r="B1571">
        <v>400028</v>
      </c>
      <c r="C1571" t="s">
        <v>232</v>
      </c>
      <c r="D1571">
        <v>190207</v>
      </c>
      <c r="E1571" t="s">
        <v>733</v>
      </c>
      <c r="F1571" t="s">
        <v>771</v>
      </c>
      <c r="G1571" t="s">
        <v>772</v>
      </c>
    </row>
    <row r="1572" spans="1:7">
      <c r="A1572" t="str">
        <f t="shared" si="27"/>
        <v>190207.400029</v>
      </c>
      <c r="B1572">
        <v>400029</v>
      </c>
      <c r="C1572" t="s">
        <v>234</v>
      </c>
      <c r="D1572">
        <v>190207</v>
      </c>
      <c r="E1572" t="s">
        <v>733</v>
      </c>
      <c r="F1572" t="s">
        <v>771</v>
      </c>
      <c r="G1572" t="s">
        <v>772</v>
      </c>
    </row>
    <row r="1573" spans="1:7">
      <c r="A1573" t="str">
        <f t="shared" si="27"/>
        <v>190207.400030</v>
      </c>
      <c r="B1573">
        <v>400030</v>
      </c>
      <c r="C1573" t="s">
        <v>236</v>
      </c>
      <c r="D1573">
        <v>190207</v>
      </c>
      <c r="E1573" t="s">
        <v>733</v>
      </c>
      <c r="F1573" t="s">
        <v>771</v>
      </c>
      <c r="G1573" t="s">
        <v>772</v>
      </c>
    </row>
    <row r="1574" spans="1:7">
      <c r="A1574" t="str">
        <f t="shared" si="27"/>
        <v>190207.400178</v>
      </c>
      <c r="B1574">
        <v>400178</v>
      </c>
      <c r="C1574" t="s">
        <v>769</v>
      </c>
      <c r="D1574">
        <v>190207</v>
      </c>
      <c r="E1574" t="s">
        <v>733</v>
      </c>
      <c r="F1574" t="s">
        <v>771</v>
      </c>
      <c r="G1574" t="s">
        <v>772</v>
      </c>
    </row>
    <row r="1575" spans="1:7">
      <c r="A1575" t="str">
        <f t="shared" si="27"/>
        <v>190207.400179</v>
      </c>
      <c r="B1575">
        <v>400179</v>
      </c>
      <c r="C1575" t="s">
        <v>238</v>
      </c>
      <c r="D1575">
        <v>190207</v>
      </c>
      <c r="E1575" t="s">
        <v>733</v>
      </c>
      <c r="F1575" t="s">
        <v>771</v>
      </c>
      <c r="G1575" t="s">
        <v>772</v>
      </c>
    </row>
    <row r="1576" spans="1:7">
      <c r="A1576" t="str">
        <f t="shared" si="27"/>
        <v>190207.400180</v>
      </c>
      <c r="B1576">
        <v>400180</v>
      </c>
      <c r="C1576" t="s">
        <v>243</v>
      </c>
      <c r="D1576">
        <v>190207</v>
      </c>
      <c r="E1576" t="s">
        <v>733</v>
      </c>
      <c r="F1576" t="s">
        <v>771</v>
      </c>
      <c r="G1576" t="s">
        <v>772</v>
      </c>
    </row>
    <row r="1577" spans="1:7">
      <c r="A1577" t="str">
        <f t="shared" si="27"/>
        <v>190301.400003</v>
      </c>
      <c r="B1577">
        <v>400003</v>
      </c>
      <c r="C1577" t="s">
        <v>156</v>
      </c>
      <c r="D1577">
        <v>190301</v>
      </c>
      <c r="E1577" t="s">
        <v>720</v>
      </c>
      <c r="F1577" t="s">
        <v>771</v>
      </c>
      <c r="G1577" t="s">
        <v>772</v>
      </c>
    </row>
    <row r="1578" spans="1:7">
      <c r="A1578" t="str">
        <f t="shared" si="27"/>
        <v>190301.400004</v>
      </c>
      <c r="B1578">
        <v>400004</v>
      </c>
      <c r="C1578" t="s">
        <v>753</v>
      </c>
      <c r="D1578">
        <v>190301</v>
      </c>
      <c r="E1578" t="s">
        <v>720</v>
      </c>
      <c r="F1578" t="s">
        <v>771</v>
      </c>
      <c r="G1578" t="s">
        <v>772</v>
      </c>
    </row>
    <row r="1579" spans="1:7">
      <c r="A1579" t="str">
        <f t="shared" si="27"/>
        <v>190301.400005</v>
      </c>
      <c r="B1579">
        <v>400005</v>
      </c>
      <c r="C1579" t="s">
        <v>754</v>
      </c>
      <c r="D1579">
        <v>190301</v>
      </c>
      <c r="E1579" t="s">
        <v>720</v>
      </c>
      <c r="F1579" t="s">
        <v>771</v>
      </c>
      <c r="G1579" t="s">
        <v>772</v>
      </c>
    </row>
    <row r="1580" spans="1:7">
      <c r="A1580" t="str">
        <f t="shared" ref="A1580:A1643" si="28">CONCATENATE(D1580,".",B1580)</f>
        <v>190301.400006</v>
      </c>
      <c r="B1580">
        <v>400006</v>
      </c>
      <c r="C1580" t="s">
        <v>755</v>
      </c>
      <c r="D1580">
        <v>190301</v>
      </c>
      <c r="E1580" t="s">
        <v>720</v>
      </c>
      <c r="F1580" t="s">
        <v>771</v>
      </c>
      <c r="G1580" t="s">
        <v>772</v>
      </c>
    </row>
    <row r="1581" spans="1:7">
      <c r="A1581" t="str">
        <f t="shared" si="28"/>
        <v>190301.400007</v>
      </c>
      <c r="B1581">
        <v>400007</v>
      </c>
      <c r="C1581" t="s">
        <v>756</v>
      </c>
      <c r="D1581">
        <v>190301</v>
      </c>
      <c r="E1581" t="s">
        <v>720</v>
      </c>
      <c r="F1581" t="s">
        <v>771</v>
      </c>
      <c r="G1581" t="s">
        <v>772</v>
      </c>
    </row>
    <row r="1582" spans="1:7">
      <c r="A1582" t="str">
        <f t="shared" si="28"/>
        <v>190301.400010</v>
      </c>
      <c r="B1582">
        <v>400010</v>
      </c>
      <c r="C1582" t="s">
        <v>162</v>
      </c>
      <c r="D1582">
        <v>190301</v>
      </c>
      <c r="E1582" t="s">
        <v>720</v>
      </c>
      <c r="F1582" t="s">
        <v>771</v>
      </c>
      <c r="G1582" t="s">
        <v>772</v>
      </c>
    </row>
    <row r="1583" spans="1:7">
      <c r="A1583" t="str">
        <f t="shared" si="28"/>
        <v>190301.400011</v>
      </c>
      <c r="B1583">
        <v>400011</v>
      </c>
      <c r="C1583" t="s">
        <v>757</v>
      </c>
      <c r="D1583">
        <v>190301</v>
      </c>
      <c r="E1583" t="s">
        <v>720</v>
      </c>
      <c r="F1583" t="s">
        <v>771</v>
      </c>
      <c r="G1583" t="s">
        <v>772</v>
      </c>
    </row>
    <row r="1584" spans="1:7">
      <c r="A1584" t="str">
        <f t="shared" si="28"/>
        <v>190301.400012</v>
      </c>
      <c r="B1584">
        <v>400012</v>
      </c>
      <c r="C1584" t="s">
        <v>758</v>
      </c>
      <c r="D1584">
        <v>190301</v>
      </c>
      <c r="E1584" t="s">
        <v>720</v>
      </c>
      <c r="F1584" t="s">
        <v>771</v>
      </c>
      <c r="G1584" t="s">
        <v>772</v>
      </c>
    </row>
    <row r="1585" spans="1:7">
      <c r="A1585" t="str">
        <f t="shared" si="28"/>
        <v>190301.400013</v>
      </c>
      <c r="B1585">
        <v>400013</v>
      </c>
      <c r="C1585" t="s">
        <v>759</v>
      </c>
      <c r="D1585">
        <v>190301</v>
      </c>
      <c r="E1585" t="s">
        <v>720</v>
      </c>
      <c r="F1585" t="s">
        <v>771</v>
      </c>
      <c r="G1585" t="s">
        <v>772</v>
      </c>
    </row>
    <row r="1586" spans="1:7">
      <c r="A1586" t="str">
        <f t="shared" si="28"/>
        <v>190301.400202</v>
      </c>
      <c r="B1586">
        <v>400202</v>
      </c>
      <c r="C1586" t="s">
        <v>760</v>
      </c>
      <c r="D1586">
        <v>190301</v>
      </c>
      <c r="E1586" t="s">
        <v>720</v>
      </c>
      <c r="F1586" t="s">
        <v>771</v>
      </c>
      <c r="G1586" t="s">
        <v>772</v>
      </c>
    </row>
    <row r="1587" spans="1:7">
      <c r="A1587" t="str">
        <f t="shared" si="28"/>
        <v>190301.400203</v>
      </c>
      <c r="B1587">
        <v>400203</v>
      </c>
      <c r="C1587" t="s">
        <v>761</v>
      </c>
      <c r="D1587">
        <v>190301</v>
      </c>
      <c r="E1587" t="s">
        <v>720</v>
      </c>
      <c r="F1587" t="s">
        <v>771</v>
      </c>
      <c r="G1587" t="s">
        <v>772</v>
      </c>
    </row>
    <row r="1588" spans="1:7">
      <c r="A1588" t="str">
        <f t="shared" si="28"/>
        <v>190301.400219</v>
      </c>
      <c r="B1588">
        <v>400219</v>
      </c>
      <c r="C1588" t="s">
        <v>762</v>
      </c>
      <c r="D1588">
        <v>190301</v>
      </c>
      <c r="E1588" t="s">
        <v>720</v>
      </c>
      <c r="F1588" t="s">
        <v>771</v>
      </c>
      <c r="G1588" t="s">
        <v>772</v>
      </c>
    </row>
    <row r="1589" spans="1:7">
      <c r="A1589" t="str">
        <f t="shared" si="28"/>
        <v>190301.400220</v>
      </c>
      <c r="B1589">
        <v>400220</v>
      </c>
      <c r="C1589" t="s">
        <v>763</v>
      </c>
      <c r="D1589">
        <v>190301</v>
      </c>
      <c r="E1589" t="s">
        <v>720</v>
      </c>
      <c r="F1589" t="s">
        <v>771</v>
      </c>
      <c r="G1589" t="s">
        <v>772</v>
      </c>
    </row>
    <row r="1590" spans="1:7">
      <c r="A1590" t="str">
        <f t="shared" si="28"/>
        <v>190301.400221</v>
      </c>
      <c r="B1590">
        <v>400221</v>
      </c>
      <c r="C1590" t="s">
        <v>764</v>
      </c>
      <c r="D1590">
        <v>190301</v>
      </c>
      <c r="E1590" t="s">
        <v>720</v>
      </c>
      <c r="F1590" t="s">
        <v>771</v>
      </c>
      <c r="G1590" t="s">
        <v>772</v>
      </c>
    </row>
    <row r="1591" spans="1:7">
      <c r="A1591" t="str">
        <f t="shared" si="28"/>
        <v>190301.400014</v>
      </c>
      <c r="B1591">
        <v>400014</v>
      </c>
      <c r="C1591" t="s">
        <v>164</v>
      </c>
      <c r="D1591">
        <v>190301</v>
      </c>
      <c r="E1591" t="s">
        <v>720</v>
      </c>
      <c r="F1591" t="s">
        <v>771</v>
      </c>
      <c r="G1591" t="s">
        <v>772</v>
      </c>
    </row>
    <row r="1592" spans="1:7">
      <c r="A1592" t="str">
        <f t="shared" si="28"/>
        <v>190301.400015</v>
      </c>
      <c r="B1592">
        <v>400015</v>
      </c>
      <c r="C1592" t="s">
        <v>171</v>
      </c>
      <c r="D1592">
        <v>190301</v>
      </c>
      <c r="E1592" t="s">
        <v>720</v>
      </c>
      <c r="F1592" t="s">
        <v>771</v>
      </c>
      <c r="G1592" t="s">
        <v>772</v>
      </c>
    </row>
    <row r="1593" spans="1:7">
      <c r="A1593" t="str">
        <f t="shared" si="28"/>
        <v>190301.400016</v>
      </c>
      <c r="B1593">
        <v>400016</v>
      </c>
      <c r="C1593" t="s">
        <v>177</v>
      </c>
      <c r="D1593">
        <v>190301</v>
      </c>
      <c r="E1593" t="s">
        <v>720</v>
      </c>
      <c r="F1593" t="s">
        <v>771</v>
      </c>
      <c r="G1593" t="s">
        <v>772</v>
      </c>
    </row>
    <row r="1594" spans="1:7">
      <c r="A1594" t="str">
        <f t="shared" si="28"/>
        <v>190301.400017</v>
      </c>
      <c r="B1594">
        <v>400017</v>
      </c>
      <c r="C1594" t="s">
        <v>183</v>
      </c>
      <c r="D1594">
        <v>190301</v>
      </c>
      <c r="E1594" t="s">
        <v>720</v>
      </c>
      <c r="F1594" t="s">
        <v>771</v>
      </c>
      <c r="G1594" t="s">
        <v>772</v>
      </c>
    </row>
    <row r="1595" spans="1:7">
      <c r="A1595" t="str">
        <f t="shared" si="28"/>
        <v>190301.400175</v>
      </c>
      <c r="B1595">
        <v>400175</v>
      </c>
      <c r="C1595" t="s">
        <v>765</v>
      </c>
      <c r="D1595">
        <v>190301</v>
      </c>
      <c r="E1595" t="s">
        <v>720</v>
      </c>
      <c r="F1595" t="s">
        <v>771</v>
      </c>
      <c r="G1595" t="s">
        <v>772</v>
      </c>
    </row>
    <row r="1596" spans="1:7">
      <c r="A1596" t="str">
        <f t="shared" si="28"/>
        <v>190301.400176</v>
      </c>
      <c r="B1596">
        <v>400176</v>
      </c>
      <c r="C1596" t="s">
        <v>766</v>
      </c>
      <c r="D1596">
        <v>190301</v>
      </c>
      <c r="E1596" t="s">
        <v>720</v>
      </c>
      <c r="F1596" t="s">
        <v>771</v>
      </c>
      <c r="G1596" t="s">
        <v>772</v>
      </c>
    </row>
    <row r="1597" spans="1:7">
      <c r="A1597" t="str">
        <f t="shared" si="28"/>
        <v>190301.400020</v>
      </c>
      <c r="B1597">
        <v>400020</v>
      </c>
      <c r="C1597" t="s">
        <v>191</v>
      </c>
      <c r="D1597">
        <v>190301</v>
      </c>
      <c r="E1597" t="s">
        <v>720</v>
      </c>
      <c r="F1597" t="s">
        <v>771</v>
      </c>
      <c r="G1597" t="s">
        <v>772</v>
      </c>
    </row>
    <row r="1598" spans="1:7">
      <c r="A1598" t="str">
        <f t="shared" si="28"/>
        <v>190301.400021</v>
      </c>
      <c r="B1598">
        <v>400021</v>
      </c>
      <c r="C1598" t="s">
        <v>197</v>
      </c>
      <c r="D1598">
        <v>190301</v>
      </c>
      <c r="E1598" t="s">
        <v>720</v>
      </c>
      <c r="F1598" t="s">
        <v>771</v>
      </c>
      <c r="G1598" t="s">
        <v>772</v>
      </c>
    </row>
    <row r="1599" spans="1:7">
      <c r="A1599" t="str">
        <f t="shared" si="28"/>
        <v>190301.400022</v>
      </c>
      <c r="B1599">
        <v>400022</v>
      </c>
      <c r="C1599" t="s">
        <v>200</v>
      </c>
      <c r="D1599">
        <v>190301</v>
      </c>
      <c r="E1599" t="s">
        <v>720</v>
      </c>
      <c r="F1599" t="s">
        <v>771</v>
      </c>
      <c r="G1599" t="s">
        <v>772</v>
      </c>
    </row>
    <row r="1600" spans="1:7">
      <c r="A1600" t="str">
        <f t="shared" si="28"/>
        <v>190301.400024</v>
      </c>
      <c r="B1600">
        <v>400024</v>
      </c>
      <c r="C1600" t="s">
        <v>767</v>
      </c>
      <c r="D1600">
        <v>190301</v>
      </c>
      <c r="E1600" t="s">
        <v>720</v>
      </c>
      <c r="F1600" t="s">
        <v>771</v>
      </c>
      <c r="G1600" t="s">
        <v>772</v>
      </c>
    </row>
    <row r="1601" spans="1:7">
      <c r="A1601" t="str">
        <f t="shared" si="28"/>
        <v>190301.400177</v>
      </c>
      <c r="B1601">
        <v>400177</v>
      </c>
      <c r="C1601" t="s">
        <v>202</v>
      </c>
      <c r="D1601">
        <v>190301</v>
      </c>
      <c r="E1601" t="s">
        <v>720</v>
      </c>
      <c r="F1601" t="s">
        <v>771</v>
      </c>
      <c r="G1601" t="s">
        <v>772</v>
      </c>
    </row>
    <row r="1602" spans="1:7">
      <c r="A1602" t="str">
        <f t="shared" si="28"/>
        <v>190301.400214</v>
      </c>
      <c r="B1602">
        <v>400214</v>
      </c>
      <c r="C1602" t="s">
        <v>224</v>
      </c>
      <c r="D1602">
        <v>190301</v>
      </c>
      <c r="E1602" t="s">
        <v>720</v>
      </c>
      <c r="F1602" t="s">
        <v>771</v>
      </c>
      <c r="G1602" t="s">
        <v>772</v>
      </c>
    </row>
    <row r="1603" spans="1:7">
      <c r="A1603" t="str">
        <f t="shared" si="28"/>
        <v>190301.400025</v>
      </c>
      <c r="B1603">
        <v>400025</v>
      </c>
      <c r="C1603" t="s">
        <v>228</v>
      </c>
      <c r="D1603">
        <v>190301</v>
      </c>
      <c r="E1603" t="s">
        <v>720</v>
      </c>
      <c r="F1603" t="s">
        <v>771</v>
      </c>
      <c r="G1603" t="s">
        <v>772</v>
      </c>
    </row>
    <row r="1604" spans="1:7">
      <c r="A1604" t="str">
        <f t="shared" si="28"/>
        <v>190301.400026</v>
      </c>
      <c r="B1604">
        <v>400026</v>
      </c>
      <c r="C1604" t="s">
        <v>230</v>
      </c>
      <c r="D1604">
        <v>190301</v>
      </c>
      <c r="E1604" t="s">
        <v>720</v>
      </c>
      <c r="F1604" t="s">
        <v>771</v>
      </c>
      <c r="G1604" t="s">
        <v>772</v>
      </c>
    </row>
    <row r="1605" spans="1:7">
      <c r="A1605" t="str">
        <f t="shared" si="28"/>
        <v>190301.400027</v>
      </c>
      <c r="B1605">
        <v>400027</v>
      </c>
      <c r="C1605" t="s">
        <v>231</v>
      </c>
      <c r="D1605">
        <v>190301</v>
      </c>
      <c r="E1605" t="s">
        <v>720</v>
      </c>
      <c r="F1605" t="s">
        <v>771</v>
      </c>
      <c r="G1605" t="s">
        <v>772</v>
      </c>
    </row>
    <row r="1606" spans="1:7">
      <c r="A1606" t="str">
        <f t="shared" si="28"/>
        <v>190301.400028</v>
      </c>
      <c r="B1606">
        <v>400028</v>
      </c>
      <c r="C1606" t="s">
        <v>232</v>
      </c>
      <c r="D1606">
        <v>190301</v>
      </c>
      <c r="E1606" t="s">
        <v>720</v>
      </c>
      <c r="F1606" t="s">
        <v>771</v>
      </c>
      <c r="G1606" t="s">
        <v>772</v>
      </c>
    </row>
    <row r="1607" spans="1:7">
      <c r="A1607" t="str">
        <f t="shared" si="28"/>
        <v>190301.400029</v>
      </c>
      <c r="B1607">
        <v>400029</v>
      </c>
      <c r="C1607" t="s">
        <v>234</v>
      </c>
      <c r="D1607">
        <v>190301</v>
      </c>
      <c r="E1607" t="s">
        <v>720</v>
      </c>
      <c r="F1607" t="s">
        <v>771</v>
      </c>
      <c r="G1607" t="s">
        <v>772</v>
      </c>
    </row>
    <row r="1608" spans="1:7">
      <c r="A1608" t="str">
        <f t="shared" si="28"/>
        <v>190301.400030</v>
      </c>
      <c r="B1608">
        <v>400030</v>
      </c>
      <c r="C1608" t="s">
        <v>236</v>
      </c>
      <c r="D1608">
        <v>190301</v>
      </c>
      <c r="E1608" t="s">
        <v>720</v>
      </c>
      <c r="F1608" t="s">
        <v>771</v>
      </c>
      <c r="G1608" t="s">
        <v>772</v>
      </c>
    </row>
    <row r="1609" spans="1:7">
      <c r="A1609" t="str">
        <f t="shared" si="28"/>
        <v>190301.400178</v>
      </c>
      <c r="B1609">
        <v>400178</v>
      </c>
      <c r="C1609" t="s">
        <v>769</v>
      </c>
      <c r="D1609">
        <v>190301</v>
      </c>
      <c r="E1609" t="s">
        <v>720</v>
      </c>
      <c r="F1609" t="s">
        <v>771</v>
      </c>
      <c r="G1609" t="s">
        <v>772</v>
      </c>
    </row>
    <row r="1610" spans="1:7">
      <c r="A1610" t="str">
        <f t="shared" si="28"/>
        <v>190301.400179</v>
      </c>
      <c r="B1610">
        <v>400179</v>
      </c>
      <c r="C1610" t="s">
        <v>238</v>
      </c>
      <c r="D1610">
        <v>190301</v>
      </c>
      <c r="E1610" t="s">
        <v>720</v>
      </c>
      <c r="F1610" t="s">
        <v>771</v>
      </c>
      <c r="G1610" t="s">
        <v>772</v>
      </c>
    </row>
    <row r="1611" spans="1:7">
      <c r="A1611" t="str">
        <f t="shared" si="28"/>
        <v>190301.400180</v>
      </c>
      <c r="B1611">
        <v>400180</v>
      </c>
      <c r="C1611" t="s">
        <v>243</v>
      </c>
      <c r="D1611">
        <v>190301</v>
      </c>
      <c r="E1611" t="s">
        <v>720</v>
      </c>
      <c r="F1611" t="s">
        <v>771</v>
      </c>
      <c r="G1611" t="s">
        <v>772</v>
      </c>
    </row>
    <row r="1612" spans="1:7">
      <c r="A1612" t="str">
        <f t="shared" si="28"/>
        <v>190401.400003</v>
      </c>
      <c r="B1612">
        <v>400003</v>
      </c>
      <c r="C1612" t="s">
        <v>156</v>
      </c>
      <c r="D1612">
        <v>190401</v>
      </c>
      <c r="E1612" t="s">
        <v>735</v>
      </c>
      <c r="F1612" t="s">
        <v>771</v>
      </c>
      <c r="G1612" t="s">
        <v>772</v>
      </c>
    </row>
    <row r="1613" spans="1:7">
      <c r="A1613" t="str">
        <f t="shared" si="28"/>
        <v>190401.400004</v>
      </c>
      <c r="B1613">
        <v>400004</v>
      </c>
      <c r="C1613" t="s">
        <v>753</v>
      </c>
      <c r="D1613">
        <v>190401</v>
      </c>
      <c r="E1613" t="s">
        <v>735</v>
      </c>
      <c r="F1613" t="s">
        <v>771</v>
      </c>
      <c r="G1613" t="s">
        <v>772</v>
      </c>
    </row>
    <row r="1614" spans="1:7">
      <c r="A1614" t="str">
        <f t="shared" si="28"/>
        <v>190401.400005</v>
      </c>
      <c r="B1614">
        <v>400005</v>
      </c>
      <c r="C1614" t="s">
        <v>754</v>
      </c>
      <c r="D1614">
        <v>190401</v>
      </c>
      <c r="E1614" t="s">
        <v>735</v>
      </c>
      <c r="F1614" t="s">
        <v>771</v>
      </c>
      <c r="G1614" t="s">
        <v>772</v>
      </c>
    </row>
    <row r="1615" spans="1:7">
      <c r="A1615" t="str">
        <f t="shared" si="28"/>
        <v>190401.400006</v>
      </c>
      <c r="B1615">
        <v>400006</v>
      </c>
      <c r="C1615" t="s">
        <v>755</v>
      </c>
      <c r="D1615">
        <v>190401</v>
      </c>
      <c r="E1615" t="s">
        <v>735</v>
      </c>
      <c r="F1615" t="s">
        <v>771</v>
      </c>
      <c r="G1615" t="s">
        <v>772</v>
      </c>
    </row>
    <row r="1616" spans="1:7">
      <c r="A1616" t="str">
        <f t="shared" si="28"/>
        <v>190401.400007</v>
      </c>
      <c r="B1616">
        <v>400007</v>
      </c>
      <c r="C1616" t="s">
        <v>756</v>
      </c>
      <c r="D1616">
        <v>190401</v>
      </c>
      <c r="E1616" t="s">
        <v>735</v>
      </c>
      <c r="F1616" t="s">
        <v>771</v>
      </c>
      <c r="G1616" t="s">
        <v>772</v>
      </c>
    </row>
    <row r="1617" spans="1:7">
      <c r="A1617" t="str">
        <f t="shared" si="28"/>
        <v>190401.400010</v>
      </c>
      <c r="B1617">
        <v>400010</v>
      </c>
      <c r="C1617" t="s">
        <v>162</v>
      </c>
      <c r="D1617">
        <v>190401</v>
      </c>
      <c r="E1617" t="s">
        <v>735</v>
      </c>
      <c r="F1617" t="s">
        <v>771</v>
      </c>
      <c r="G1617" t="s">
        <v>772</v>
      </c>
    </row>
    <row r="1618" spans="1:7">
      <c r="A1618" t="str">
        <f t="shared" si="28"/>
        <v>190401.400011</v>
      </c>
      <c r="B1618">
        <v>400011</v>
      </c>
      <c r="C1618" t="s">
        <v>757</v>
      </c>
      <c r="D1618">
        <v>190401</v>
      </c>
      <c r="E1618" t="s">
        <v>735</v>
      </c>
      <c r="F1618" t="s">
        <v>771</v>
      </c>
      <c r="G1618" t="s">
        <v>772</v>
      </c>
    </row>
    <row r="1619" spans="1:7">
      <c r="A1619" t="str">
        <f t="shared" si="28"/>
        <v>190401.400012</v>
      </c>
      <c r="B1619">
        <v>400012</v>
      </c>
      <c r="C1619" t="s">
        <v>758</v>
      </c>
      <c r="D1619">
        <v>190401</v>
      </c>
      <c r="E1619" t="s">
        <v>735</v>
      </c>
      <c r="F1619" t="s">
        <v>771</v>
      </c>
      <c r="G1619" t="s">
        <v>772</v>
      </c>
    </row>
    <row r="1620" spans="1:7">
      <c r="A1620" t="str">
        <f t="shared" si="28"/>
        <v>190401.400013</v>
      </c>
      <c r="B1620">
        <v>400013</v>
      </c>
      <c r="C1620" t="s">
        <v>759</v>
      </c>
      <c r="D1620">
        <v>190401</v>
      </c>
      <c r="E1620" t="s">
        <v>735</v>
      </c>
      <c r="F1620" t="s">
        <v>771</v>
      </c>
      <c r="G1620" t="s">
        <v>772</v>
      </c>
    </row>
    <row r="1621" spans="1:7">
      <c r="A1621" t="str">
        <f t="shared" si="28"/>
        <v>190401.400202</v>
      </c>
      <c r="B1621">
        <v>400202</v>
      </c>
      <c r="C1621" t="s">
        <v>760</v>
      </c>
      <c r="D1621">
        <v>190401</v>
      </c>
      <c r="E1621" t="s">
        <v>735</v>
      </c>
      <c r="F1621" t="s">
        <v>771</v>
      </c>
      <c r="G1621" t="s">
        <v>772</v>
      </c>
    </row>
    <row r="1622" spans="1:7">
      <c r="A1622" t="str">
        <f t="shared" si="28"/>
        <v>190401.400203</v>
      </c>
      <c r="B1622">
        <v>400203</v>
      </c>
      <c r="C1622" t="s">
        <v>761</v>
      </c>
      <c r="D1622">
        <v>190401</v>
      </c>
      <c r="E1622" t="s">
        <v>735</v>
      </c>
      <c r="F1622" t="s">
        <v>771</v>
      </c>
      <c r="G1622" t="s">
        <v>772</v>
      </c>
    </row>
    <row r="1623" spans="1:7">
      <c r="A1623" t="str">
        <f t="shared" si="28"/>
        <v>190401.400219</v>
      </c>
      <c r="B1623">
        <v>400219</v>
      </c>
      <c r="C1623" t="s">
        <v>762</v>
      </c>
      <c r="D1623">
        <v>190401</v>
      </c>
      <c r="E1623" t="s">
        <v>735</v>
      </c>
      <c r="F1623" t="s">
        <v>771</v>
      </c>
      <c r="G1623" t="s">
        <v>772</v>
      </c>
    </row>
    <row r="1624" spans="1:7">
      <c r="A1624" t="str">
        <f t="shared" si="28"/>
        <v>190401.400220</v>
      </c>
      <c r="B1624">
        <v>400220</v>
      </c>
      <c r="C1624" t="s">
        <v>763</v>
      </c>
      <c r="D1624">
        <v>190401</v>
      </c>
      <c r="E1624" t="s">
        <v>735</v>
      </c>
      <c r="F1624" t="s">
        <v>771</v>
      </c>
      <c r="G1624" t="s">
        <v>772</v>
      </c>
    </row>
    <row r="1625" spans="1:7">
      <c r="A1625" t="str">
        <f t="shared" si="28"/>
        <v>190401.400221</v>
      </c>
      <c r="B1625">
        <v>400221</v>
      </c>
      <c r="C1625" t="s">
        <v>764</v>
      </c>
      <c r="D1625">
        <v>190401</v>
      </c>
      <c r="E1625" t="s">
        <v>735</v>
      </c>
      <c r="F1625" t="s">
        <v>771</v>
      </c>
      <c r="G1625" t="s">
        <v>772</v>
      </c>
    </row>
    <row r="1626" spans="1:7">
      <c r="A1626" t="str">
        <f t="shared" si="28"/>
        <v>190401.400014</v>
      </c>
      <c r="B1626">
        <v>400014</v>
      </c>
      <c r="C1626" t="s">
        <v>164</v>
      </c>
      <c r="D1626">
        <v>190401</v>
      </c>
      <c r="E1626" t="s">
        <v>735</v>
      </c>
      <c r="F1626" t="s">
        <v>771</v>
      </c>
      <c r="G1626" t="s">
        <v>772</v>
      </c>
    </row>
    <row r="1627" spans="1:7">
      <c r="A1627" t="str">
        <f t="shared" si="28"/>
        <v>190401.400015</v>
      </c>
      <c r="B1627">
        <v>400015</v>
      </c>
      <c r="C1627" t="s">
        <v>171</v>
      </c>
      <c r="D1627">
        <v>190401</v>
      </c>
      <c r="E1627" t="s">
        <v>735</v>
      </c>
      <c r="F1627" t="s">
        <v>771</v>
      </c>
      <c r="G1627" t="s">
        <v>772</v>
      </c>
    </row>
    <row r="1628" spans="1:7">
      <c r="A1628" t="str">
        <f t="shared" si="28"/>
        <v>190401.400016</v>
      </c>
      <c r="B1628">
        <v>400016</v>
      </c>
      <c r="C1628" t="s">
        <v>177</v>
      </c>
      <c r="D1628">
        <v>190401</v>
      </c>
      <c r="E1628" t="s">
        <v>735</v>
      </c>
      <c r="F1628" t="s">
        <v>771</v>
      </c>
      <c r="G1628" t="s">
        <v>772</v>
      </c>
    </row>
    <row r="1629" spans="1:7">
      <c r="A1629" t="str">
        <f t="shared" si="28"/>
        <v>190401.400017</v>
      </c>
      <c r="B1629">
        <v>400017</v>
      </c>
      <c r="C1629" t="s">
        <v>183</v>
      </c>
      <c r="D1629">
        <v>190401</v>
      </c>
      <c r="E1629" t="s">
        <v>735</v>
      </c>
      <c r="F1629" t="s">
        <v>771</v>
      </c>
      <c r="G1629" t="s">
        <v>772</v>
      </c>
    </row>
    <row r="1630" spans="1:7">
      <c r="A1630" t="str">
        <f t="shared" si="28"/>
        <v>190401.400175</v>
      </c>
      <c r="B1630">
        <v>400175</v>
      </c>
      <c r="C1630" t="s">
        <v>765</v>
      </c>
      <c r="D1630">
        <v>190401</v>
      </c>
      <c r="E1630" t="s">
        <v>735</v>
      </c>
      <c r="F1630" t="s">
        <v>771</v>
      </c>
      <c r="G1630" t="s">
        <v>772</v>
      </c>
    </row>
    <row r="1631" spans="1:7">
      <c r="A1631" t="str">
        <f t="shared" si="28"/>
        <v>190401.400176</v>
      </c>
      <c r="B1631">
        <v>400176</v>
      </c>
      <c r="C1631" t="s">
        <v>766</v>
      </c>
      <c r="D1631">
        <v>190401</v>
      </c>
      <c r="E1631" t="s">
        <v>735</v>
      </c>
      <c r="F1631" t="s">
        <v>771</v>
      </c>
      <c r="G1631" t="s">
        <v>772</v>
      </c>
    </row>
    <row r="1632" spans="1:7">
      <c r="A1632" t="str">
        <f t="shared" si="28"/>
        <v>190401.400020</v>
      </c>
      <c r="B1632">
        <v>400020</v>
      </c>
      <c r="C1632" t="s">
        <v>191</v>
      </c>
      <c r="D1632">
        <v>190401</v>
      </c>
      <c r="E1632" t="s">
        <v>735</v>
      </c>
      <c r="F1632" t="s">
        <v>771</v>
      </c>
      <c r="G1632" t="s">
        <v>772</v>
      </c>
    </row>
    <row r="1633" spans="1:7">
      <c r="A1633" t="str">
        <f t="shared" si="28"/>
        <v>190401.400021</v>
      </c>
      <c r="B1633">
        <v>400021</v>
      </c>
      <c r="C1633" t="s">
        <v>197</v>
      </c>
      <c r="D1633">
        <v>190401</v>
      </c>
      <c r="E1633" t="s">
        <v>735</v>
      </c>
      <c r="F1633" t="s">
        <v>771</v>
      </c>
      <c r="G1633" t="s">
        <v>772</v>
      </c>
    </row>
    <row r="1634" spans="1:7">
      <c r="A1634" t="str">
        <f t="shared" si="28"/>
        <v>190401.400022</v>
      </c>
      <c r="B1634">
        <v>400022</v>
      </c>
      <c r="C1634" t="s">
        <v>200</v>
      </c>
      <c r="D1634">
        <v>190401</v>
      </c>
      <c r="E1634" t="s">
        <v>735</v>
      </c>
      <c r="F1634" t="s">
        <v>771</v>
      </c>
      <c r="G1634" t="s">
        <v>772</v>
      </c>
    </row>
    <row r="1635" spans="1:7">
      <c r="A1635" t="str">
        <f t="shared" si="28"/>
        <v>190401.400024</v>
      </c>
      <c r="B1635">
        <v>400024</v>
      </c>
      <c r="C1635" t="s">
        <v>767</v>
      </c>
      <c r="D1635">
        <v>190401</v>
      </c>
      <c r="E1635" t="s">
        <v>735</v>
      </c>
      <c r="F1635" t="s">
        <v>771</v>
      </c>
      <c r="G1635" t="s">
        <v>772</v>
      </c>
    </row>
    <row r="1636" spans="1:7">
      <c r="A1636" t="str">
        <f t="shared" si="28"/>
        <v>190401.400177</v>
      </c>
      <c r="B1636">
        <v>400177</v>
      </c>
      <c r="C1636" t="s">
        <v>202</v>
      </c>
      <c r="D1636">
        <v>190401</v>
      </c>
      <c r="E1636" t="s">
        <v>735</v>
      </c>
      <c r="F1636" t="s">
        <v>771</v>
      </c>
      <c r="G1636" t="s">
        <v>772</v>
      </c>
    </row>
    <row r="1637" spans="1:7">
      <c r="A1637" t="str">
        <f t="shared" si="28"/>
        <v>190401.400214</v>
      </c>
      <c r="B1637">
        <v>400214</v>
      </c>
      <c r="C1637" t="s">
        <v>224</v>
      </c>
      <c r="D1637">
        <v>190401</v>
      </c>
      <c r="E1637" t="s">
        <v>735</v>
      </c>
      <c r="F1637" t="s">
        <v>771</v>
      </c>
      <c r="G1637" t="s">
        <v>772</v>
      </c>
    </row>
    <row r="1638" spans="1:7">
      <c r="A1638" t="str">
        <f t="shared" si="28"/>
        <v>190401.400025</v>
      </c>
      <c r="B1638">
        <v>400025</v>
      </c>
      <c r="C1638" t="s">
        <v>228</v>
      </c>
      <c r="D1638">
        <v>190401</v>
      </c>
      <c r="E1638" t="s">
        <v>735</v>
      </c>
      <c r="F1638" t="s">
        <v>771</v>
      </c>
      <c r="G1638" t="s">
        <v>772</v>
      </c>
    </row>
    <row r="1639" spans="1:7">
      <c r="A1639" t="str">
        <f t="shared" si="28"/>
        <v>190401.400026</v>
      </c>
      <c r="B1639">
        <v>400026</v>
      </c>
      <c r="C1639" t="s">
        <v>230</v>
      </c>
      <c r="D1639">
        <v>190401</v>
      </c>
      <c r="E1639" t="s">
        <v>735</v>
      </c>
      <c r="F1639" t="s">
        <v>771</v>
      </c>
      <c r="G1639" t="s">
        <v>772</v>
      </c>
    </row>
    <row r="1640" spans="1:7">
      <c r="A1640" t="str">
        <f t="shared" si="28"/>
        <v>190401.400027</v>
      </c>
      <c r="B1640">
        <v>400027</v>
      </c>
      <c r="C1640" t="s">
        <v>231</v>
      </c>
      <c r="D1640">
        <v>190401</v>
      </c>
      <c r="E1640" t="s">
        <v>735</v>
      </c>
      <c r="F1640" t="s">
        <v>771</v>
      </c>
      <c r="G1640" t="s">
        <v>772</v>
      </c>
    </row>
    <row r="1641" spans="1:7">
      <c r="A1641" t="str">
        <f t="shared" si="28"/>
        <v>190401.400028</v>
      </c>
      <c r="B1641">
        <v>400028</v>
      </c>
      <c r="C1641" t="s">
        <v>232</v>
      </c>
      <c r="D1641">
        <v>190401</v>
      </c>
      <c r="E1641" t="s">
        <v>735</v>
      </c>
      <c r="F1641" t="s">
        <v>771</v>
      </c>
      <c r="G1641" t="s">
        <v>772</v>
      </c>
    </row>
    <row r="1642" spans="1:7">
      <c r="A1642" t="str">
        <f t="shared" si="28"/>
        <v>190401.400029</v>
      </c>
      <c r="B1642">
        <v>400029</v>
      </c>
      <c r="C1642" t="s">
        <v>234</v>
      </c>
      <c r="D1642">
        <v>190401</v>
      </c>
      <c r="E1642" t="s">
        <v>735</v>
      </c>
      <c r="F1642" t="s">
        <v>771</v>
      </c>
      <c r="G1642" t="s">
        <v>772</v>
      </c>
    </row>
    <row r="1643" spans="1:7">
      <c r="A1643" t="str">
        <f t="shared" si="28"/>
        <v>190401.400030</v>
      </c>
      <c r="B1643">
        <v>400030</v>
      </c>
      <c r="C1643" t="s">
        <v>236</v>
      </c>
      <c r="D1643">
        <v>190401</v>
      </c>
      <c r="E1643" t="s">
        <v>735</v>
      </c>
      <c r="F1643" t="s">
        <v>771</v>
      </c>
      <c r="G1643" t="s">
        <v>772</v>
      </c>
    </row>
    <row r="1644" spans="1:7">
      <c r="A1644" t="str">
        <f t="shared" ref="A1644:A1707" si="29">CONCATENATE(D1644,".",B1644)</f>
        <v>190401.400178</v>
      </c>
      <c r="B1644">
        <v>400178</v>
      </c>
      <c r="C1644" t="s">
        <v>769</v>
      </c>
      <c r="D1644">
        <v>190401</v>
      </c>
      <c r="E1644" t="s">
        <v>735</v>
      </c>
      <c r="F1644" t="s">
        <v>771</v>
      </c>
      <c r="G1644" t="s">
        <v>772</v>
      </c>
    </row>
    <row r="1645" spans="1:7">
      <c r="A1645" t="str">
        <f t="shared" si="29"/>
        <v>190401.400179</v>
      </c>
      <c r="B1645">
        <v>400179</v>
      </c>
      <c r="C1645" t="s">
        <v>238</v>
      </c>
      <c r="D1645">
        <v>190401</v>
      </c>
      <c r="E1645" t="s">
        <v>735</v>
      </c>
      <c r="F1645" t="s">
        <v>771</v>
      </c>
      <c r="G1645" t="s">
        <v>772</v>
      </c>
    </row>
    <row r="1646" spans="1:7">
      <c r="A1646" t="str">
        <f t="shared" si="29"/>
        <v>190401.400180</v>
      </c>
      <c r="B1646">
        <v>400180</v>
      </c>
      <c r="C1646" t="s">
        <v>243</v>
      </c>
      <c r="D1646">
        <v>190401</v>
      </c>
      <c r="E1646" t="s">
        <v>735</v>
      </c>
      <c r="F1646" t="s">
        <v>771</v>
      </c>
      <c r="G1646" t="s">
        <v>772</v>
      </c>
    </row>
    <row r="1647" spans="1:7">
      <c r="A1647" t="str">
        <f t="shared" si="29"/>
        <v>190402.400003</v>
      </c>
      <c r="B1647">
        <v>400003</v>
      </c>
      <c r="C1647" t="s">
        <v>156</v>
      </c>
      <c r="D1647">
        <v>190402</v>
      </c>
      <c r="E1647" t="s">
        <v>736</v>
      </c>
      <c r="F1647" t="s">
        <v>771</v>
      </c>
      <c r="G1647" t="s">
        <v>772</v>
      </c>
    </row>
    <row r="1648" spans="1:7">
      <c r="A1648" t="str">
        <f t="shared" si="29"/>
        <v>190402.400004</v>
      </c>
      <c r="B1648">
        <v>400004</v>
      </c>
      <c r="C1648" t="s">
        <v>753</v>
      </c>
      <c r="D1648">
        <v>190402</v>
      </c>
      <c r="E1648" t="s">
        <v>736</v>
      </c>
      <c r="F1648" t="s">
        <v>771</v>
      </c>
      <c r="G1648" t="s">
        <v>772</v>
      </c>
    </row>
    <row r="1649" spans="1:7">
      <c r="A1649" t="str">
        <f t="shared" si="29"/>
        <v>190402.400005</v>
      </c>
      <c r="B1649">
        <v>400005</v>
      </c>
      <c r="C1649" t="s">
        <v>754</v>
      </c>
      <c r="D1649">
        <v>190402</v>
      </c>
      <c r="E1649" t="s">
        <v>736</v>
      </c>
      <c r="F1649" t="s">
        <v>771</v>
      </c>
      <c r="G1649" t="s">
        <v>772</v>
      </c>
    </row>
    <row r="1650" spans="1:7">
      <c r="A1650" t="str">
        <f t="shared" si="29"/>
        <v>190402.400006</v>
      </c>
      <c r="B1650">
        <v>400006</v>
      </c>
      <c r="C1650" t="s">
        <v>755</v>
      </c>
      <c r="D1650">
        <v>190402</v>
      </c>
      <c r="E1650" t="s">
        <v>736</v>
      </c>
      <c r="F1650" t="s">
        <v>771</v>
      </c>
      <c r="G1650" t="s">
        <v>772</v>
      </c>
    </row>
    <row r="1651" spans="1:7">
      <c r="A1651" t="str">
        <f t="shared" si="29"/>
        <v>190402.400007</v>
      </c>
      <c r="B1651">
        <v>400007</v>
      </c>
      <c r="C1651" t="s">
        <v>756</v>
      </c>
      <c r="D1651">
        <v>190402</v>
      </c>
      <c r="E1651" t="s">
        <v>736</v>
      </c>
      <c r="F1651" t="s">
        <v>771</v>
      </c>
      <c r="G1651" t="s">
        <v>772</v>
      </c>
    </row>
    <row r="1652" spans="1:7">
      <c r="A1652" t="str">
        <f t="shared" si="29"/>
        <v>190402.400010</v>
      </c>
      <c r="B1652">
        <v>400010</v>
      </c>
      <c r="C1652" t="s">
        <v>162</v>
      </c>
      <c r="D1652">
        <v>190402</v>
      </c>
      <c r="E1652" t="s">
        <v>736</v>
      </c>
      <c r="F1652" t="s">
        <v>771</v>
      </c>
      <c r="G1652" t="s">
        <v>772</v>
      </c>
    </row>
    <row r="1653" spans="1:7">
      <c r="A1653" t="str">
        <f t="shared" si="29"/>
        <v>190402.400011</v>
      </c>
      <c r="B1653">
        <v>400011</v>
      </c>
      <c r="C1653" t="s">
        <v>757</v>
      </c>
      <c r="D1653">
        <v>190402</v>
      </c>
      <c r="E1653" t="s">
        <v>736</v>
      </c>
      <c r="F1653" t="s">
        <v>771</v>
      </c>
      <c r="G1653" t="s">
        <v>772</v>
      </c>
    </row>
    <row r="1654" spans="1:7">
      <c r="A1654" t="str">
        <f t="shared" si="29"/>
        <v>190402.400012</v>
      </c>
      <c r="B1654">
        <v>400012</v>
      </c>
      <c r="C1654" t="s">
        <v>758</v>
      </c>
      <c r="D1654">
        <v>190402</v>
      </c>
      <c r="E1654" t="s">
        <v>736</v>
      </c>
      <c r="F1654" t="s">
        <v>771</v>
      </c>
      <c r="G1654" t="s">
        <v>772</v>
      </c>
    </row>
    <row r="1655" spans="1:7">
      <c r="A1655" t="str">
        <f t="shared" si="29"/>
        <v>190402.400013</v>
      </c>
      <c r="B1655">
        <v>400013</v>
      </c>
      <c r="C1655" t="s">
        <v>759</v>
      </c>
      <c r="D1655">
        <v>190402</v>
      </c>
      <c r="E1655" t="s">
        <v>736</v>
      </c>
      <c r="F1655" t="s">
        <v>771</v>
      </c>
      <c r="G1655" t="s">
        <v>772</v>
      </c>
    </row>
    <row r="1656" spans="1:7">
      <c r="A1656" t="str">
        <f t="shared" si="29"/>
        <v>190402.400202</v>
      </c>
      <c r="B1656">
        <v>400202</v>
      </c>
      <c r="C1656" t="s">
        <v>760</v>
      </c>
      <c r="D1656">
        <v>190402</v>
      </c>
      <c r="E1656" t="s">
        <v>736</v>
      </c>
      <c r="F1656" t="s">
        <v>771</v>
      </c>
      <c r="G1656" t="s">
        <v>772</v>
      </c>
    </row>
    <row r="1657" spans="1:7">
      <c r="A1657" t="str">
        <f t="shared" si="29"/>
        <v>190402.400203</v>
      </c>
      <c r="B1657">
        <v>400203</v>
      </c>
      <c r="C1657" t="s">
        <v>761</v>
      </c>
      <c r="D1657">
        <v>190402</v>
      </c>
      <c r="E1657" t="s">
        <v>736</v>
      </c>
      <c r="F1657" t="s">
        <v>771</v>
      </c>
      <c r="G1657" t="s">
        <v>772</v>
      </c>
    </row>
    <row r="1658" spans="1:7">
      <c r="A1658" t="str">
        <f t="shared" si="29"/>
        <v>190402.400219</v>
      </c>
      <c r="B1658">
        <v>400219</v>
      </c>
      <c r="C1658" t="s">
        <v>762</v>
      </c>
      <c r="D1658">
        <v>190402</v>
      </c>
      <c r="E1658" t="s">
        <v>736</v>
      </c>
      <c r="F1658" t="s">
        <v>771</v>
      </c>
      <c r="G1658" t="s">
        <v>772</v>
      </c>
    </row>
    <row r="1659" spans="1:7">
      <c r="A1659" t="str">
        <f t="shared" si="29"/>
        <v>190402.400220</v>
      </c>
      <c r="B1659">
        <v>400220</v>
      </c>
      <c r="C1659" t="s">
        <v>763</v>
      </c>
      <c r="D1659">
        <v>190402</v>
      </c>
      <c r="E1659" t="s">
        <v>736</v>
      </c>
      <c r="F1659" t="s">
        <v>771</v>
      </c>
      <c r="G1659" t="s">
        <v>772</v>
      </c>
    </row>
    <row r="1660" spans="1:7">
      <c r="A1660" t="str">
        <f t="shared" si="29"/>
        <v>190402.400221</v>
      </c>
      <c r="B1660">
        <v>400221</v>
      </c>
      <c r="C1660" t="s">
        <v>764</v>
      </c>
      <c r="D1660">
        <v>190402</v>
      </c>
      <c r="E1660" t="s">
        <v>736</v>
      </c>
      <c r="F1660" t="s">
        <v>771</v>
      </c>
      <c r="G1660" t="s">
        <v>772</v>
      </c>
    </row>
    <row r="1661" spans="1:7">
      <c r="A1661" t="str">
        <f t="shared" si="29"/>
        <v>190402.400014</v>
      </c>
      <c r="B1661">
        <v>400014</v>
      </c>
      <c r="C1661" t="s">
        <v>164</v>
      </c>
      <c r="D1661">
        <v>190402</v>
      </c>
      <c r="E1661" t="s">
        <v>736</v>
      </c>
      <c r="F1661" t="s">
        <v>771</v>
      </c>
      <c r="G1661" t="s">
        <v>772</v>
      </c>
    </row>
    <row r="1662" spans="1:7">
      <c r="A1662" t="str">
        <f t="shared" si="29"/>
        <v>190402.400015</v>
      </c>
      <c r="B1662">
        <v>400015</v>
      </c>
      <c r="C1662" t="s">
        <v>171</v>
      </c>
      <c r="D1662">
        <v>190402</v>
      </c>
      <c r="E1662" t="s">
        <v>736</v>
      </c>
      <c r="F1662" t="s">
        <v>771</v>
      </c>
      <c r="G1662" t="s">
        <v>772</v>
      </c>
    </row>
    <row r="1663" spans="1:7">
      <c r="A1663" t="str">
        <f t="shared" si="29"/>
        <v>190402.400016</v>
      </c>
      <c r="B1663">
        <v>400016</v>
      </c>
      <c r="C1663" t="s">
        <v>177</v>
      </c>
      <c r="D1663">
        <v>190402</v>
      </c>
      <c r="E1663" t="s">
        <v>736</v>
      </c>
      <c r="F1663" t="s">
        <v>771</v>
      </c>
      <c r="G1663" t="s">
        <v>772</v>
      </c>
    </row>
    <row r="1664" spans="1:7">
      <c r="A1664" t="str">
        <f t="shared" si="29"/>
        <v>190402.400017</v>
      </c>
      <c r="B1664">
        <v>400017</v>
      </c>
      <c r="C1664" t="s">
        <v>183</v>
      </c>
      <c r="D1664">
        <v>190402</v>
      </c>
      <c r="E1664" t="s">
        <v>736</v>
      </c>
      <c r="F1664" t="s">
        <v>771</v>
      </c>
      <c r="G1664" t="s">
        <v>772</v>
      </c>
    </row>
    <row r="1665" spans="1:7">
      <c r="A1665" t="str">
        <f t="shared" si="29"/>
        <v>190402.400175</v>
      </c>
      <c r="B1665">
        <v>400175</v>
      </c>
      <c r="C1665" t="s">
        <v>765</v>
      </c>
      <c r="D1665">
        <v>190402</v>
      </c>
      <c r="E1665" t="s">
        <v>736</v>
      </c>
      <c r="F1665" t="s">
        <v>771</v>
      </c>
      <c r="G1665" t="s">
        <v>772</v>
      </c>
    </row>
    <row r="1666" spans="1:7">
      <c r="A1666" t="str">
        <f t="shared" si="29"/>
        <v>190402.400176</v>
      </c>
      <c r="B1666">
        <v>400176</v>
      </c>
      <c r="C1666" t="s">
        <v>766</v>
      </c>
      <c r="D1666">
        <v>190402</v>
      </c>
      <c r="E1666" t="s">
        <v>736</v>
      </c>
      <c r="F1666" t="s">
        <v>771</v>
      </c>
      <c r="G1666" t="s">
        <v>772</v>
      </c>
    </row>
    <row r="1667" spans="1:7">
      <c r="A1667" t="str">
        <f t="shared" si="29"/>
        <v>190402.400020</v>
      </c>
      <c r="B1667">
        <v>400020</v>
      </c>
      <c r="C1667" t="s">
        <v>191</v>
      </c>
      <c r="D1667">
        <v>190402</v>
      </c>
      <c r="E1667" t="s">
        <v>736</v>
      </c>
      <c r="F1667" t="s">
        <v>771</v>
      </c>
      <c r="G1667" t="s">
        <v>772</v>
      </c>
    </row>
    <row r="1668" spans="1:7">
      <c r="A1668" t="str">
        <f t="shared" si="29"/>
        <v>190402.400021</v>
      </c>
      <c r="B1668">
        <v>400021</v>
      </c>
      <c r="C1668" t="s">
        <v>197</v>
      </c>
      <c r="D1668">
        <v>190402</v>
      </c>
      <c r="E1668" t="s">
        <v>736</v>
      </c>
      <c r="F1668" t="s">
        <v>771</v>
      </c>
      <c r="G1668" t="s">
        <v>772</v>
      </c>
    </row>
    <row r="1669" spans="1:7">
      <c r="A1669" t="str">
        <f t="shared" si="29"/>
        <v>190402.400022</v>
      </c>
      <c r="B1669">
        <v>400022</v>
      </c>
      <c r="C1669" t="s">
        <v>200</v>
      </c>
      <c r="D1669">
        <v>190402</v>
      </c>
      <c r="E1669" t="s">
        <v>736</v>
      </c>
      <c r="F1669" t="s">
        <v>771</v>
      </c>
      <c r="G1669" t="s">
        <v>772</v>
      </c>
    </row>
    <row r="1670" spans="1:7">
      <c r="A1670" t="str">
        <f t="shared" si="29"/>
        <v>190402.400024</v>
      </c>
      <c r="B1670">
        <v>400024</v>
      </c>
      <c r="C1670" t="s">
        <v>767</v>
      </c>
      <c r="D1670">
        <v>190402</v>
      </c>
      <c r="E1670" t="s">
        <v>736</v>
      </c>
      <c r="F1670" t="s">
        <v>771</v>
      </c>
      <c r="G1670" t="s">
        <v>772</v>
      </c>
    </row>
    <row r="1671" spans="1:7">
      <c r="A1671" t="str">
        <f t="shared" si="29"/>
        <v>190402.400177</v>
      </c>
      <c r="B1671">
        <v>400177</v>
      </c>
      <c r="C1671" t="s">
        <v>202</v>
      </c>
      <c r="D1671">
        <v>190402</v>
      </c>
      <c r="E1671" t="s">
        <v>736</v>
      </c>
      <c r="F1671" t="s">
        <v>771</v>
      </c>
      <c r="G1671" t="s">
        <v>772</v>
      </c>
    </row>
    <row r="1672" spans="1:7">
      <c r="A1672" t="str">
        <f t="shared" si="29"/>
        <v>190402.400214</v>
      </c>
      <c r="B1672">
        <v>400214</v>
      </c>
      <c r="C1672" t="s">
        <v>224</v>
      </c>
      <c r="D1672">
        <v>190402</v>
      </c>
      <c r="E1672" t="s">
        <v>736</v>
      </c>
      <c r="F1672" t="s">
        <v>771</v>
      </c>
      <c r="G1672" t="s">
        <v>772</v>
      </c>
    </row>
    <row r="1673" spans="1:7">
      <c r="A1673" t="str">
        <f t="shared" si="29"/>
        <v>190402.400025</v>
      </c>
      <c r="B1673">
        <v>400025</v>
      </c>
      <c r="C1673" t="s">
        <v>228</v>
      </c>
      <c r="D1673">
        <v>190402</v>
      </c>
      <c r="E1673" t="s">
        <v>736</v>
      </c>
      <c r="F1673" t="s">
        <v>771</v>
      </c>
      <c r="G1673" t="s">
        <v>772</v>
      </c>
    </row>
    <row r="1674" spans="1:7">
      <c r="A1674" t="str">
        <f t="shared" si="29"/>
        <v>190402.400026</v>
      </c>
      <c r="B1674">
        <v>400026</v>
      </c>
      <c r="C1674" t="s">
        <v>230</v>
      </c>
      <c r="D1674">
        <v>190402</v>
      </c>
      <c r="E1674" t="s">
        <v>736</v>
      </c>
      <c r="F1674" t="s">
        <v>771</v>
      </c>
      <c r="G1674" t="s">
        <v>772</v>
      </c>
    </row>
    <row r="1675" spans="1:7">
      <c r="A1675" t="str">
        <f t="shared" si="29"/>
        <v>190402.400027</v>
      </c>
      <c r="B1675">
        <v>400027</v>
      </c>
      <c r="C1675" t="s">
        <v>231</v>
      </c>
      <c r="D1675">
        <v>190402</v>
      </c>
      <c r="E1675" t="s">
        <v>736</v>
      </c>
      <c r="F1675" t="s">
        <v>771</v>
      </c>
      <c r="G1675" t="s">
        <v>772</v>
      </c>
    </row>
    <row r="1676" spans="1:7">
      <c r="A1676" t="str">
        <f t="shared" si="29"/>
        <v>190402.400028</v>
      </c>
      <c r="B1676">
        <v>400028</v>
      </c>
      <c r="C1676" t="s">
        <v>232</v>
      </c>
      <c r="D1676">
        <v>190402</v>
      </c>
      <c r="E1676" t="s">
        <v>736</v>
      </c>
      <c r="F1676" t="s">
        <v>771</v>
      </c>
      <c r="G1676" t="s">
        <v>772</v>
      </c>
    </row>
    <row r="1677" spans="1:7">
      <c r="A1677" t="str">
        <f t="shared" si="29"/>
        <v>190402.400029</v>
      </c>
      <c r="B1677">
        <v>400029</v>
      </c>
      <c r="C1677" t="s">
        <v>234</v>
      </c>
      <c r="D1677">
        <v>190402</v>
      </c>
      <c r="E1677" t="s">
        <v>736</v>
      </c>
      <c r="F1677" t="s">
        <v>771</v>
      </c>
      <c r="G1677" t="s">
        <v>772</v>
      </c>
    </row>
    <row r="1678" spans="1:7">
      <c r="A1678" t="str">
        <f t="shared" si="29"/>
        <v>190402.400030</v>
      </c>
      <c r="B1678">
        <v>400030</v>
      </c>
      <c r="C1678" t="s">
        <v>236</v>
      </c>
      <c r="D1678">
        <v>190402</v>
      </c>
      <c r="E1678" t="s">
        <v>736</v>
      </c>
      <c r="F1678" t="s">
        <v>771</v>
      </c>
      <c r="G1678" t="s">
        <v>772</v>
      </c>
    </row>
    <row r="1679" spans="1:7">
      <c r="A1679" t="str">
        <f t="shared" si="29"/>
        <v>190402.400178</v>
      </c>
      <c r="B1679">
        <v>400178</v>
      </c>
      <c r="C1679" t="s">
        <v>769</v>
      </c>
      <c r="D1679">
        <v>190402</v>
      </c>
      <c r="E1679" t="s">
        <v>736</v>
      </c>
      <c r="F1679" t="s">
        <v>771</v>
      </c>
      <c r="G1679" t="s">
        <v>772</v>
      </c>
    </row>
    <row r="1680" spans="1:7">
      <c r="A1680" t="str">
        <f t="shared" si="29"/>
        <v>190402.400179</v>
      </c>
      <c r="B1680">
        <v>400179</v>
      </c>
      <c r="C1680" t="s">
        <v>238</v>
      </c>
      <c r="D1680">
        <v>190402</v>
      </c>
      <c r="E1680" t="s">
        <v>736</v>
      </c>
      <c r="F1680" t="s">
        <v>771</v>
      </c>
      <c r="G1680" t="s">
        <v>772</v>
      </c>
    </row>
    <row r="1681" spans="1:7">
      <c r="A1681" t="str">
        <f t="shared" si="29"/>
        <v>190402.400180</v>
      </c>
      <c r="B1681">
        <v>400180</v>
      </c>
      <c r="C1681" t="s">
        <v>243</v>
      </c>
      <c r="D1681">
        <v>190402</v>
      </c>
      <c r="E1681" t="s">
        <v>736</v>
      </c>
      <c r="F1681" t="s">
        <v>771</v>
      </c>
      <c r="G1681" t="s">
        <v>772</v>
      </c>
    </row>
    <row r="1682" spans="1:7">
      <c r="A1682" t="str">
        <f t="shared" si="29"/>
        <v>190403.400003</v>
      </c>
      <c r="B1682">
        <v>400003</v>
      </c>
      <c r="C1682" t="s">
        <v>156</v>
      </c>
      <c r="D1682">
        <v>190403</v>
      </c>
      <c r="E1682" t="s">
        <v>737</v>
      </c>
      <c r="F1682" t="s">
        <v>771</v>
      </c>
      <c r="G1682" t="s">
        <v>772</v>
      </c>
    </row>
    <row r="1683" spans="1:7">
      <c r="A1683" t="str">
        <f t="shared" si="29"/>
        <v>190403.400004</v>
      </c>
      <c r="B1683">
        <v>400004</v>
      </c>
      <c r="C1683" t="s">
        <v>753</v>
      </c>
      <c r="D1683">
        <v>190403</v>
      </c>
      <c r="E1683" t="s">
        <v>737</v>
      </c>
      <c r="F1683" t="s">
        <v>771</v>
      </c>
      <c r="G1683" t="s">
        <v>772</v>
      </c>
    </row>
    <row r="1684" spans="1:7">
      <c r="A1684" t="str">
        <f t="shared" si="29"/>
        <v>190403.400005</v>
      </c>
      <c r="B1684">
        <v>400005</v>
      </c>
      <c r="C1684" t="s">
        <v>754</v>
      </c>
      <c r="D1684">
        <v>190403</v>
      </c>
      <c r="E1684" t="s">
        <v>737</v>
      </c>
      <c r="F1684" t="s">
        <v>771</v>
      </c>
      <c r="G1684" t="s">
        <v>772</v>
      </c>
    </row>
    <row r="1685" spans="1:7">
      <c r="A1685" t="str">
        <f t="shared" si="29"/>
        <v>190403.400006</v>
      </c>
      <c r="B1685">
        <v>400006</v>
      </c>
      <c r="C1685" t="s">
        <v>755</v>
      </c>
      <c r="D1685">
        <v>190403</v>
      </c>
      <c r="E1685" t="s">
        <v>737</v>
      </c>
      <c r="F1685" t="s">
        <v>771</v>
      </c>
      <c r="G1685" t="s">
        <v>772</v>
      </c>
    </row>
    <row r="1686" spans="1:7">
      <c r="A1686" t="str">
        <f t="shared" si="29"/>
        <v>190403.400007</v>
      </c>
      <c r="B1686">
        <v>400007</v>
      </c>
      <c r="C1686" t="s">
        <v>756</v>
      </c>
      <c r="D1686">
        <v>190403</v>
      </c>
      <c r="E1686" t="s">
        <v>737</v>
      </c>
      <c r="F1686" t="s">
        <v>771</v>
      </c>
      <c r="G1686" t="s">
        <v>772</v>
      </c>
    </row>
    <row r="1687" spans="1:7">
      <c r="A1687" t="str">
        <f t="shared" si="29"/>
        <v>190403.400010</v>
      </c>
      <c r="B1687">
        <v>400010</v>
      </c>
      <c r="C1687" t="s">
        <v>162</v>
      </c>
      <c r="D1687">
        <v>190403</v>
      </c>
      <c r="E1687" t="s">
        <v>737</v>
      </c>
      <c r="F1687" t="s">
        <v>771</v>
      </c>
      <c r="G1687" t="s">
        <v>772</v>
      </c>
    </row>
    <row r="1688" spans="1:7">
      <c r="A1688" t="str">
        <f t="shared" si="29"/>
        <v>190403.400011</v>
      </c>
      <c r="B1688">
        <v>400011</v>
      </c>
      <c r="C1688" t="s">
        <v>757</v>
      </c>
      <c r="D1688">
        <v>190403</v>
      </c>
      <c r="E1688" t="s">
        <v>737</v>
      </c>
      <c r="F1688" t="s">
        <v>771</v>
      </c>
      <c r="G1688" t="s">
        <v>772</v>
      </c>
    </row>
    <row r="1689" spans="1:7">
      <c r="A1689" t="str">
        <f t="shared" si="29"/>
        <v>190403.400012</v>
      </c>
      <c r="B1689">
        <v>400012</v>
      </c>
      <c r="C1689" t="s">
        <v>758</v>
      </c>
      <c r="D1689">
        <v>190403</v>
      </c>
      <c r="E1689" t="s">
        <v>737</v>
      </c>
      <c r="F1689" t="s">
        <v>771</v>
      </c>
      <c r="G1689" t="s">
        <v>772</v>
      </c>
    </row>
    <row r="1690" spans="1:7">
      <c r="A1690" t="str">
        <f t="shared" si="29"/>
        <v>190403.400013</v>
      </c>
      <c r="B1690">
        <v>400013</v>
      </c>
      <c r="C1690" t="s">
        <v>759</v>
      </c>
      <c r="D1690">
        <v>190403</v>
      </c>
      <c r="E1690" t="s">
        <v>737</v>
      </c>
      <c r="F1690" t="s">
        <v>771</v>
      </c>
      <c r="G1690" t="s">
        <v>772</v>
      </c>
    </row>
    <row r="1691" spans="1:7">
      <c r="A1691" t="str">
        <f t="shared" si="29"/>
        <v>190403.400202</v>
      </c>
      <c r="B1691">
        <v>400202</v>
      </c>
      <c r="C1691" t="s">
        <v>760</v>
      </c>
      <c r="D1691">
        <v>190403</v>
      </c>
      <c r="E1691" t="s">
        <v>737</v>
      </c>
      <c r="F1691" t="s">
        <v>771</v>
      </c>
      <c r="G1691" t="s">
        <v>772</v>
      </c>
    </row>
    <row r="1692" spans="1:7">
      <c r="A1692" t="str">
        <f t="shared" si="29"/>
        <v>190403.400203</v>
      </c>
      <c r="B1692">
        <v>400203</v>
      </c>
      <c r="C1692" t="s">
        <v>761</v>
      </c>
      <c r="D1692">
        <v>190403</v>
      </c>
      <c r="E1692" t="s">
        <v>737</v>
      </c>
      <c r="F1692" t="s">
        <v>771</v>
      </c>
      <c r="G1692" t="s">
        <v>772</v>
      </c>
    </row>
    <row r="1693" spans="1:7">
      <c r="A1693" t="str">
        <f t="shared" si="29"/>
        <v>190403.400219</v>
      </c>
      <c r="B1693">
        <v>400219</v>
      </c>
      <c r="C1693" t="s">
        <v>762</v>
      </c>
      <c r="D1693">
        <v>190403</v>
      </c>
      <c r="E1693" t="s">
        <v>737</v>
      </c>
      <c r="F1693" t="s">
        <v>771</v>
      </c>
      <c r="G1693" t="s">
        <v>772</v>
      </c>
    </row>
    <row r="1694" spans="1:7">
      <c r="A1694" t="str">
        <f t="shared" si="29"/>
        <v>190403.400220</v>
      </c>
      <c r="B1694">
        <v>400220</v>
      </c>
      <c r="C1694" t="s">
        <v>763</v>
      </c>
      <c r="D1694">
        <v>190403</v>
      </c>
      <c r="E1694" t="s">
        <v>737</v>
      </c>
      <c r="F1694" t="s">
        <v>771</v>
      </c>
      <c r="G1694" t="s">
        <v>772</v>
      </c>
    </row>
    <row r="1695" spans="1:7">
      <c r="A1695" t="str">
        <f t="shared" si="29"/>
        <v>190403.400221</v>
      </c>
      <c r="B1695">
        <v>400221</v>
      </c>
      <c r="C1695" t="s">
        <v>764</v>
      </c>
      <c r="D1695">
        <v>190403</v>
      </c>
      <c r="E1695" t="s">
        <v>737</v>
      </c>
      <c r="F1695" t="s">
        <v>771</v>
      </c>
      <c r="G1695" t="s">
        <v>772</v>
      </c>
    </row>
    <row r="1696" spans="1:7">
      <c r="A1696" t="str">
        <f t="shared" si="29"/>
        <v>190403.400014</v>
      </c>
      <c r="B1696">
        <v>400014</v>
      </c>
      <c r="C1696" t="s">
        <v>164</v>
      </c>
      <c r="D1696">
        <v>190403</v>
      </c>
      <c r="E1696" t="s">
        <v>737</v>
      </c>
      <c r="F1696" t="s">
        <v>771</v>
      </c>
      <c r="G1696" t="s">
        <v>772</v>
      </c>
    </row>
    <row r="1697" spans="1:7">
      <c r="A1697" t="str">
        <f t="shared" si="29"/>
        <v>190403.400015</v>
      </c>
      <c r="B1697">
        <v>400015</v>
      </c>
      <c r="C1697" t="s">
        <v>171</v>
      </c>
      <c r="D1697">
        <v>190403</v>
      </c>
      <c r="E1697" t="s">
        <v>737</v>
      </c>
      <c r="F1697" t="s">
        <v>771</v>
      </c>
      <c r="G1697" t="s">
        <v>772</v>
      </c>
    </row>
    <row r="1698" spans="1:7">
      <c r="A1698" t="str">
        <f t="shared" si="29"/>
        <v>190403.400016</v>
      </c>
      <c r="B1698">
        <v>400016</v>
      </c>
      <c r="C1698" t="s">
        <v>177</v>
      </c>
      <c r="D1698">
        <v>190403</v>
      </c>
      <c r="E1698" t="s">
        <v>737</v>
      </c>
      <c r="F1698" t="s">
        <v>771</v>
      </c>
      <c r="G1698" t="s">
        <v>772</v>
      </c>
    </row>
    <row r="1699" spans="1:7">
      <c r="A1699" t="str">
        <f t="shared" si="29"/>
        <v>190403.400017</v>
      </c>
      <c r="B1699">
        <v>400017</v>
      </c>
      <c r="C1699" t="s">
        <v>183</v>
      </c>
      <c r="D1699">
        <v>190403</v>
      </c>
      <c r="E1699" t="s">
        <v>737</v>
      </c>
      <c r="F1699" t="s">
        <v>771</v>
      </c>
      <c r="G1699" t="s">
        <v>772</v>
      </c>
    </row>
    <row r="1700" spans="1:7">
      <c r="A1700" t="str">
        <f t="shared" si="29"/>
        <v>190403.400175</v>
      </c>
      <c r="B1700">
        <v>400175</v>
      </c>
      <c r="C1700" t="s">
        <v>765</v>
      </c>
      <c r="D1700">
        <v>190403</v>
      </c>
      <c r="E1700" t="s">
        <v>737</v>
      </c>
      <c r="F1700" t="s">
        <v>771</v>
      </c>
      <c r="G1700" t="s">
        <v>772</v>
      </c>
    </row>
    <row r="1701" spans="1:7">
      <c r="A1701" t="str">
        <f t="shared" si="29"/>
        <v>190403.400176</v>
      </c>
      <c r="B1701">
        <v>400176</v>
      </c>
      <c r="C1701" t="s">
        <v>766</v>
      </c>
      <c r="D1701">
        <v>190403</v>
      </c>
      <c r="E1701" t="s">
        <v>737</v>
      </c>
      <c r="F1701" t="s">
        <v>771</v>
      </c>
      <c r="G1701" t="s">
        <v>772</v>
      </c>
    </row>
    <row r="1702" spans="1:7">
      <c r="A1702" t="str">
        <f t="shared" si="29"/>
        <v>190403.400020</v>
      </c>
      <c r="B1702">
        <v>400020</v>
      </c>
      <c r="C1702" t="s">
        <v>191</v>
      </c>
      <c r="D1702">
        <v>190403</v>
      </c>
      <c r="E1702" t="s">
        <v>737</v>
      </c>
      <c r="F1702" t="s">
        <v>771</v>
      </c>
      <c r="G1702" t="s">
        <v>772</v>
      </c>
    </row>
    <row r="1703" spans="1:7">
      <c r="A1703" t="str">
        <f t="shared" si="29"/>
        <v>190403.400021</v>
      </c>
      <c r="B1703">
        <v>400021</v>
      </c>
      <c r="C1703" t="s">
        <v>197</v>
      </c>
      <c r="D1703">
        <v>190403</v>
      </c>
      <c r="E1703" t="s">
        <v>737</v>
      </c>
      <c r="F1703" t="s">
        <v>771</v>
      </c>
      <c r="G1703" t="s">
        <v>772</v>
      </c>
    </row>
    <row r="1704" spans="1:7">
      <c r="A1704" t="str">
        <f t="shared" si="29"/>
        <v>190403.400022</v>
      </c>
      <c r="B1704">
        <v>400022</v>
      </c>
      <c r="C1704" t="s">
        <v>200</v>
      </c>
      <c r="D1704">
        <v>190403</v>
      </c>
      <c r="E1704" t="s">
        <v>737</v>
      </c>
      <c r="F1704" t="s">
        <v>771</v>
      </c>
      <c r="G1704" t="s">
        <v>772</v>
      </c>
    </row>
    <row r="1705" spans="1:7">
      <c r="A1705" t="str">
        <f t="shared" si="29"/>
        <v>190403.400024</v>
      </c>
      <c r="B1705">
        <v>400024</v>
      </c>
      <c r="C1705" t="s">
        <v>767</v>
      </c>
      <c r="D1705">
        <v>190403</v>
      </c>
      <c r="E1705" t="s">
        <v>737</v>
      </c>
      <c r="F1705" t="s">
        <v>771</v>
      </c>
      <c r="G1705" t="s">
        <v>772</v>
      </c>
    </row>
    <row r="1706" spans="1:7">
      <c r="A1706" t="str">
        <f t="shared" si="29"/>
        <v>190403.400177</v>
      </c>
      <c r="B1706">
        <v>400177</v>
      </c>
      <c r="C1706" t="s">
        <v>202</v>
      </c>
      <c r="D1706">
        <v>190403</v>
      </c>
      <c r="E1706" t="s">
        <v>737</v>
      </c>
      <c r="F1706" t="s">
        <v>771</v>
      </c>
      <c r="G1706" t="s">
        <v>772</v>
      </c>
    </row>
    <row r="1707" spans="1:7">
      <c r="A1707" t="str">
        <f t="shared" si="29"/>
        <v>190403.400214</v>
      </c>
      <c r="B1707">
        <v>400214</v>
      </c>
      <c r="C1707" t="s">
        <v>224</v>
      </c>
      <c r="D1707">
        <v>190403</v>
      </c>
      <c r="E1707" t="s">
        <v>737</v>
      </c>
      <c r="F1707" t="s">
        <v>771</v>
      </c>
      <c r="G1707" t="s">
        <v>772</v>
      </c>
    </row>
    <row r="1708" spans="1:7">
      <c r="A1708" t="str">
        <f t="shared" ref="A1708:A1771" si="30">CONCATENATE(D1708,".",B1708)</f>
        <v>190403.400025</v>
      </c>
      <c r="B1708">
        <v>400025</v>
      </c>
      <c r="C1708" t="s">
        <v>228</v>
      </c>
      <c r="D1708">
        <v>190403</v>
      </c>
      <c r="E1708" t="s">
        <v>737</v>
      </c>
      <c r="F1708" t="s">
        <v>771</v>
      </c>
      <c r="G1708" t="s">
        <v>772</v>
      </c>
    </row>
    <row r="1709" spans="1:7">
      <c r="A1709" t="str">
        <f t="shared" si="30"/>
        <v>190403.400026</v>
      </c>
      <c r="B1709">
        <v>400026</v>
      </c>
      <c r="C1709" t="s">
        <v>230</v>
      </c>
      <c r="D1709">
        <v>190403</v>
      </c>
      <c r="E1709" t="s">
        <v>737</v>
      </c>
      <c r="F1709" t="s">
        <v>771</v>
      </c>
      <c r="G1709" t="s">
        <v>772</v>
      </c>
    </row>
    <row r="1710" spans="1:7">
      <c r="A1710" t="str">
        <f t="shared" si="30"/>
        <v>190403.400027</v>
      </c>
      <c r="B1710">
        <v>400027</v>
      </c>
      <c r="C1710" t="s">
        <v>231</v>
      </c>
      <c r="D1710">
        <v>190403</v>
      </c>
      <c r="E1710" t="s">
        <v>737</v>
      </c>
      <c r="F1710" t="s">
        <v>771</v>
      </c>
      <c r="G1710" t="s">
        <v>772</v>
      </c>
    </row>
    <row r="1711" spans="1:7">
      <c r="A1711" t="str">
        <f t="shared" si="30"/>
        <v>190403.400028</v>
      </c>
      <c r="B1711">
        <v>400028</v>
      </c>
      <c r="C1711" t="s">
        <v>232</v>
      </c>
      <c r="D1711">
        <v>190403</v>
      </c>
      <c r="E1711" t="s">
        <v>737</v>
      </c>
      <c r="F1711" t="s">
        <v>771</v>
      </c>
      <c r="G1711" t="s">
        <v>772</v>
      </c>
    </row>
    <row r="1712" spans="1:7">
      <c r="A1712" t="str">
        <f t="shared" si="30"/>
        <v>190403.400029</v>
      </c>
      <c r="B1712">
        <v>400029</v>
      </c>
      <c r="C1712" t="s">
        <v>234</v>
      </c>
      <c r="D1712">
        <v>190403</v>
      </c>
      <c r="E1712" t="s">
        <v>737</v>
      </c>
      <c r="F1712" t="s">
        <v>771</v>
      </c>
      <c r="G1712" t="s">
        <v>772</v>
      </c>
    </row>
    <row r="1713" spans="1:7">
      <c r="A1713" t="str">
        <f t="shared" si="30"/>
        <v>190403.400030</v>
      </c>
      <c r="B1713">
        <v>400030</v>
      </c>
      <c r="C1713" t="s">
        <v>236</v>
      </c>
      <c r="D1713">
        <v>190403</v>
      </c>
      <c r="E1713" t="s">
        <v>737</v>
      </c>
      <c r="F1713" t="s">
        <v>771</v>
      </c>
      <c r="G1713" t="s">
        <v>772</v>
      </c>
    </row>
    <row r="1714" spans="1:7">
      <c r="A1714" t="str">
        <f t="shared" si="30"/>
        <v>190403.400178</v>
      </c>
      <c r="B1714">
        <v>400178</v>
      </c>
      <c r="C1714" t="s">
        <v>769</v>
      </c>
      <c r="D1714">
        <v>190403</v>
      </c>
      <c r="E1714" t="s">
        <v>737</v>
      </c>
      <c r="F1714" t="s">
        <v>771</v>
      </c>
      <c r="G1714" t="s">
        <v>772</v>
      </c>
    </row>
    <row r="1715" spans="1:7">
      <c r="A1715" t="str">
        <f t="shared" si="30"/>
        <v>190403.400179</v>
      </c>
      <c r="B1715">
        <v>400179</v>
      </c>
      <c r="C1715" t="s">
        <v>238</v>
      </c>
      <c r="D1715">
        <v>190403</v>
      </c>
      <c r="E1715" t="s">
        <v>737</v>
      </c>
      <c r="F1715" t="s">
        <v>771</v>
      </c>
      <c r="G1715" t="s">
        <v>772</v>
      </c>
    </row>
    <row r="1716" spans="1:7">
      <c r="A1716" t="str">
        <f t="shared" si="30"/>
        <v>190403.400180</v>
      </c>
      <c r="B1716">
        <v>400180</v>
      </c>
      <c r="C1716" t="s">
        <v>243</v>
      </c>
      <c r="D1716">
        <v>190403</v>
      </c>
      <c r="E1716" t="s">
        <v>737</v>
      </c>
      <c r="F1716" t="s">
        <v>771</v>
      </c>
      <c r="G1716" t="s">
        <v>772</v>
      </c>
    </row>
    <row r="1717" spans="1:7">
      <c r="A1717" t="str">
        <f t="shared" si="30"/>
        <v>190404.400003</v>
      </c>
      <c r="B1717">
        <v>400003</v>
      </c>
      <c r="C1717" t="s">
        <v>156</v>
      </c>
      <c r="D1717">
        <v>190404</v>
      </c>
      <c r="E1717" t="s">
        <v>738</v>
      </c>
      <c r="F1717" t="s">
        <v>771</v>
      </c>
      <c r="G1717" t="s">
        <v>772</v>
      </c>
    </row>
    <row r="1718" spans="1:7">
      <c r="A1718" t="str">
        <f t="shared" si="30"/>
        <v>190404.400004</v>
      </c>
      <c r="B1718">
        <v>400004</v>
      </c>
      <c r="C1718" t="s">
        <v>753</v>
      </c>
      <c r="D1718">
        <v>190404</v>
      </c>
      <c r="E1718" t="s">
        <v>738</v>
      </c>
      <c r="F1718" t="s">
        <v>771</v>
      </c>
      <c r="G1718" t="s">
        <v>772</v>
      </c>
    </row>
    <row r="1719" spans="1:7">
      <c r="A1719" t="str">
        <f t="shared" si="30"/>
        <v>190404.400005</v>
      </c>
      <c r="B1719">
        <v>400005</v>
      </c>
      <c r="C1719" t="s">
        <v>754</v>
      </c>
      <c r="D1719">
        <v>190404</v>
      </c>
      <c r="E1719" t="s">
        <v>738</v>
      </c>
      <c r="F1719" t="s">
        <v>771</v>
      </c>
      <c r="G1719" t="s">
        <v>772</v>
      </c>
    </row>
    <row r="1720" spans="1:7">
      <c r="A1720" t="str">
        <f t="shared" si="30"/>
        <v>190404.400006</v>
      </c>
      <c r="B1720">
        <v>400006</v>
      </c>
      <c r="C1720" t="s">
        <v>755</v>
      </c>
      <c r="D1720">
        <v>190404</v>
      </c>
      <c r="E1720" t="s">
        <v>738</v>
      </c>
      <c r="F1720" t="s">
        <v>771</v>
      </c>
      <c r="G1720" t="s">
        <v>772</v>
      </c>
    </row>
    <row r="1721" spans="1:7">
      <c r="A1721" t="str">
        <f t="shared" si="30"/>
        <v>190404.400007</v>
      </c>
      <c r="B1721">
        <v>400007</v>
      </c>
      <c r="C1721" t="s">
        <v>756</v>
      </c>
      <c r="D1721">
        <v>190404</v>
      </c>
      <c r="E1721" t="s">
        <v>738</v>
      </c>
      <c r="F1721" t="s">
        <v>771</v>
      </c>
      <c r="G1721" t="s">
        <v>772</v>
      </c>
    </row>
    <row r="1722" spans="1:7">
      <c r="A1722" t="str">
        <f t="shared" si="30"/>
        <v>190404.400010</v>
      </c>
      <c r="B1722">
        <v>400010</v>
      </c>
      <c r="C1722" t="s">
        <v>162</v>
      </c>
      <c r="D1722">
        <v>190404</v>
      </c>
      <c r="E1722" t="s">
        <v>738</v>
      </c>
      <c r="F1722" t="s">
        <v>771</v>
      </c>
      <c r="G1722" t="s">
        <v>772</v>
      </c>
    </row>
    <row r="1723" spans="1:7">
      <c r="A1723" t="str">
        <f t="shared" si="30"/>
        <v>190404.400011</v>
      </c>
      <c r="B1723">
        <v>400011</v>
      </c>
      <c r="C1723" t="s">
        <v>757</v>
      </c>
      <c r="D1723">
        <v>190404</v>
      </c>
      <c r="E1723" t="s">
        <v>738</v>
      </c>
      <c r="F1723" t="s">
        <v>771</v>
      </c>
      <c r="G1723" t="s">
        <v>772</v>
      </c>
    </row>
    <row r="1724" spans="1:7">
      <c r="A1724" t="str">
        <f t="shared" si="30"/>
        <v>190404.400012</v>
      </c>
      <c r="B1724">
        <v>400012</v>
      </c>
      <c r="C1724" t="s">
        <v>758</v>
      </c>
      <c r="D1724">
        <v>190404</v>
      </c>
      <c r="E1724" t="s">
        <v>738</v>
      </c>
      <c r="F1724" t="s">
        <v>771</v>
      </c>
      <c r="G1724" t="s">
        <v>772</v>
      </c>
    </row>
    <row r="1725" spans="1:7">
      <c r="A1725" t="str">
        <f t="shared" si="30"/>
        <v>190404.400013</v>
      </c>
      <c r="B1725">
        <v>400013</v>
      </c>
      <c r="C1725" t="s">
        <v>759</v>
      </c>
      <c r="D1725">
        <v>190404</v>
      </c>
      <c r="E1725" t="s">
        <v>738</v>
      </c>
      <c r="F1725" t="s">
        <v>771</v>
      </c>
      <c r="G1725" t="s">
        <v>772</v>
      </c>
    </row>
    <row r="1726" spans="1:7">
      <c r="A1726" t="str">
        <f t="shared" si="30"/>
        <v>190404.400202</v>
      </c>
      <c r="B1726">
        <v>400202</v>
      </c>
      <c r="C1726" t="s">
        <v>760</v>
      </c>
      <c r="D1726">
        <v>190404</v>
      </c>
      <c r="E1726" t="s">
        <v>738</v>
      </c>
      <c r="F1726" t="s">
        <v>771</v>
      </c>
      <c r="G1726" t="s">
        <v>772</v>
      </c>
    </row>
    <row r="1727" spans="1:7">
      <c r="A1727" t="str">
        <f t="shared" si="30"/>
        <v>190404.400203</v>
      </c>
      <c r="B1727">
        <v>400203</v>
      </c>
      <c r="C1727" t="s">
        <v>761</v>
      </c>
      <c r="D1727">
        <v>190404</v>
      </c>
      <c r="E1727" t="s">
        <v>738</v>
      </c>
      <c r="F1727" t="s">
        <v>771</v>
      </c>
      <c r="G1727" t="s">
        <v>772</v>
      </c>
    </row>
    <row r="1728" spans="1:7">
      <c r="A1728" t="str">
        <f t="shared" si="30"/>
        <v>190404.400219</v>
      </c>
      <c r="B1728">
        <v>400219</v>
      </c>
      <c r="C1728" t="s">
        <v>762</v>
      </c>
      <c r="D1728">
        <v>190404</v>
      </c>
      <c r="E1728" t="s">
        <v>738</v>
      </c>
      <c r="F1728" t="s">
        <v>771</v>
      </c>
      <c r="G1728" t="s">
        <v>772</v>
      </c>
    </row>
    <row r="1729" spans="1:7">
      <c r="A1729" t="str">
        <f t="shared" si="30"/>
        <v>190404.400220</v>
      </c>
      <c r="B1729">
        <v>400220</v>
      </c>
      <c r="C1729" t="s">
        <v>763</v>
      </c>
      <c r="D1729">
        <v>190404</v>
      </c>
      <c r="E1729" t="s">
        <v>738</v>
      </c>
      <c r="F1729" t="s">
        <v>771</v>
      </c>
      <c r="G1729" t="s">
        <v>772</v>
      </c>
    </row>
    <row r="1730" spans="1:7">
      <c r="A1730" t="str">
        <f t="shared" si="30"/>
        <v>190404.400221</v>
      </c>
      <c r="B1730">
        <v>400221</v>
      </c>
      <c r="C1730" t="s">
        <v>764</v>
      </c>
      <c r="D1730">
        <v>190404</v>
      </c>
      <c r="E1730" t="s">
        <v>738</v>
      </c>
      <c r="F1730" t="s">
        <v>771</v>
      </c>
      <c r="G1730" t="s">
        <v>772</v>
      </c>
    </row>
    <row r="1731" spans="1:7">
      <c r="A1731" t="str">
        <f t="shared" si="30"/>
        <v>190404.400014</v>
      </c>
      <c r="B1731">
        <v>400014</v>
      </c>
      <c r="C1731" t="s">
        <v>164</v>
      </c>
      <c r="D1731">
        <v>190404</v>
      </c>
      <c r="E1731" t="s">
        <v>738</v>
      </c>
      <c r="F1731" t="s">
        <v>771</v>
      </c>
      <c r="G1731" t="s">
        <v>772</v>
      </c>
    </row>
    <row r="1732" spans="1:7">
      <c r="A1732" t="str">
        <f t="shared" si="30"/>
        <v>190404.400015</v>
      </c>
      <c r="B1732">
        <v>400015</v>
      </c>
      <c r="C1732" t="s">
        <v>171</v>
      </c>
      <c r="D1732">
        <v>190404</v>
      </c>
      <c r="E1732" t="s">
        <v>738</v>
      </c>
      <c r="F1732" t="s">
        <v>771</v>
      </c>
      <c r="G1732" t="s">
        <v>772</v>
      </c>
    </row>
    <row r="1733" spans="1:7">
      <c r="A1733" t="str">
        <f t="shared" si="30"/>
        <v>190404.400016</v>
      </c>
      <c r="B1733">
        <v>400016</v>
      </c>
      <c r="C1733" t="s">
        <v>177</v>
      </c>
      <c r="D1733">
        <v>190404</v>
      </c>
      <c r="E1733" t="s">
        <v>738</v>
      </c>
      <c r="F1733" t="s">
        <v>771</v>
      </c>
      <c r="G1733" t="s">
        <v>772</v>
      </c>
    </row>
    <row r="1734" spans="1:7">
      <c r="A1734" t="str">
        <f t="shared" si="30"/>
        <v>190404.400017</v>
      </c>
      <c r="B1734">
        <v>400017</v>
      </c>
      <c r="C1734" t="s">
        <v>183</v>
      </c>
      <c r="D1734">
        <v>190404</v>
      </c>
      <c r="E1734" t="s">
        <v>738</v>
      </c>
      <c r="F1734" t="s">
        <v>771</v>
      </c>
      <c r="G1734" t="s">
        <v>772</v>
      </c>
    </row>
    <row r="1735" spans="1:7">
      <c r="A1735" t="str">
        <f t="shared" si="30"/>
        <v>190404.400175</v>
      </c>
      <c r="B1735">
        <v>400175</v>
      </c>
      <c r="C1735" t="s">
        <v>765</v>
      </c>
      <c r="D1735">
        <v>190404</v>
      </c>
      <c r="E1735" t="s">
        <v>738</v>
      </c>
      <c r="F1735" t="s">
        <v>771</v>
      </c>
      <c r="G1735" t="s">
        <v>772</v>
      </c>
    </row>
    <row r="1736" spans="1:7">
      <c r="A1736" t="str">
        <f t="shared" si="30"/>
        <v>190404.400176</v>
      </c>
      <c r="B1736">
        <v>400176</v>
      </c>
      <c r="C1736" t="s">
        <v>766</v>
      </c>
      <c r="D1736">
        <v>190404</v>
      </c>
      <c r="E1736" t="s">
        <v>738</v>
      </c>
      <c r="F1736" t="s">
        <v>771</v>
      </c>
      <c r="G1736" t="s">
        <v>772</v>
      </c>
    </row>
    <row r="1737" spans="1:7">
      <c r="A1737" t="str">
        <f t="shared" si="30"/>
        <v>190404.400020</v>
      </c>
      <c r="B1737">
        <v>400020</v>
      </c>
      <c r="C1737" t="s">
        <v>191</v>
      </c>
      <c r="D1737">
        <v>190404</v>
      </c>
      <c r="E1737" t="s">
        <v>738</v>
      </c>
      <c r="F1737" t="s">
        <v>771</v>
      </c>
      <c r="G1737" t="s">
        <v>772</v>
      </c>
    </row>
    <row r="1738" spans="1:7">
      <c r="A1738" t="str">
        <f t="shared" si="30"/>
        <v>190404.400021</v>
      </c>
      <c r="B1738">
        <v>400021</v>
      </c>
      <c r="C1738" t="s">
        <v>197</v>
      </c>
      <c r="D1738">
        <v>190404</v>
      </c>
      <c r="E1738" t="s">
        <v>738</v>
      </c>
      <c r="F1738" t="s">
        <v>771</v>
      </c>
      <c r="G1738" t="s">
        <v>772</v>
      </c>
    </row>
    <row r="1739" spans="1:7">
      <c r="A1739" t="str">
        <f t="shared" si="30"/>
        <v>190404.400022</v>
      </c>
      <c r="B1739">
        <v>400022</v>
      </c>
      <c r="C1739" t="s">
        <v>200</v>
      </c>
      <c r="D1739">
        <v>190404</v>
      </c>
      <c r="E1739" t="s">
        <v>738</v>
      </c>
      <c r="F1739" t="s">
        <v>771</v>
      </c>
      <c r="G1739" t="s">
        <v>772</v>
      </c>
    </row>
    <row r="1740" spans="1:7">
      <c r="A1740" t="str">
        <f t="shared" si="30"/>
        <v>190404.400024</v>
      </c>
      <c r="B1740">
        <v>400024</v>
      </c>
      <c r="C1740" t="s">
        <v>767</v>
      </c>
      <c r="D1740">
        <v>190404</v>
      </c>
      <c r="E1740" t="s">
        <v>738</v>
      </c>
      <c r="F1740" t="s">
        <v>771</v>
      </c>
      <c r="G1740" t="s">
        <v>772</v>
      </c>
    </row>
    <row r="1741" spans="1:7">
      <c r="A1741" t="str">
        <f t="shared" si="30"/>
        <v>190404.400177</v>
      </c>
      <c r="B1741">
        <v>400177</v>
      </c>
      <c r="C1741" t="s">
        <v>202</v>
      </c>
      <c r="D1741">
        <v>190404</v>
      </c>
      <c r="E1741" t="s">
        <v>738</v>
      </c>
      <c r="F1741" t="s">
        <v>771</v>
      </c>
      <c r="G1741" t="s">
        <v>772</v>
      </c>
    </row>
    <row r="1742" spans="1:7">
      <c r="A1742" t="str">
        <f t="shared" si="30"/>
        <v>190404.400214</v>
      </c>
      <c r="B1742">
        <v>400214</v>
      </c>
      <c r="C1742" t="s">
        <v>224</v>
      </c>
      <c r="D1742">
        <v>190404</v>
      </c>
      <c r="E1742" t="s">
        <v>738</v>
      </c>
      <c r="F1742" t="s">
        <v>771</v>
      </c>
      <c r="G1742" t="s">
        <v>772</v>
      </c>
    </row>
    <row r="1743" spans="1:7">
      <c r="A1743" t="str">
        <f t="shared" si="30"/>
        <v>190404.400025</v>
      </c>
      <c r="B1743">
        <v>400025</v>
      </c>
      <c r="C1743" t="s">
        <v>228</v>
      </c>
      <c r="D1743">
        <v>190404</v>
      </c>
      <c r="E1743" t="s">
        <v>738</v>
      </c>
      <c r="F1743" t="s">
        <v>771</v>
      </c>
      <c r="G1743" t="s">
        <v>772</v>
      </c>
    </row>
    <row r="1744" spans="1:7">
      <c r="A1744" t="str">
        <f t="shared" si="30"/>
        <v>190404.400026</v>
      </c>
      <c r="B1744">
        <v>400026</v>
      </c>
      <c r="C1744" t="s">
        <v>230</v>
      </c>
      <c r="D1744">
        <v>190404</v>
      </c>
      <c r="E1744" t="s">
        <v>738</v>
      </c>
      <c r="F1744" t="s">
        <v>771</v>
      </c>
      <c r="G1744" t="s">
        <v>772</v>
      </c>
    </row>
    <row r="1745" spans="1:7">
      <c r="A1745" t="str">
        <f t="shared" si="30"/>
        <v>190404.400027</v>
      </c>
      <c r="B1745">
        <v>400027</v>
      </c>
      <c r="C1745" t="s">
        <v>231</v>
      </c>
      <c r="D1745">
        <v>190404</v>
      </c>
      <c r="E1745" t="s">
        <v>738</v>
      </c>
      <c r="F1745" t="s">
        <v>771</v>
      </c>
      <c r="G1745" t="s">
        <v>772</v>
      </c>
    </row>
    <row r="1746" spans="1:7">
      <c r="A1746" t="str">
        <f t="shared" si="30"/>
        <v>190404.400028</v>
      </c>
      <c r="B1746">
        <v>400028</v>
      </c>
      <c r="C1746" t="s">
        <v>232</v>
      </c>
      <c r="D1746">
        <v>190404</v>
      </c>
      <c r="E1746" t="s">
        <v>738</v>
      </c>
      <c r="F1746" t="s">
        <v>771</v>
      </c>
      <c r="G1746" t="s">
        <v>772</v>
      </c>
    </row>
    <row r="1747" spans="1:7">
      <c r="A1747" t="str">
        <f t="shared" si="30"/>
        <v>190404.400029</v>
      </c>
      <c r="B1747">
        <v>400029</v>
      </c>
      <c r="C1747" t="s">
        <v>234</v>
      </c>
      <c r="D1747">
        <v>190404</v>
      </c>
      <c r="E1747" t="s">
        <v>738</v>
      </c>
      <c r="F1747" t="s">
        <v>771</v>
      </c>
      <c r="G1747" t="s">
        <v>772</v>
      </c>
    </row>
    <row r="1748" spans="1:7">
      <c r="A1748" t="str">
        <f t="shared" si="30"/>
        <v>190404.400030</v>
      </c>
      <c r="B1748">
        <v>400030</v>
      </c>
      <c r="C1748" t="s">
        <v>236</v>
      </c>
      <c r="D1748">
        <v>190404</v>
      </c>
      <c r="E1748" t="s">
        <v>738</v>
      </c>
      <c r="F1748" t="s">
        <v>771</v>
      </c>
      <c r="G1748" t="s">
        <v>772</v>
      </c>
    </row>
    <row r="1749" spans="1:7">
      <c r="A1749" t="str">
        <f t="shared" si="30"/>
        <v>190404.400178</v>
      </c>
      <c r="B1749">
        <v>400178</v>
      </c>
      <c r="C1749" t="s">
        <v>769</v>
      </c>
      <c r="D1749">
        <v>190404</v>
      </c>
      <c r="E1749" t="s">
        <v>738</v>
      </c>
      <c r="F1749" t="s">
        <v>771</v>
      </c>
      <c r="G1749" t="s">
        <v>772</v>
      </c>
    </row>
    <row r="1750" spans="1:7">
      <c r="A1750" t="str">
        <f t="shared" si="30"/>
        <v>190404.400179</v>
      </c>
      <c r="B1750">
        <v>400179</v>
      </c>
      <c r="C1750" t="s">
        <v>238</v>
      </c>
      <c r="D1750">
        <v>190404</v>
      </c>
      <c r="E1750" t="s">
        <v>738</v>
      </c>
      <c r="F1750" t="s">
        <v>771</v>
      </c>
      <c r="G1750" t="s">
        <v>772</v>
      </c>
    </row>
    <row r="1751" spans="1:7">
      <c r="A1751" t="str">
        <f t="shared" si="30"/>
        <v>190404.400180</v>
      </c>
      <c r="B1751">
        <v>400180</v>
      </c>
      <c r="C1751" t="s">
        <v>243</v>
      </c>
      <c r="D1751">
        <v>190404</v>
      </c>
      <c r="E1751" t="s">
        <v>738</v>
      </c>
      <c r="F1751" t="s">
        <v>771</v>
      </c>
      <c r="G1751" t="s">
        <v>772</v>
      </c>
    </row>
    <row r="1752" spans="1:7">
      <c r="A1752" t="str">
        <f t="shared" si="30"/>
        <v>190405.400003</v>
      </c>
      <c r="B1752">
        <v>400003</v>
      </c>
      <c r="C1752" t="s">
        <v>156</v>
      </c>
      <c r="D1752">
        <v>190405</v>
      </c>
      <c r="E1752" t="s">
        <v>714</v>
      </c>
      <c r="F1752" t="s">
        <v>771</v>
      </c>
      <c r="G1752" t="s">
        <v>772</v>
      </c>
    </row>
    <row r="1753" spans="1:7">
      <c r="A1753" t="str">
        <f t="shared" si="30"/>
        <v>190405.400004</v>
      </c>
      <c r="B1753">
        <v>400004</v>
      </c>
      <c r="C1753" t="s">
        <v>753</v>
      </c>
      <c r="D1753">
        <v>190405</v>
      </c>
      <c r="E1753" t="s">
        <v>714</v>
      </c>
      <c r="F1753" t="s">
        <v>771</v>
      </c>
      <c r="G1753" t="s">
        <v>772</v>
      </c>
    </row>
    <row r="1754" spans="1:7">
      <c r="A1754" t="str">
        <f t="shared" si="30"/>
        <v>190405.400005</v>
      </c>
      <c r="B1754">
        <v>400005</v>
      </c>
      <c r="C1754" t="s">
        <v>754</v>
      </c>
      <c r="D1754">
        <v>190405</v>
      </c>
      <c r="E1754" t="s">
        <v>714</v>
      </c>
      <c r="F1754" t="s">
        <v>771</v>
      </c>
      <c r="G1754" t="s">
        <v>772</v>
      </c>
    </row>
    <row r="1755" spans="1:7">
      <c r="A1755" t="str">
        <f t="shared" si="30"/>
        <v>190405.400006</v>
      </c>
      <c r="B1755">
        <v>400006</v>
      </c>
      <c r="C1755" t="s">
        <v>755</v>
      </c>
      <c r="D1755">
        <v>190405</v>
      </c>
      <c r="E1755" t="s">
        <v>714</v>
      </c>
      <c r="F1755" t="s">
        <v>771</v>
      </c>
      <c r="G1755" t="s">
        <v>772</v>
      </c>
    </row>
    <row r="1756" spans="1:7">
      <c r="A1756" t="str">
        <f t="shared" si="30"/>
        <v>190405.400007</v>
      </c>
      <c r="B1756">
        <v>400007</v>
      </c>
      <c r="C1756" t="s">
        <v>756</v>
      </c>
      <c r="D1756">
        <v>190405</v>
      </c>
      <c r="E1756" t="s">
        <v>714</v>
      </c>
      <c r="F1756" t="s">
        <v>771</v>
      </c>
      <c r="G1756" t="s">
        <v>772</v>
      </c>
    </row>
    <row r="1757" spans="1:7">
      <c r="A1757" t="str">
        <f t="shared" si="30"/>
        <v>190405.400010</v>
      </c>
      <c r="B1757">
        <v>400010</v>
      </c>
      <c r="C1757" t="s">
        <v>162</v>
      </c>
      <c r="D1757">
        <v>190405</v>
      </c>
      <c r="E1757" t="s">
        <v>714</v>
      </c>
      <c r="F1757" t="s">
        <v>771</v>
      </c>
      <c r="G1757" t="s">
        <v>772</v>
      </c>
    </row>
    <row r="1758" spans="1:7">
      <c r="A1758" t="str">
        <f t="shared" si="30"/>
        <v>190405.400011</v>
      </c>
      <c r="B1758">
        <v>400011</v>
      </c>
      <c r="C1758" t="s">
        <v>757</v>
      </c>
      <c r="D1758">
        <v>190405</v>
      </c>
      <c r="E1758" t="s">
        <v>714</v>
      </c>
      <c r="F1758" t="s">
        <v>771</v>
      </c>
      <c r="G1758" t="s">
        <v>772</v>
      </c>
    </row>
    <row r="1759" spans="1:7">
      <c r="A1759" t="str">
        <f t="shared" si="30"/>
        <v>190405.400012</v>
      </c>
      <c r="B1759">
        <v>400012</v>
      </c>
      <c r="C1759" t="s">
        <v>758</v>
      </c>
      <c r="D1759">
        <v>190405</v>
      </c>
      <c r="E1759" t="s">
        <v>714</v>
      </c>
      <c r="F1759" t="s">
        <v>771</v>
      </c>
      <c r="G1759" t="s">
        <v>772</v>
      </c>
    </row>
    <row r="1760" spans="1:7">
      <c r="A1760" t="str">
        <f t="shared" si="30"/>
        <v>190405.400013</v>
      </c>
      <c r="B1760">
        <v>400013</v>
      </c>
      <c r="C1760" t="s">
        <v>759</v>
      </c>
      <c r="D1760">
        <v>190405</v>
      </c>
      <c r="E1760" t="s">
        <v>714</v>
      </c>
      <c r="F1760" t="s">
        <v>771</v>
      </c>
      <c r="G1760" t="s">
        <v>772</v>
      </c>
    </row>
    <row r="1761" spans="1:7">
      <c r="A1761" t="str">
        <f t="shared" si="30"/>
        <v>190405.400202</v>
      </c>
      <c r="B1761">
        <v>400202</v>
      </c>
      <c r="C1761" t="s">
        <v>760</v>
      </c>
      <c r="D1761">
        <v>190405</v>
      </c>
      <c r="E1761" t="s">
        <v>714</v>
      </c>
      <c r="F1761" t="s">
        <v>771</v>
      </c>
      <c r="G1761" t="s">
        <v>772</v>
      </c>
    </row>
    <row r="1762" spans="1:7">
      <c r="A1762" t="str">
        <f t="shared" si="30"/>
        <v>190405.400203</v>
      </c>
      <c r="B1762">
        <v>400203</v>
      </c>
      <c r="C1762" t="s">
        <v>761</v>
      </c>
      <c r="D1762">
        <v>190405</v>
      </c>
      <c r="E1762" t="s">
        <v>714</v>
      </c>
      <c r="F1762" t="s">
        <v>771</v>
      </c>
      <c r="G1762" t="s">
        <v>772</v>
      </c>
    </row>
    <row r="1763" spans="1:7">
      <c r="A1763" t="str">
        <f t="shared" si="30"/>
        <v>190405.400219</v>
      </c>
      <c r="B1763">
        <v>400219</v>
      </c>
      <c r="C1763" t="s">
        <v>762</v>
      </c>
      <c r="D1763">
        <v>190405</v>
      </c>
      <c r="E1763" t="s">
        <v>714</v>
      </c>
      <c r="F1763" t="s">
        <v>771</v>
      </c>
      <c r="G1763" t="s">
        <v>772</v>
      </c>
    </row>
    <row r="1764" spans="1:7">
      <c r="A1764" t="str">
        <f t="shared" si="30"/>
        <v>190405.400220</v>
      </c>
      <c r="B1764">
        <v>400220</v>
      </c>
      <c r="C1764" t="s">
        <v>763</v>
      </c>
      <c r="D1764">
        <v>190405</v>
      </c>
      <c r="E1764" t="s">
        <v>714</v>
      </c>
      <c r="F1764" t="s">
        <v>771</v>
      </c>
      <c r="G1764" t="s">
        <v>772</v>
      </c>
    </row>
    <row r="1765" spans="1:7">
      <c r="A1765" t="str">
        <f t="shared" si="30"/>
        <v>190405.400221</v>
      </c>
      <c r="B1765">
        <v>400221</v>
      </c>
      <c r="C1765" t="s">
        <v>764</v>
      </c>
      <c r="D1765">
        <v>190405</v>
      </c>
      <c r="E1765" t="s">
        <v>714</v>
      </c>
      <c r="F1765" t="s">
        <v>771</v>
      </c>
      <c r="G1765" t="s">
        <v>772</v>
      </c>
    </row>
    <row r="1766" spans="1:7">
      <c r="A1766" t="str">
        <f t="shared" si="30"/>
        <v>190405.400014</v>
      </c>
      <c r="B1766">
        <v>400014</v>
      </c>
      <c r="C1766" t="s">
        <v>164</v>
      </c>
      <c r="D1766">
        <v>190405</v>
      </c>
      <c r="E1766" t="s">
        <v>714</v>
      </c>
      <c r="F1766" t="s">
        <v>771</v>
      </c>
      <c r="G1766" t="s">
        <v>772</v>
      </c>
    </row>
    <row r="1767" spans="1:7">
      <c r="A1767" t="str">
        <f t="shared" si="30"/>
        <v>190405.400015</v>
      </c>
      <c r="B1767">
        <v>400015</v>
      </c>
      <c r="C1767" t="s">
        <v>171</v>
      </c>
      <c r="D1767">
        <v>190405</v>
      </c>
      <c r="E1767" t="s">
        <v>714</v>
      </c>
      <c r="F1767" t="s">
        <v>771</v>
      </c>
      <c r="G1767" t="s">
        <v>772</v>
      </c>
    </row>
    <row r="1768" spans="1:7">
      <c r="A1768" t="str">
        <f t="shared" si="30"/>
        <v>190405.400016</v>
      </c>
      <c r="B1768">
        <v>400016</v>
      </c>
      <c r="C1768" t="s">
        <v>177</v>
      </c>
      <c r="D1768">
        <v>190405</v>
      </c>
      <c r="E1768" t="s">
        <v>714</v>
      </c>
      <c r="F1768" t="s">
        <v>771</v>
      </c>
      <c r="G1768" t="s">
        <v>772</v>
      </c>
    </row>
    <row r="1769" spans="1:7">
      <c r="A1769" t="str">
        <f t="shared" si="30"/>
        <v>190405.400017</v>
      </c>
      <c r="B1769">
        <v>400017</v>
      </c>
      <c r="C1769" t="s">
        <v>183</v>
      </c>
      <c r="D1769">
        <v>190405</v>
      </c>
      <c r="E1769" t="s">
        <v>714</v>
      </c>
      <c r="F1769" t="s">
        <v>771</v>
      </c>
      <c r="G1769" t="s">
        <v>772</v>
      </c>
    </row>
    <row r="1770" spans="1:7">
      <c r="A1770" t="str">
        <f t="shared" si="30"/>
        <v>190405.400175</v>
      </c>
      <c r="B1770">
        <v>400175</v>
      </c>
      <c r="C1770" t="s">
        <v>765</v>
      </c>
      <c r="D1770">
        <v>190405</v>
      </c>
      <c r="E1770" t="s">
        <v>714</v>
      </c>
      <c r="F1770" t="s">
        <v>771</v>
      </c>
      <c r="G1770" t="s">
        <v>772</v>
      </c>
    </row>
    <row r="1771" spans="1:7">
      <c r="A1771" t="str">
        <f t="shared" si="30"/>
        <v>190405.400176</v>
      </c>
      <c r="B1771">
        <v>400176</v>
      </c>
      <c r="C1771" t="s">
        <v>766</v>
      </c>
      <c r="D1771">
        <v>190405</v>
      </c>
      <c r="E1771" t="s">
        <v>714</v>
      </c>
      <c r="F1771" t="s">
        <v>771</v>
      </c>
      <c r="G1771" t="s">
        <v>772</v>
      </c>
    </row>
    <row r="1772" spans="1:7">
      <c r="A1772" t="str">
        <f t="shared" ref="A1772:A1835" si="31">CONCATENATE(D1772,".",B1772)</f>
        <v>190405.400020</v>
      </c>
      <c r="B1772">
        <v>400020</v>
      </c>
      <c r="C1772" t="s">
        <v>191</v>
      </c>
      <c r="D1772">
        <v>190405</v>
      </c>
      <c r="E1772" t="s">
        <v>714</v>
      </c>
      <c r="F1772" t="s">
        <v>771</v>
      </c>
      <c r="G1772" t="s">
        <v>772</v>
      </c>
    </row>
    <row r="1773" spans="1:7">
      <c r="A1773" t="str">
        <f t="shared" si="31"/>
        <v>190405.400021</v>
      </c>
      <c r="B1773">
        <v>400021</v>
      </c>
      <c r="C1773" t="s">
        <v>197</v>
      </c>
      <c r="D1773">
        <v>190405</v>
      </c>
      <c r="E1773" t="s">
        <v>714</v>
      </c>
      <c r="F1773" t="s">
        <v>771</v>
      </c>
      <c r="G1773" t="s">
        <v>772</v>
      </c>
    </row>
    <row r="1774" spans="1:7">
      <c r="A1774" t="str">
        <f t="shared" si="31"/>
        <v>190405.400022</v>
      </c>
      <c r="B1774">
        <v>400022</v>
      </c>
      <c r="C1774" t="s">
        <v>200</v>
      </c>
      <c r="D1774">
        <v>190405</v>
      </c>
      <c r="E1774" t="s">
        <v>714</v>
      </c>
      <c r="F1774" t="s">
        <v>771</v>
      </c>
      <c r="G1774" t="s">
        <v>772</v>
      </c>
    </row>
    <row r="1775" spans="1:7">
      <c r="A1775" t="str">
        <f t="shared" si="31"/>
        <v>190405.400024</v>
      </c>
      <c r="B1775">
        <v>400024</v>
      </c>
      <c r="C1775" t="s">
        <v>767</v>
      </c>
      <c r="D1775">
        <v>190405</v>
      </c>
      <c r="E1775" t="s">
        <v>714</v>
      </c>
      <c r="F1775" t="s">
        <v>771</v>
      </c>
      <c r="G1775" t="s">
        <v>772</v>
      </c>
    </row>
    <row r="1776" spans="1:7">
      <c r="A1776" t="str">
        <f t="shared" si="31"/>
        <v>190405.400177</v>
      </c>
      <c r="B1776">
        <v>400177</v>
      </c>
      <c r="C1776" t="s">
        <v>202</v>
      </c>
      <c r="D1776">
        <v>190405</v>
      </c>
      <c r="E1776" t="s">
        <v>714</v>
      </c>
      <c r="F1776" t="s">
        <v>771</v>
      </c>
      <c r="G1776" t="s">
        <v>772</v>
      </c>
    </row>
    <row r="1777" spans="1:7">
      <c r="A1777" t="str">
        <f t="shared" si="31"/>
        <v>190405.400214</v>
      </c>
      <c r="B1777">
        <v>400214</v>
      </c>
      <c r="C1777" t="s">
        <v>224</v>
      </c>
      <c r="D1777">
        <v>190405</v>
      </c>
      <c r="E1777" t="s">
        <v>714</v>
      </c>
      <c r="F1777" t="s">
        <v>771</v>
      </c>
      <c r="G1777" t="s">
        <v>772</v>
      </c>
    </row>
    <row r="1778" spans="1:7">
      <c r="A1778" t="str">
        <f t="shared" si="31"/>
        <v>190405.400025</v>
      </c>
      <c r="B1778">
        <v>400025</v>
      </c>
      <c r="C1778" t="s">
        <v>228</v>
      </c>
      <c r="D1778">
        <v>190405</v>
      </c>
      <c r="E1778" t="s">
        <v>714</v>
      </c>
      <c r="F1778" t="s">
        <v>771</v>
      </c>
      <c r="G1778" t="s">
        <v>772</v>
      </c>
    </row>
    <row r="1779" spans="1:7">
      <c r="A1779" t="str">
        <f t="shared" si="31"/>
        <v>190405.400026</v>
      </c>
      <c r="B1779">
        <v>400026</v>
      </c>
      <c r="C1779" t="s">
        <v>230</v>
      </c>
      <c r="D1779">
        <v>190405</v>
      </c>
      <c r="E1779" t="s">
        <v>714</v>
      </c>
      <c r="F1779" t="s">
        <v>771</v>
      </c>
      <c r="G1779" t="s">
        <v>772</v>
      </c>
    </row>
    <row r="1780" spans="1:7">
      <c r="A1780" t="str">
        <f t="shared" si="31"/>
        <v>190405.400027</v>
      </c>
      <c r="B1780">
        <v>400027</v>
      </c>
      <c r="C1780" t="s">
        <v>231</v>
      </c>
      <c r="D1780">
        <v>190405</v>
      </c>
      <c r="E1780" t="s">
        <v>714</v>
      </c>
      <c r="F1780" t="s">
        <v>771</v>
      </c>
      <c r="G1780" t="s">
        <v>772</v>
      </c>
    </row>
    <row r="1781" spans="1:7">
      <c r="A1781" t="str">
        <f t="shared" si="31"/>
        <v>190405.400028</v>
      </c>
      <c r="B1781">
        <v>400028</v>
      </c>
      <c r="C1781" t="s">
        <v>232</v>
      </c>
      <c r="D1781">
        <v>190405</v>
      </c>
      <c r="E1781" t="s">
        <v>714</v>
      </c>
      <c r="F1781" t="s">
        <v>771</v>
      </c>
      <c r="G1781" t="s">
        <v>772</v>
      </c>
    </row>
    <row r="1782" spans="1:7">
      <c r="A1782" t="str">
        <f t="shared" si="31"/>
        <v>190405.400029</v>
      </c>
      <c r="B1782">
        <v>400029</v>
      </c>
      <c r="C1782" t="s">
        <v>234</v>
      </c>
      <c r="D1782">
        <v>190405</v>
      </c>
      <c r="E1782" t="s">
        <v>714</v>
      </c>
      <c r="F1782" t="s">
        <v>771</v>
      </c>
      <c r="G1782" t="s">
        <v>772</v>
      </c>
    </row>
    <row r="1783" spans="1:7">
      <c r="A1783" t="str">
        <f t="shared" si="31"/>
        <v>190405.400030</v>
      </c>
      <c r="B1783">
        <v>400030</v>
      </c>
      <c r="C1783" t="s">
        <v>236</v>
      </c>
      <c r="D1783">
        <v>190405</v>
      </c>
      <c r="E1783" t="s">
        <v>714</v>
      </c>
      <c r="F1783" t="s">
        <v>771</v>
      </c>
      <c r="G1783" t="s">
        <v>772</v>
      </c>
    </row>
    <row r="1784" spans="1:7">
      <c r="A1784" t="str">
        <f t="shared" si="31"/>
        <v>190405.400178</v>
      </c>
      <c r="B1784">
        <v>400178</v>
      </c>
      <c r="C1784" t="s">
        <v>769</v>
      </c>
      <c r="D1784">
        <v>190405</v>
      </c>
      <c r="E1784" t="s">
        <v>714</v>
      </c>
      <c r="F1784" t="s">
        <v>771</v>
      </c>
      <c r="G1784" t="s">
        <v>772</v>
      </c>
    </row>
    <row r="1785" spans="1:7">
      <c r="A1785" t="str">
        <f t="shared" si="31"/>
        <v>190405.400179</v>
      </c>
      <c r="B1785">
        <v>400179</v>
      </c>
      <c r="C1785" t="s">
        <v>238</v>
      </c>
      <c r="D1785">
        <v>190405</v>
      </c>
      <c r="E1785" t="s">
        <v>714</v>
      </c>
      <c r="F1785" t="s">
        <v>771</v>
      </c>
      <c r="G1785" t="s">
        <v>772</v>
      </c>
    </row>
    <row r="1786" spans="1:7">
      <c r="A1786" t="str">
        <f t="shared" si="31"/>
        <v>190405.400180</v>
      </c>
      <c r="B1786">
        <v>400180</v>
      </c>
      <c r="C1786" t="s">
        <v>243</v>
      </c>
      <c r="D1786">
        <v>190405</v>
      </c>
      <c r="E1786" t="s">
        <v>714</v>
      </c>
      <c r="F1786" t="s">
        <v>771</v>
      </c>
      <c r="G1786" t="s">
        <v>772</v>
      </c>
    </row>
    <row r="1787" spans="1:7">
      <c r="A1787" t="str">
        <f t="shared" si="31"/>
        <v>200101.400003</v>
      </c>
      <c r="B1787">
        <v>400003</v>
      </c>
      <c r="C1787" t="s">
        <v>156</v>
      </c>
      <c r="D1787">
        <v>200101</v>
      </c>
      <c r="E1787" t="s">
        <v>720</v>
      </c>
      <c r="F1787" t="s">
        <v>771</v>
      </c>
      <c r="G1787" t="s">
        <v>772</v>
      </c>
    </row>
    <row r="1788" spans="1:7">
      <c r="A1788" t="str">
        <f t="shared" si="31"/>
        <v>200101.400004</v>
      </c>
      <c r="B1788">
        <v>400004</v>
      </c>
      <c r="C1788" t="s">
        <v>753</v>
      </c>
      <c r="D1788">
        <v>200101</v>
      </c>
      <c r="E1788" t="s">
        <v>720</v>
      </c>
      <c r="F1788" t="s">
        <v>771</v>
      </c>
      <c r="G1788" t="s">
        <v>772</v>
      </c>
    </row>
    <row r="1789" spans="1:7">
      <c r="A1789" t="str">
        <f t="shared" si="31"/>
        <v>200101.400005</v>
      </c>
      <c r="B1789">
        <v>400005</v>
      </c>
      <c r="C1789" t="s">
        <v>754</v>
      </c>
      <c r="D1789">
        <v>200101</v>
      </c>
      <c r="E1789" t="s">
        <v>720</v>
      </c>
      <c r="F1789" t="s">
        <v>771</v>
      </c>
      <c r="G1789" t="s">
        <v>772</v>
      </c>
    </row>
    <row r="1790" spans="1:7">
      <c r="A1790" t="str">
        <f t="shared" si="31"/>
        <v>200101.400006</v>
      </c>
      <c r="B1790">
        <v>400006</v>
      </c>
      <c r="C1790" t="s">
        <v>755</v>
      </c>
      <c r="D1790">
        <v>200101</v>
      </c>
      <c r="E1790" t="s">
        <v>720</v>
      </c>
      <c r="F1790" t="s">
        <v>771</v>
      </c>
      <c r="G1790" t="s">
        <v>772</v>
      </c>
    </row>
    <row r="1791" spans="1:7">
      <c r="A1791" t="str">
        <f t="shared" si="31"/>
        <v>200101.400007</v>
      </c>
      <c r="B1791">
        <v>400007</v>
      </c>
      <c r="C1791" t="s">
        <v>756</v>
      </c>
      <c r="D1791">
        <v>200101</v>
      </c>
      <c r="E1791" t="s">
        <v>720</v>
      </c>
      <c r="F1791" t="s">
        <v>771</v>
      </c>
      <c r="G1791" t="s">
        <v>772</v>
      </c>
    </row>
    <row r="1792" spans="1:7">
      <c r="A1792" t="str">
        <f t="shared" si="31"/>
        <v>200101.400010</v>
      </c>
      <c r="B1792">
        <v>400010</v>
      </c>
      <c r="C1792" t="s">
        <v>162</v>
      </c>
      <c r="D1792">
        <v>200101</v>
      </c>
      <c r="E1792" t="s">
        <v>720</v>
      </c>
      <c r="F1792" t="s">
        <v>771</v>
      </c>
      <c r="G1792" t="s">
        <v>772</v>
      </c>
    </row>
    <row r="1793" spans="1:7">
      <c r="A1793" t="str">
        <f t="shared" si="31"/>
        <v>200101.400011</v>
      </c>
      <c r="B1793">
        <v>400011</v>
      </c>
      <c r="C1793" t="s">
        <v>757</v>
      </c>
      <c r="D1793">
        <v>200101</v>
      </c>
      <c r="E1793" t="s">
        <v>720</v>
      </c>
      <c r="F1793" t="s">
        <v>771</v>
      </c>
      <c r="G1793" t="s">
        <v>772</v>
      </c>
    </row>
    <row r="1794" spans="1:7">
      <c r="A1794" t="str">
        <f t="shared" si="31"/>
        <v>200101.400012</v>
      </c>
      <c r="B1794">
        <v>400012</v>
      </c>
      <c r="C1794" t="s">
        <v>758</v>
      </c>
      <c r="D1794">
        <v>200101</v>
      </c>
      <c r="E1794" t="s">
        <v>720</v>
      </c>
      <c r="F1794" t="s">
        <v>771</v>
      </c>
      <c r="G1794" t="s">
        <v>772</v>
      </c>
    </row>
    <row r="1795" spans="1:7">
      <c r="A1795" t="str">
        <f t="shared" si="31"/>
        <v>200101.400013</v>
      </c>
      <c r="B1795">
        <v>400013</v>
      </c>
      <c r="C1795" t="s">
        <v>759</v>
      </c>
      <c r="D1795">
        <v>200101</v>
      </c>
      <c r="E1795" t="s">
        <v>720</v>
      </c>
      <c r="F1795" t="s">
        <v>771</v>
      </c>
      <c r="G1795" t="s">
        <v>772</v>
      </c>
    </row>
    <row r="1796" spans="1:7">
      <c r="A1796" t="str">
        <f t="shared" si="31"/>
        <v>200101.400202</v>
      </c>
      <c r="B1796">
        <v>400202</v>
      </c>
      <c r="C1796" t="s">
        <v>760</v>
      </c>
      <c r="D1796">
        <v>200101</v>
      </c>
      <c r="E1796" t="s">
        <v>720</v>
      </c>
      <c r="F1796" t="s">
        <v>771</v>
      </c>
      <c r="G1796" t="s">
        <v>772</v>
      </c>
    </row>
    <row r="1797" spans="1:7">
      <c r="A1797" t="str">
        <f t="shared" si="31"/>
        <v>200101.400203</v>
      </c>
      <c r="B1797">
        <v>400203</v>
      </c>
      <c r="C1797" t="s">
        <v>761</v>
      </c>
      <c r="D1797">
        <v>200101</v>
      </c>
      <c r="E1797" t="s">
        <v>720</v>
      </c>
      <c r="F1797" t="s">
        <v>771</v>
      </c>
      <c r="G1797" t="s">
        <v>772</v>
      </c>
    </row>
    <row r="1798" spans="1:7">
      <c r="A1798" t="str">
        <f t="shared" si="31"/>
        <v>200101.400219</v>
      </c>
      <c r="B1798">
        <v>400219</v>
      </c>
      <c r="C1798" t="s">
        <v>762</v>
      </c>
      <c r="D1798">
        <v>200101</v>
      </c>
      <c r="E1798" t="s">
        <v>720</v>
      </c>
      <c r="F1798" t="s">
        <v>771</v>
      </c>
      <c r="G1798" t="s">
        <v>772</v>
      </c>
    </row>
    <row r="1799" spans="1:7">
      <c r="A1799" t="str">
        <f t="shared" si="31"/>
        <v>200101.400220</v>
      </c>
      <c r="B1799">
        <v>400220</v>
      </c>
      <c r="C1799" t="s">
        <v>763</v>
      </c>
      <c r="D1799">
        <v>200101</v>
      </c>
      <c r="E1799" t="s">
        <v>720</v>
      </c>
      <c r="F1799" t="s">
        <v>771</v>
      </c>
      <c r="G1799" t="s">
        <v>772</v>
      </c>
    </row>
    <row r="1800" spans="1:7">
      <c r="A1800" t="str">
        <f t="shared" si="31"/>
        <v>200101.400221</v>
      </c>
      <c r="B1800">
        <v>400221</v>
      </c>
      <c r="C1800" t="s">
        <v>764</v>
      </c>
      <c r="D1800">
        <v>200101</v>
      </c>
      <c r="E1800" t="s">
        <v>720</v>
      </c>
      <c r="F1800" t="s">
        <v>771</v>
      </c>
      <c r="G1800" t="s">
        <v>772</v>
      </c>
    </row>
    <row r="1801" spans="1:7">
      <c r="A1801" t="str">
        <f t="shared" si="31"/>
        <v>200101.400014</v>
      </c>
      <c r="B1801">
        <v>400014</v>
      </c>
      <c r="C1801" t="s">
        <v>164</v>
      </c>
      <c r="D1801">
        <v>200101</v>
      </c>
      <c r="E1801" t="s">
        <v>720</v>
      </c>
      <c r="F1801" t="s">
        <v>771</v>
      </c>
      <c r="G1801" t="s">
        <v>772</v>
      </c>
    </row>
    <row r="1802" spans="1:7">
      <c r="A1802" t="str">
        <f t="shared" si="31"/>
        <v>200101.400015</v>
      </c>
      <c r="B1802">
        <v>400015</v>
      </c>
      <c r="C1802" t="s">
        <v>171</v>
      </c>
      <c r="D1802">
        <v>200101</v>
      </c>
      <c r="E1802" t="s">
        <v>720</v>
      </c>
      <c r="F1802" t="s">
        <v>771</v>
      </c>
      <c r="G1802" t="s">
        <v>772</v>
      </c>
    </row>
    <row r="1803" spans="1:7">
      <c r="A1803" t="str">
        <f t="shared" si="31"/>
        <v>200101.400016</v>
      </c>
      <c r="B1803">
        <v>400016</v>
      </c>
      <c r="C1803" t="s">
        <v>177</v>
      </c>
      <c r="D1803">
        <v>200101</v>
      </c>
      <c r="E1803" t="s">
        <v>720</v>
      </c>
      <c r="F1803" t="s">
        <v>771</v>
      </c>
      <c r="G1803" t="s">
        <v>772</v>
      </c>
    </row>
    <row r="1804" spans="1:7">
      <c r="A1804" t="str">
        <f t="shared" si="31"/>
        <v>200101.400017</v>
      </c>
      <c r="B1804">
        <v>400017</v>
      </c>
      <c r="C1804" t="s">
        <v>183</v>
      </c>
      <c r="D1804">
        <v>200101</v>
      </c>
      <c r="E1804" t="s">
        <v>720</v>
      </c>
      <c r="F1804" t="s">
        <v>771</v>
      </c>
      <c r="G1804" t="s">
        <v>772</v>
      </c>
    </row>
    <row r="1805" spans="1:7">
      <c r="A1805" t="str">
        <f t="shared" si="31"/>
        <v>200101.400175</v>
      </c>
      <c r="B1805">
        <v>400175</v>
      </c>
      <c r="C1805" t="s">
        <v>765</v>
      </c>
      <c r="D1805">
        <v>200101</v>
      </c>
      <c r="E1805" t="s">
        <v>720</v>
      </c>
      <c r="F1805" t="s">
        <v>771</v>
      </c>
      <c r="G1805" t="s">
        <v>772</v>
      </c>
    </row>
    <row r="1806" spans="1:7">
      <c r="A1806" t="str">
        <f t="shared" si="31"/>
        <v>200101.400176</v>
      </c>
      <c r="B1806">
        <v>400176</v>
      </c>
      <c r="C1806" t="s">
        <v>766</v>
      </c>
      <c r="D1806">
        <v>200101</v>
      </c>
      <c r="E1806" t="s">
        <v>720</v>
      </c>
      <c r="F1806" t="s">
        <v>771</v>
      </c>
      <c r="G1806" t="s">
        <v>772</v>
      </c>
    </row>
    <row r="1807" spans="1:7">
      <c r="A1807" t="str">
        <f t="shared" si="31"/>
        <v>200101.400020</v>
      </c>
      <c r="B1807">
        <v>400020</v>
      </c>
      <c r="C1807" t="s">
        <v>191</v>
      </c>
      <c r="D1807">
        <v>200101</v>
      </c>
      <c r="E1807" t="s">
        <v>720</v>
      </c>
      <c r="F1807" t="s">
        <v>771</v>
      </c>
      <c r="G1807" t="s">
        <v>772</v>
      </c>
    </row>
    <row r="1808" spans="1:7">
      <c r="A1808" t="str">
        <f t="shared" si="31"/>
        <v>200101.400021</v>
      </c>
      <c r="B1808">
        <v>400021</v>
      </c>
      <c r="C1808" t="s">
        <v>197</v>
      </c>
      <c r="D1808">
        <v>200101</v>
      </c>
      <c r="E1808" t="s">
        <v>720</v>
      </c>
      <c r="F1808" t="s">
        <v>771</v>
      </c>
      <c r="G1808" t="s">
        <v>772</v>
      </c>
    </row>
    <row r="1809" spans="1:7">
      <c r="A1809" t="str">
        <f t="shared" si="31"/>
        <v>200101.400022</v>
      </c>
      <c r="B1809">
        <v>400022</v>
      </c>
      <c r="C1809" t="s">
        <v>200</v>
      </c>
      <c r="D1809">
        <v>200101</v>
      </c>
      <c r="E1809" t="s">
        <v>720</v>
      </c>
      <c r="F1809" t="s">
        <v>771</v>
      </c>
      <c r="G1809" t="s">
        <v>772</v>
      </c>
    </row>
    <row r="1810" spans="1:7">
      <c r="A1810" t="str">
        <f t="shared" si="31"/>
        <v>200101.400024</v>
      </c>
      <c r="B1810">
        <v>400024</v>
      </c>
      <c r="C1810" t="s">
        <v>767</v>
      </c>
      <c r="D1810">
        <v>200101</v>
      </c>
      <c r="E1810" t="s">
        <v>720</v>
      </c>
      <c r="F1810" t="s">
        <v>771</v>
      </c>
      <c r="G1810" t="s">
        <v>772</v>
      </c>
    </row>
    <row r="1811" spans="1:7">
      <c r="A1811" t="str">
        <f t="shared" si="31"/>
        <v>200101.400177</v>
      </c>
      <c r="B1811">
        <v>400177</v>
      </c>
      <c r="C1811" t="s">
        <v>202</v>
      </c>
      <c r="D1811">
        <v>200101</v>
      </c>
      <c r="E1811" t="s">
        <v>720</v>
      </c>
      <c r="F1811" t="s">
        <v>771</v>
      </c>
      <c r="G1811" t="s">
        <v>772</v>
      </c>
    </row>
    <row r="1812" spans="1:7">
      <c r="A1812" t="str">
        <f t="shared" si="31"/>
        <v>200101.400214</v>
      </c>
      <c r="B1812">
        <v>400214</v>
      </c>
      <c r="C1812" t="s">
        <v>224</v>
      </c>
      <c r="D1812">
        <v>200101</v>
      </c>
      <c r="E1812" t="s">
        <v>720</v>
      </c>
      <c r="F1812" t="s">
        <v>771</v>
      </c>
      <c r="G1812" t="s">
        <v>772</v>
      </c>
    </row>
    <row r="1813" spans="1:7">
      <c r="A1813" t="str">
        <f t="shared" si="31"/>
        <v>200101.400025</v>
      </c>
      <c r="B1813">
        <v>400025</v>
      </c>
      <c r="C1813" t="s">
        <v>228</v>
      </c>
      <c r="D1813">
        <v>200101</v>
      </c>
      <c r="E1813" t="s">
        <v>720</v>
      </c>
      <c r="F1813" t="s">
        <v>771</v>
      </c>
      <c r="G1813" t="s">
        <v>772</v>
      </c>
    </row>
    <row r="1814" spans="1:7">
      <c r="A1814" t="str">
        <f t="shared" si="31"/>
        <v>200101.400026</v>
      </c>
      <c r="B1814">
        <v>400026</v>
      </c>
      <c r="C1814" t="s">
        <v>230</v>
      </c>
      <c r="D1814">
        <v>200101</v>
      </c>
      <c r="E1814" t="s">
        <v>720</v>
      </c>
      <c r="F1814" t="s">
        <v>771</v>
      </c>
      <c r="G1814" t="s">
        <v>772</v>
      </c>
    </row>
    <row r="1815" spans="1:7">
      <c r="A1815" t="str">
        <f t="shared" si="31"/>
        <v>200101.400027</v>
      </c>
      <c r="B1815">
        <v>400027</v>
      </c>
      <c r="C1815" t="s">
        <v>231</v>
      </c>
      <c r="D1815">
        <v>200101</v>
      </c>
      <c r="E1815" t="s">
        <v>720</v>
      </c>
      <c r="F1815" t="s">
        <v>771</v>
      </c>
      <c r="G1815" t="s">
        <v>772</v>
      </c>
    </row>
    <row r="1816" spans="1:7">
      <c r="A1816" t="str">
        <f t="shared" si="31"/>
        <v>200101.400028</v>
      </c>
      <c r="B1816">
        <v>400028</v>
      </c>
      <c r="C1816" t="s">
        <v>232</v>
      </c>
      <c r="D1816">
        <v>200101</v>
      </c>
      <c r="E1816" t="s">
        <v>720</v>
      </c>
      <c r="F1816" t="s">
        <v>771</v>
      </c>
      <c r="G1816" t="s">
        <v>772</v>
      </c>
    </row>
    <row r="1817" spans="1:7">
      <c r="A1817" t="str">
        <f t="shared" si="31"/>
        <v>200101.400029</v>
      </c>
      <c r="B1817">
        <v>400029</v>
      </c>
      <c r="C1817" t="s">
        <v>234</v>
      </c>
      <c r="D1817">
        <v>200101</v>
      </c>
      <c r="E1817" t="s">
        <v>720</v>
      </c>
      <c r="F1817" t="s">
        <v>771</v>
      </c>
      <c r="G1817" t="s">
        <v>772</v>
      </c>
    </row>
    <row r="1818" spans="1:7">
      <c r="A1818" t="str">
        <f t="shared" si="31"/>
        <v>200101.400030</v>
      </c>
      <c r="B1818">
        <v>400030</v>
      </c>
      <c r="C1818" t="s">
        <v>236</v>
      </c>
      <c r="D1818">
        <v>200101</v>
      </c>
      <c r="E1818" t="s">
        <v>720</v>
      </c>
      <c r="F1818" t="s">
        <v>771</v>
      </c>
      <c r="G1818" t="s">
        <v>772</v>
      </c>
    </row>
    <row r="1819" spans="1:7">
      <c r="A1819" t="str">
        <f t="shared" si="31"/>
        <v>200101.400178</v>
      </c>
      <c r="B1819">
        <v>400178</v>
      </c>
      <c r="C1819" t="s">
        <v>769</v>
      </c>
      <c r="D1819">
        <v>200101</v>
      </c>
      <c r="E1819" t="s">
        <v>720</v>
      </c>
      <c r="F1819" t="s">
        <v>771</v>
      </c>
      <c r="G1819" t="s">
        <v>772</v>
      </c>
    </row>
    <row r="1820" spans="1:7">
      <c r="A1820" t="str">
        <f t="shared" si="31"/>
        <v>200101.400179</v>
      </c>
      <c r="B1820">
        <v>400179</v>
      </c>
      <c r="C1820" t="s">
        <v>238</v>
      </c>
      <c r="D1820">
        <v>200101</v>
      </c>
      <c r="E1820" t="s">
        <v>720</v>
      </c>
      <c r="F1820" t="s">
        <v>771</v>
      </c>
      <c r="G1820" t="s">
        <v>772</v>
      </c>
    </row>
    <row r="1821" spans="1:7">
      <c r="A1821" t="str">
        <f t="shared" si="31"/>
        <v>200101.400180</v>
      </c>
      <c r="B1821">
        <v>400180</v>
      </c>
      <c r="C1821" t="s">
        <v>243</v>
      </c>
      <c r="D1821">
        <v>200101</v>
      </c>
      <c r="E1821" t="s">
        <v>720</v>
      </c>
      <c r="F1821" t="s">
        <v>771</v>
      </c>
      <c r="G1821" t="s">
        <v>772</v>
      </c>
    </row>
    <row r="1822" spans="1:7">
      <c r="A1822" t="str">
        <f t="shared" si="31"/>
        <v>200102.400003</v>
      </c>
      <c r="B1822">
        <v>400003</v>
      </c>
      <c r="C1822" t="s">
        <v>156</v>
      </c>
      <c r="D1822">
        <v>200102</v>
      </c>
      <c r="E1822" t="s">
        <v>722</v>
      </c>
      <c r="F1822" t="s">
        <v>771</v>
      </c>
      <c r="G1822" t="s">
        <v>772</v>
      </c>
    </row>
    <row r="1823" spans="1:7">
      <c r="A1823" t="str">
        <f t="shared" si="31"/>
        <v>200102.400004</v>
      </c>
      <c r="B1823">
        <v>400004</v>
      </c>
      <c r="C1823" t="s">
        <v>753</v>
      </c>
      <c r="D1823">
        <v>200102</v>
      </c>
      <c r="E1823" t="s">
        <v>722</v>
      </c>
      <c r="F1823" t="s">
        <v>771</v>
      </c>
      <c r="G1823" t="s">
        <v>772</v>
      </c>
    </row>
    <row r="1824" spans="1:7">
      <c r="A1824" t="str">
        <f t="shared" si="31"/>
        <v>200102.400005</v>
      </c>
      <c r="B1824">
        <v>400005</v>
      </c>
      <c r="C1824" t="s">
        <v>754</v>
      </c>
      <c r="D1824">
        <v>200102</v>
      </c>
      <c r="E1824" t="s">
        <v>722</v>
      </c>
      <c r="F1824" t="s">
        <v>771</v>
      </c>
      <c r="G1824" t="s">
        <v>772</v>
      </c>
    </row>
    <row r="1825" spans="1:7">
      <c r="A1825" t="str">
        <f t="shared" si="31"/>
        <v>200102.400006</v>
      </c>
      <c r="B1825">
        <v>400006</v>
      </c>
      <c r="C1825" t="s">
        <v>755</v>
      </c>
      <c r="D1825">
        <v>200102</v>
      </c>
      <c r="E1825" t="s">
        <v>722</v>
      </c>
      <c r="F1825" t="s">
        <v>771</v>
      </c>
      <c r="G1825" t="s">
        <v>772</v>
      </c>
    </row>
    <row r="1826" spans="1:7">
      <c r="A1826" t="str">
        <f t="shared" si="31"/>
        <v>200102.400007</v>
      </c>
      <c r="B1826">
        <v>400007</v>
      </c>
      <c r="C1826" t="s">
        <v>756</v>
      </c>
      <c r="D1826">
        <v>200102</v>
      </c>
      <c r="E1826" t="s">
        <v>722</v>
      </c>
      <c r="F1826" t="s">
        <v>771</v>
      </c>
      <c r="G1826" t="s">
        <v>772</v>
      </c>
    </row>
    <row r="1827" spans="1:7">
      <c r="A1827" t="str">
        <f t="shared" si="31"/>
        <v>200102.400010</v>
      </c>
      <c r="B1827">
        <v>400010</v>
      </c>
      <c r="C1827" t="s">
        <v>162</v>
      </c>
      <c r="D1827">
        <v>200102</v>
      </c>
      <c r="E1827" t="s">
        <v>722</v>
      </c>
      <c r="F1827" t="s">
        <v>771</v>
      </c>
      <c r="G1827" t="s">
        <v>772</v>
      </c>
    </row>
    <row r="1828" spans="1:7">
      <c r="A1828" t="str">
        <f t="shared" si="31"/>
        <v>200102.400011</v>
      </c>
      <c r="B1828">
        <v>400011</v>
      </c>
      <c r="C1828" t="s">
        <v>757</v>
      </c>
      <c r="D1828">
        <v>200102</v>
      </c>
      <c r="E1828" t="s">
        <v>722</v>
      </c>
      <c r="F1828" t="s">
        <v>771</v>
      </c>
      <c r="G1828" t="s">
        <v>772</v>
      </c>
    </row>
    <row r="1829" spans="1:7">
      <c r="A1829" t="str">
        <f t="shared" si="31"/>
        <v>200102.400012</v>
      </c>
      <c r="B1829">
        <v>400012</v>
      </c>
      <c r="C1829" t="s">
        <v>758</v>
      </c>
      <c r="D1829">
        <v>200102</v>
      </c>
      <c r="E1829" t="s">
        <v>722</v>
      </c>
      <c r="F1829" t="s">
        <v>771</v>
      </c>
      <c r="G1829" t="s">
        <v>772</v>
      </c>
    </row>
    <row r="1830" spans="1:7">
      <c r="A1830" t="str">
        <f t="shared" si="31"/>
        <v>200102.400013</v>
      </c>
      <c r="B1830">
        <v>400013</v>
      </c>
      <c r="C1830" t="s">
        <v>759</v>
      </c>
      <c r="D1830">
        <v>200102</v>
      </c>
      <c r="E1830" t="s">
        <v>722</v>
      </c>
      <c r="F1830" t="s">
        <v>771</v>
      </c>
      <c r="G1830" t="s">
        <v>772</v>
      </c>
    </row>
    <row r="1831" spans="1:7">
      <c r="A1831" t="str">
        <f t="shared" si="31"/>
        <v>200102.400202</v>
      </c>
      <c r="B1831">
        <v>400202</v>
      </c>
      <c r="C1831" t="s">
        <v>760</v>
      </c>
      <c r="D1831">
        <v>200102</v>
      </c>
      <c r="E1831" t="s">
        <v>722</v>
      </c>
      <c r="F1831" t="s">
        <v>771</v>
      </c>
      <c r="G1831" t="s">
        <v>772</v>
      </c>
    </row>
    <row r="1832" spans="1:7">
      <c r="A1832" t="str">
        <f t="shared" si="31"/>
        <v>200102.400203</v>
      </c>
      <c r="B1832">
        <v>400203</v>
      </c>
      <c r="C1832" t="s">
        <v>761</v>
      </c>
      <c r="D1832">
        <v>200102</v>
      </c>
      <c r="E1832" t="s">
        <v>722</v>
      </c>
      <c r="F1832" t="s">
        <v>771</v>
      </c>
      <c r="G1832" t="s">
        <v>772</v>
      </c>
    </row>
    <row r="1833" spans="1:7">
      <c r="A1833" t="str">
        <f t="shared" si="31"/>
        <v>200102.400219</v>
      </c>
      <c r="B1833">
        <v>400219</v>
      </c>
      <c r="C1833" t="s">
        <v>762</v>
      </c>
      <c r="D1833">
        <v>200102</v>
      </c>
      <c r="E1833" t="s">
        <v>722</v>
      </c>
      <c r="F1833" t="s">
        <v>771</v>
      </c>
      <c r="G1833" t="s">
        <v>772</v>
      </c>
    </row>
    <row r="1834" spans="1:7">
      <c r="A1834" t="str">
        <f t="shared" si="31"/>
        <v>200102.400220</v>
      </c>
      <c r="B1834">
        <v>400220</v>
      </c>
      <c r="C1834" t="s">
        <v>763</v>
      </c>
      <c r="D1834">
        <v>200102</v>
      </c>
      <c r="E1834" t="s">
        <v>722</v>
      </c>
      <c r="F1834" t="s">
        <v>771</v>
      </c>
      <c r="G1834" t="s">
        <v>772</v>
      </c>
    </row>
    <row r="1835" spans="1:7">
      <c r="A1835" t="str">
        <f t="shared" si="31"/>
        <v>200102.400221</v>
      </c>
      <c r="B1835">
        <v>400221</v>
      </c>
      <c r="C1835" t="s">
        <v>764</v>
      </c>
      <c r="D1835">
        <v>200102</v>
      </c>
      <c r="E1835" t="s">
        <v>722</v>
      </c>
      <c r="F1835" t="s">
        <v>771</v>
      </c>
      <c r="G1835" t="s">
        <v>772</v>
      </c>
    </row>
    <row r="1836" spans="1:7">
      <c r="A1836" t="str">
        <f t="shared" ref="A1836:A1899" si="32">CONCATENATE(D1836,".",B1836)</f>
        <v>200102.400014</v>
      </c>
      <c r="B1836">
        <v>400014</v>
      </c>
      <c r="C1836" t="s">
        <v>164</v>
      </c>
      <c r="D1836">
        <v>200102</v>
      </c>
      <c r="E1836" t="s">
        <v>722</v>
      </c>
      <c r="F1836" t="s">
        <v>771</v>
      </c>
      <c r="G1836" t="s">
        <v>772</v>
      </c>
    </row>
    <row r="1837" spans="1:7">
      <c r="A1837" t="str">
        <f t="shared" si="32"/>
        <v>200102.400015</v>
      </c>
      <c r="B1837">
        <v>400015</v>
      </c>
      <c r="C1837" t="s">
        <v>171</v>
      </c>
      <c r="D1837">
        <v>200102</v>
      </c>
      <c r="E1837" t="s">
        <v>722</v>
      </c>
      <c r="F1837" t="s">
        <v>771</v>
      </c>
      <c r="G1837" t="s">
        <v>772</v>
      </c>
    </row>
    <row r="1838" spans="1:7">
      <c r="A1838" t="str">
        <f t="shared" si="32"/>
        <v>200102.400016</v>
      </c>
      <c r="B1838">
        <v>400016</v>
      </c>
      <c r="C1838" t="s">
        <v>177</v>
      </c>
      <c r="D1838">
        <v>200102</v>
      </c>
      <c r="E1838" t="s">
        <v>722</v>
      </c>
      <c r="F1838" t="s">
        <v>771</v>
      </c>
      <c r="G1838" t="s">
        <v>772</v>
      </c>
    </row>
    <row r="1839" spans="1:7">
      <c r="A1839" t="str">
        <f t="shared" si="32"/>
        <v>200102.400017</v>
      </c>
      <c r="B1839">
        <v>400017</v>
      </c>
      <c r="C1839" t="s">
        <v>183</v>
      </c>
      <c r="D1839">
        <v>200102</v>
      </c>
      <c r="E1839" t="s">
        <v>722</v>
      </c>
      <c r="F1839" t="s">
        <v>771</v>
      </c>
      <c r="G1839" t="s">
        <v>772</v>
      </c>
    </row>
    <row r="1840" spans="1:7">
      <c r="A1840" t="str">
        <f t="shared" si="32"/>
        <v>200102.400175</v>
      </c>
      <c r="B1840">
        <v>400175</v>
      </c>
      <c r="C1840" t="s">
        <v>765</v>
      </c>
      <c r="D1840">
        <v>200102</v>
      </c>
      <c r="E1840" t="s">
        <v>722</v>
      </c>
      <c r="F1840" t="s">
        <v>771</v>
      </c>
      <c r="G1840" t="s">
        <v>772</v>
      </c>
    </row>
    <row r="1841" spans="1:7">
      <c r="A1841" t="str">
        <f t="shared" si="32"/>
        <v>200102.400176</v>
      </c>
      <c r="B1841">
        <v>400176</v>
      </c>
      <c r="C1841" t="s">
        <v>766</v>
      </c>
      <c r="D1841">
        <v>200102</v>
      </c>
      <c r="E1841" t="s">
        <v>722</v>
      </c>
      <c r="F1841" t="s">
        <v>771</v>
      </c>
      <c r="G1841" t="s">
        <v>772</v>
      </c>
    </row>
    <row r="1842" spans="1:7">
      <c r="A1842" t="str">
        <f t="shared" si="32"/>
        <v>200102.400020</v>
      </c>
      <c r="B1842">
        <v>400020</v>
      </c>
      <c r="C1842" t="s">
        <v>191</v>
      </c>
      <c r="D1842">
        <v>200102</v>
      </c>
      <c r="E1842" t="s">
        <v>722</v>
      </c>
      <c r="F1842" t="s">
        <v>771</v>
      </c>
      <c r="G1842" t="s">
        <v>772</v>
      </c>
    </row>
    <row r="1843" spans="1:7">
      <c r="A1843" t="str">
        <f t="shared" si="32"/>
        <v>200102.400021</v>
      </c>
      <c r="B1843">
        <v>400021</v>
      </c>
      <c r="C1843" t="s">
        <v>197</v>
      </c>
      <c r="D1843">
        <v>200102</v>
      </c>
      <c r="E1843" t="s">
        <v>722</v>
      </c>
      <c r="F1843" t="s">
        <v>771</v>
      </c>
      <c r="G1843" t="s">
        <v>772</v>
      </c>
    </row>
    <row r="1844" spans="1:7">
      <c r="A1844" t="str">
        <f t="shared" si="32"/>
        <v>200102.400022</v>
      </c>
      <c r="B1844">
        <v>400022</v>
      </c>
      <c r="C1844" t="s">
        <v>200</v>
      </c>
      <c r="D1844">
        <v>200102</v>
      </c>
      <c r="E1844" t="s">
        <v>722</v>
      </c>
      <c r="F1844" t="s">
        <v>771</v>
      </c>
      <c r="G1844" t="s">
        <v>772</v>
      </c>
    </row>
    <row r="1845" spans="1:7">
      <c r="A1845" t="str">
        <f t="shared" si="32"/>
        <v>200102.400024</v>
      </c>
      <c r="B1845">
        <v>400024</v>
      </c>
      <c r="C1845" t="s">
        <v>767</v>
      </c>
      <c r="D1845">
        <v>200102</v>
      </c>
      <c r="E1845" t="s">
        <v>722</v>
      </c>
      <c r="F1845" t="s">
        <v>771</v>
      </c>
      <c r="G1845" t="s">
        <v>772</v>
      </c>
    </row>
    <row r="1846" spans="1:7">
      <c r="A1846" t="str">
        <f t="shared" si="32"/>
        <v>200102.400177</v>
      </c>
      <c r="B1846">
        <v>400177</v>
      </c>
      <c r="C1846" t="s">
        <v>202</v>
      </c>
      <c r="D1846">
        <v>200102</v>
      </c>
      <c r="E1846" t="s">
        <v>722</v>
      </c>
      <c r="F1846" t="s">
        <v>771</v>
      </c>
      <c r="G1846" t="s">
        <v>772</v>
      </c>
    </row>
    <row r="1847" spans="1:7">
      <c r="A1847" t="str">
        <f t="shared" si="32"/>
        <v>200102.400214</v>
      </c>
      <c r="B1847">
        <v>400214</v>
      </c>
      <c r="C1847" t="s">
        <v>224</v>
      </c>
      <c r="D1847">
        <v>200102</v>
      </c>
      <c r="E1847" t="s">
        <v>722</v>
      </c>
      <c r="F1847" t="s">
        <v>771</v>
      </c>
      <c r="G1847" t="s">
        <v>772</v>
      </c>
    </row>
    <row r="1848" spans="1:7">
      <c r="A1848" t="str">
        <f t="shared" si="32"/>
        <v>200102.400025</v>
      </c>
      <c r="B1848">
        <v>400025</v>
      </c>
      <c r="C1848" t="s">
        <v>228</v>
      </c>
      <c r="D1848">
        <v>200102</v>
      </c>
      <c r="E1848" t="s">
        <v>722</v>
      </c>
      <c r="F1848" t="s">
        <v>771</v>
      </c>
      <c r="G1848" t="s">
        <v>772</v>
      </c>
    </row>
    <row r="1849" spans="1:7">
      <c r="A1849" t="str">
        <f t="shared" si="32"/>
        <v>200102.400026</v>
      </c>
      <c r="B1849">
        <v>400026</v>
      </c>
      <c r="C1849" t="s">
        <v>230</v>
      </c>
      <c r="D1849">
        <v>200102</v>
      </c>
      <c r="E1849" t="s">
        <v>722</v>
      </c>
      <c r="F1849" t="s">
        <v>771</v>
      </c>
      <c r="G1849" t="s">
        <v>772</v>
      </c>
    </row>
    <row r="1850" spans="1:7">
      <c r="A1850" t="str">
        <f t="shared" si="32"/>
        <v>200102.400027</v>
      </c>
      <c r="B1850">
        <v>400027</v>
      </c>
      <c r="C1850" t="s">
        <v>231</v>
      </c>
      <c r="D1850">
        <v>200102</v>
      </c>
      <c r="E1850" t="s">
        <v>722</v>
      </c>
      <c r="F1850" t="s">
        <v>771</v>
      </c>
      <c r="G1850" t="s">
        <v>772</v>
      </c>
    </row>
    <row r="1851" spans="1:7">
      <c r="A1851" t="str">
        <f t="shared" si="32"/>
        <v>200102.400028</v>
      </c>
      <c r="B1851">
        <v>400028</v>
      </c>
      <c r="C1851" t="s">
        <v>232</v>
      </c>
      <c r="D1851">
        <v>200102</v>
      </c>
      <c r="E1851" t="s">
        <v>722</v>
      </c>
      <c r="F1851" t="s">
        <v>771</v>
      </c>
      <c r="G1851" t="s">
        <v>772</v>
      </c>
    </row>
    <row r="1852" spans="1:7">
      <c r="A1852" t="str">
        <f t="shared" si="32"/>
        <v>200102.400029</v>
      </c>
      <c r="B1852">
        <v>400029</v>
      </c>
      <c r="C1852" t="s">
        <v>234</v>
      </c>
      <c r="D1852">
        <v>200102</v>
      </c>
      <c r="E1852" t="s">
        <v>722</v>
      </c>
      <c r="F1852" t="s">
        <v>771</v>
      </c>
      <c r="G1852" t="s">
        <v>772</v>
      </c>
    </row>
    <row r="1853" spans="1:7">
      <c r="A1853" t="str">
        <f t="shared" si="32"/>
        <v>200102.400030</v>
      </c>
      <c r="B1853">
        <v>400030</v>
      </c>
      <c r="C1853" t="s">
        <v>236</v>
      </c>
      <c r="D1853">
        <v>200102</v>
      </c>
      <c r="E1853" t="s">
        <v>722</v>
      </c>
      <c r="F1853" t="s">
        <v>771</v>
      </c>
      <c r="G1853" t="s">
        <v>772</v>
      </c>
    </row>
    <row r="1854" spans="1:7">
      <c r="A1854" t="str">
        <f t="shared" si="32"/>
        <v>200102.400178</v>
      </c>
      <c r="B1854">
        <v>400178</v>
      </c>
      <c r="C1854" t="s">
        <v>769</v>
      </c>
      <c r="D1854">
        <v>200102</v>
      </c>
      <c r="E1854" t="s">
        <v>722</v>
      </c>
      <c r="F1854" t="s">
        <v>771</v>
      </c>
      <c r="G1854" t="s">
        <v>772</v>
      </c>
    </row>
    <row r="1855" spans="1:7">
      <c r="A1855" t="str">
        <f t="shared" si="32"/>
        <v>200102.400179</v>
      </c>
      <c r="B1855">
        <v>400179</v>
      </c>
      <c r="C1855" t="s">
        <v>238</v>
      </c>
      <c r="D1855">
        <v>200102</v>
      </c>
      <c r="E1855" t="s">
        <v>722</v>
      </c>
      <c r="F1855" t="s">
        <v>771</v>
      </c>
      <c r="G1855" t="s">
        <v>772</v>
      </c>
    </row>
    <row r="1856" spans="1:7">
      <c r="A1856" t="str">
        <f t="shared" si="32"/>
        <v>200102.400180</v>
      </c>
      <c r="B1856">
        <v>400180</v>
      </c>
      <c r="C1856" t="s">
        <v>243</v>
      </c>
      <c r="D1856">
        <v>200102</v>
      </c>
      <c r="E1856" t="s">
        <v>722</v>
      </c>
      <c r="F1856" t="s">
        <v>771</v>
      </c>
      <c r="G1856" t="s">
        <v>772</v>
      </c>
    </row>
    <row r="1857" spans="1:7">
      <c r="A1857" t="str">
        <f t="shared" si="32"/>
        <v>200103.400003</v>
      </c>
      <c r="B1857">
        <v>400003</v>
      </c>
      <c r="C1857" t="s">
        <v>156</v>
      </c>
      <c r="D1857">
        <v>200103</v>
      </c>
      <c r="E1857" t="s">
        <v>740</v>
      </c>
      <c r="F1857" t="s">
        <v>771</v>
      </c>
      <c r="G1857" t="s">
        <v>772</v>
      </c>
    </row>
    <row r="1858" spans="1:7">
      <c r="A1858" t="str">
        <f t="shared" si="32"/>
        <v>200103.400004</v>
      </c>
      <c r="B1858">
        <v>400004</v>
      </c>
      <c r="C1858" t="s">
        <v>753</v>
      </c>
      <c r="D1858">
        <v>200103</v>
      </c>
      <c r="E1858" t="s">
        <v>740</v>
      </c>
      <c r="F1858" t="s">
        <v>771</v>
      </c>
      <c r="G1858" t="s">
        <v>772</v>
      </c>
    </row>
    <row r="1859" spans="1:7">
      <c r="A1859" t="str">
        <f t="shared" si="32"/>
        <v>200103.400005</v>
      </c>
      <c r="B1859">
        <v>400005</v>
      </c>
      <c r="C1859" t="s">
        <v>754</v>
      </c>
      <c r="D1859">
        <v>200103</v>
      </c>
      <c r="E1859" t="s">
        <v>740</v>
      </c>
      <c r="F1859" t="s">
        <v>771</v>
      </c>
      <c r="G1859" t="s">
        <v>772</v>
      </c>
    </row>
    <row r="1860" spans="1:7">
      <c r="A1860" t="str">
        <f t="shared" si="32"/>
        <v>200103.400006</v>
      </c>
      <c r="B1860">
        <v>400006</v>
      </c>
      <c r="C1860" t="s">
        <v>755</v>
      </c>
      <c r="D1860">
        <v>200103</v>
      </c>
      <c r="E1860" t="s">
        <v>740</v>
      </c>
      <c r="F1860" t="s">
        <v>771</v>
      </c>
      <c r="G1860" t="s">
        <v>772</v>
      </c>
    </row>
    <row r="1861" spans="1:7">
      <c r="A1861" t="str">
        <f t="shared" si="32"/>
        <v>200103.400007</v>
      </c>
      <c r="B1861">
        <v>400007</v>
      </c>
      <c r="C1861" t="s">
        <v>756</v>
      </c>
      <c r="D1861">
        <v>200103</v>
      </c>
      <c r="E1861" t="s">
        <v>740</v>
      </c>
      <c r="F1861" t="s">
        <v>771</v>
      </c>
      <c r="G1861" t="s">
        <v>772</v>
      </c>
    </row>
    <row r="1862" spans="1:7">
      <c r="A1862" t="str">
        <f t="shared" si="32"/>
        <v>200103.400010</v>
      </c>
      <c r="B1862">
        <v>400010</v>
      </c>
      <c r="C1862" t="s">
        <v>162</v>
      </c>
      <c r="D1862">
        <v>200103</v>
      </c>
      <c r="E1862" t="s">
        <v>740</v>
      </c>
      <c r="F1862" t="s">
        <v>771</v>
      </c>
      <c r="G1862" t="s">
        <v>772</v>
      </c>
    </row>
    <row r="1863" spans="1:7">
      <c r="A1863" t="str">
        <f t="shared" si="32"/>
        <v>200103.400011</v>
      </c>
      <c r="B1863">
        <v>400011</v>
      </c>
      <c r="C1863" t="s">
        <v>757</v>
      </c>
      <c r="D1863">
        <v>200103</v>
      </c>
      <c r="E1863" t="s">
        <v>740</v>
      </c>
      <c r="F1863" t="s">
        <v>771</v>
      </c>
      <c r="G1863" t="s">
        <v>772</v>
      </c>
    </row>
    <row r="1864" spans="1:7">
      <c r="A1864" t="str">
        <f t="shared" si="32"/>
        <v>200103.400012</v>
      </c>
      <c r="B1864">
        <v>400012</v>
      </c>
      <c r="C1864" t="s">
        <v>758</v>
      </c>
      <c r="D1864">
        <v>200103</v>
      </c>
      <c r="E1864" t="s">
        <v>740</v>
      </c>
      <c r="F1864" t="s">
        <v>771</v>
      </c>
      <c r="G1864" t="s">
        <v>772</v>
      </c>
    </row>
    <row r="1865" spans="1:7">
      <c r="A1865" t="str">
        <f t="shared" si="32"/>
        <v>200103.400013</v>
      </c>
      <c r="B1865">
        <v>400013</v>
      </c>
      <c r="C1865" t="s">
        <v>759</v>
      </c>
      <c r="D1865">
        <v>200103</v>
      </c>
      <c r="E1865" t="s">
        <v>740</v>
      </c>
      <c r="F1865" t="s">
        <v>771</v>
      </c>
      <c r="G1865" t="s">
        <v>772</v>
      </c>
    </row>
    <row r="1866" spans="1:7">
      <c r="A1866" t="str">
        <f t="shared" si="32"/>
        <v>200103.400202</v>
      </c>
      <c r="B1866">
        <v>400202</v>
      </c>
      <c r="C1866" t="s">
        <v>760</v>
      </c>
      <c r="D1866">
        <v>200103</v>
      </c>
      <c r="E1866" t="s">
        <v>740</v>
      </c>
      <c r="F1866" t="s">
        <v>771</v>
      </c>
      <c r="G1866" t="s">
        <v>772</v>
      </c>
    </row>
    <row r="1867" spans="1:7">
      <c r="A1867" t="str">
        <f t="shared" si="32"/>
        <v>200103.400203</v>
      </c>
      <c r="B1867">
        <v>400203</v>
      </c>
      <c r="C1867" t="s">
        <v>761</v>
      </c>
      <c r="D1867">
        <v>200103</v>
      </c>
      <c r="E1867" t="s">
        <v>740</v>
      </c>
      <c r="F1867" t="s">
        <v>771</v>
      </c>
      <c r="G1867" t="s">
        <v>772</v>
      </c>
    </row>
    <row r="1868" spans="1:7">
      <c r="A1868" t="str">
        <f t="shared" si="32"/>
        <v>200103.400219</v>
      </c>
      <c r="B1868">
        <v>400219</v>
      </c>
      <c r="C1868" t="s">
        <v>762</v>
      </c>
      <c r="D1868">
        <v>200103</v>
      </c>
      <c r="E1868" t="s">
        <v>740</v>
      </c>
      <c r="F1868" t="s">
        <v>771</v>
      </c>
      <c r="G1868" t="s">
        <v>772</v>
      </c>
    </row>
    <row r="1869" spans="1:7">
      <c r="A1869" t="str">
        <f t="shared" si="32"/>
        <v>200103.400220</v>
      </c>
      <c r="B1869">
        <v>400220</v>
      </c>
      <c r="C1869" t="s">
        <v>763</v>
      </c>
      <c r="D1869">
        <v>200103</v>
      </c>
      <c r="E1869" t="s">
        <v>740</v>
      </c>
      <c r="F1869" t="s">
        <v>771</v>
      </c>
      <c r="G1869" t="s">
        <v>772</v>
      </c>
    </row>
    <row r="1870" spans="1:7">
      <c r="A1870" t="str">
        <f t="shared" si="32"/>
        <v>200103.400221</v>
      </c>
      <c r="B1870">
        <v>400221</v>
      </c>
      <c r="C1870" t="s">
        <v>764</v>
      </c>
      <c r="D1870">
        <v>200103</v>
      </c>
      <c r="E1870" t="s">
        <v>740</v>
      </c>
      <c r="F1870" t="s">
        <v>771</v>
      </c>
      <c r="G1870" t="s">
        <v>772</v>
      </c>
    </row>
    <row r="1871" spans="1:7">
      <c r="A1871" t="str">
        <f t="shared" si="32"/>
        <v>200103.400014</v>
      </c>
      <c r="B1871">
        <v>400014</v>
      </c>
      <c r="C1871" t="s">
        <v>164</v>
      </c>
      <c r="D1871">
        <v>200103</v>
      </c>
      <c r="E1871" t="s">
        <v>740</v>
      </c>
      <c r="F1871" t="s">
        <v>771</v>
      </c>
      <c r="G1871" t="s">
        <v>772</v>
      </c>
    </row>
    <row r="1872" spans="1:7">
      <c r="A1872" t="str">
        <f t="shared" si="32"/>
        <v>200103.400015</v>
      </c>
      <c r="B1872">
        <v>400015</v>
      </c>
      <c r="C1872" t="s">
        <v>171</v>
      </c>
      <c r="D1872">
        <v>200103</v>
      </c>
      <c r="E1872" t="s">
        <v>740</v>
      </c>
      <c r="F1872" t="s">
        <v>771</v>
      </c>
      <c r="G1872" t="s">
        <v>772</v>
      </c>
    </row>
    <row r="1873" spans="1:7">
      <c r="A1873" t="str">
        <f t="shared" si="32"/>
        <v>200103.400016</v>
      </c>
      <c r="B1873">
        <v>400016</v>
      </c>
      <c r="C1873" t="s">
        <v>177</v>
      </c>
      <c r="D1873">
        <v>200103</v>
      </c>
      <c r="E1873" t="s">
        <v>740</v>
      </c>
      <c r="F1873" t="s">
        <v>771</v>
      </c>
      <c r="G1873" t="s">
        <v>772</v>
      </c>
    </row>
    <row r="1874" spans="1:7">
      <c r="A1874" t="str">
        <f t="shared" si="32"/>
        <v>200103.400017</v>
      </c>
      <c r="B1874">
        <v>400017</v>
      </c>
      <c r="C1874" t="s">
        <v>183</v>
      </c>
      <c r="D1874">
        <v>200103</v>
      </c>
      <c r="E1874" t="s">
        <v>740</v>
      </c>
      <c r="F1874" t="s">
        <v>771</v>
      </c>
      <c r="G1874" t="s">
        <v>772</v>
      </c>
    </row>
    <row r="1875" spans="1:7">
      <c r="A1875" t="str">
        <f t="shared" si="32"/>
        <v>200103.400175</v>
      </c>
      <c r="B1875">
        <v>400175</v>
      </c>
      <c r="C1875" t="s">
        <v>765</v>
      </c>
      <c r="D1875">
        <v>200103</v>
      </c>
      <c r="E1875" t="s">
        <v>740</v>
      </c>
      <c r="F1875" t="s">
        <v>771</v>
      </c>
      <c r="G1875" t="s">
        <v>772</v>
      </c>
    </row>
    <row r="1876" spans="1:7">
      <c r="A1876" t="str">
        <f t="shared" si="32"/>
        <v>200103.400176</v>
      </c>
      <c r="B1876">
        <v>400176</v>
      </c>
      <c r="C1876" t="s">
        <v>766</v>
      </c>
      <c r="D1876">
        <v>200103</v>
      </c>
      <c r="E1876" t="s">
        <v>740</v>
      </c>
      <c r="F1876" t="s">
        <v>771</v>
      </c>
      <c r="G1876" t="s">
        <v>772</v>
      </c>
    </row>
    <row r="1877" spans="1:7">
      <c r="A1877" t="str">
        <f t="shared" si="32"/>
        <v>200103.400020</v>
      </c>
      <c r="B1877">
        <v>400020</v>
      </c>
      <c r="C1877" t="s">
        <v>191</v>
      </c>
      <c r="D1877">
        <v>200103</v>
      </c>
      <c r="E1877" t="s">
        <v>740</v>
      </c>
      <c r="F1877" t="s">
        <v>771</v>
      </c>
      <c r="G1877" t="s">
        <v>772</v>
      </c>
    </row>
    <row r="1878" spans="1:7">
      <c r="A1878" t="str">
        <f t="shared" si="32"/>
        <v>200103.400021</v>
      </c>
      <c r="B1878">
        <v>400021</v>
      </c>
      <c r="C1878" t="s">
        <v>197</v>
      </c>
      <c r="D1878">
        <v>200103</v>
      </c>
      <c r="E1878" t="s">
        <v>740</v>
      </c>
      <c r="F1878" t="s">
        <v>771</v>
      </c>
      <c r="G1878" t="s">
        <v>772</v>
      </c>
    </row>
    <row r="1879" spans="1:7">
      <c r="A1879" t="str">
        <f t="shared" si="32"/>
        <v>200103.400022</v>
      </c>
      <c r="B1879">
        <v>400022</v>
      </c>
      <c r="C1879" t="s">
        <v>200</v>
      </c>
      <c r="D1879">
        <v>200103</v>
      </c>
      <c r="E1879" t="s">
        <v>740</v>
      </c>
      <c r="F1879" t="s">
        <v>771</v>
      </c>
      <c r="G1879" t="s">
        <v>772</v>
      </c>
    </row>
    <row r="1880" spans="1:7">
      <c r="A1880" t="str">
        <f t="shared" si="32"/>
        <v>200103.400024</v>
      </c>
      <c r="B1880">
        <v>400024</v>
      </c>
      <c r="C1880" t="s">
        <v>767</v>
      </c>
      <c r="D1880">
        <v>200103</v>
      </c>
      <c r="E1880" t="s">
        <v>740</v>
      </c>
      <c r="F1880" t="s">
        <v>771</v>
      </c>
      <c r="G1880" t="s">
        <v>772</v>
      </c>
    </row>
    <row r="1881" spans="1:7">
      <c r="A1881" t="str">
        <f t="shared" si="32"/>
        <v>200103.400177</v>
      </c>
      <c r="B1881">
        <v>400177</v>
      </c>
      <c r="C1881" t="s">
        <v>202</v>
      </c>
      <c r="D1881">
        <v>200103</v>
      </c>
      <c r="E1881" t="s">
        <v>740</v>
      </c>
      <c r="F1881" t="s">
        <v>771</v>
      </c>
      <c r="G1881" t="s">
        <v>772</v>
      </c>
    </row>
    <row r="1882" spans="1:7">
      <c r="A1882" t="str">
        <f t="shared" si="32"/>
        <v>200103.400214</v>
      </c>
      <c r="B1882">
        <v>400214</v>
      </c>
      <c r="C1882" t="s">
        <v>224</v>
      </c>
      <c r="D1882">
        <v>200103</v>
      </c>
      <c r="E1882" t="s">
        <v>740</v>
      </c>
      <c r="F1882" t="s">
        <v>771</v>
      </c>
      <c r="G1882" t="s">
        <v>772</v>
      </c>
    </row>
    <row r="1883" spans="1:7">
      <c r="A1883" t="str">
        <f t="shared" si="32"/>
        <v>200103.400025</v>
      </c>
      <c r="B1883">
        <v>400025</v>
      </c>
      <c r="C1883" t="s">
        <v>228</v>
      </c>
      <c r="D1883">
        <v>200103</v>
      </c>
      <c r="E1883" t="s">
        <v>740</v>
      </c>
      <c r="F1883" t="s">
        <v>771</v>
      </c>
      <c r="G1883" t="s">
        <v>772</v>
      </c>
    </row>
    <row r="1884" spans="1:7">
      <c r="A1884" t="str">
        <f t="shared" si="32"/>
        <v>200103.400026</v>
      </c>
      <c r="B1884">
        <v>400026</v>
      </c>
      <c r="C1884" t="s">
        <v>230</v>
      </c>
      <c r="D1884">
        <v>200103</v>
      </c>
      <c r="E1884" t="s">
        <v>740</v>
      </c>
      <c r="F1884" t="s">
        <v>771</v>
      </c>
      <c r="G1884" t="s">
        <v>772</v>
      </c>
    </row>
    <row r="1885" spans="1:7">
      <c r="A1885" t="str">
        <f t="shared" si="32"/>
        <v>200103.400027</v>
      </c>
      <c r="B1885">
        <v>400027</v>
      </c>
      <c r="C1885" t="s">
        <v>231</v>
      </c>
      <c r="D1885">
        <v>200103</v>
      </c>
      <c r="E1885" t="s">
        <v>740</v>
      </c>
      <c r="F1885" t="s">
        <v>771</v>
      </c>
      <c r="G1885" t="s">
        <v>772</v>
      </c>
    </row>
    <row r="1886" spans="1:7">
      <c r="A1886" t="str">
        <f t="shared" si="32"/>
        <v>200103.400028</v>
      </c>
      <c r="B1886">
        <v>400028</v>
      </c>
      <c r="C1886" t="s">
        <v>232</v>
      </c>
      <c r="D1886">
        <v>200103</v>
      </c>
      <c r="E1886" t="s">
        <v>740</v>
      </c>
      <c r="F1886" t="s">
        <v>771</v>
      </c>
      <c r="G1886" t="s">
        <v>772</v>
      </c>
    </row>
    <row r="1887" spans="1:7">
      <c r="A1887" t="str">
        <f t="shared" si="32"/>
        <v>200103.400029</v>
      </c>
      <c r="B1887">
        <v>400029</v>
      </c>
      <c r="C1887" t="s">
        <v>234</v>
      </c>
      <c r="D1887">
        <v>200103</v>
      </c>
      <c r="E1887" t="s">
        <v>740</v>
      </c>
      <c r="F1887" t="s">
        <v>771</v>
      </c>
      <c r="G1887" t="s">
        <v>772</v>
      </c>
    </row>
    <row r="1888" spans="1:7">
      <c r="A1888" t="str">
        <f t="shared" si="32"/>
        <v>200103.400030</v>
      </c>
      <c r="B1888">
        <v>400030</v>
      </c>
      <c r="C1888" t="s">
        <v>236</v>
      </c>
      <c r="D1888">
        <v>200103</v>
      </c>
      <c r="E1888" t="s">
        <v>740</v>
      </c>
      <c r="F1888" t="s">
        <v>771</v>
      </c>
      <c r="G1888" t="s">
        <v>772</v>
      </c>
    </row>
    <row r="1889" spans="1:7">
      <c r="A1889" t="str">
        <f t="shared" si="32"/>
        <v>200103.400178</v>
      </c>
      <c r="B1889">
        <v>400178</v>
      </c>
      <c r="C1889" t="s">
        <v>769</v>
      </c>
      <c r="D1889">
        <v>200103</v>
      </c>
      <c r="E1889" t="s">
        <v>740</v>
      </c>
      <c r="F1889" t="s">
        <v>771</v>
      </c>
      <c r="G1889" t="s">
        <v>772</v>
      </c>
    </row>
    <row r="1890" spans="1:7">
      <c r="A1890" t="str">
        <f t="shared" si="32"/>
        <v>200103.400179</v>
      </c>
      <c r="B1890">
        <v>400179</v>
      </c>
      <c r="C1890" t="s">
        <v>238</v>
      </c>
      <c r="D1890">
        <v>200103</v>
      </c>
      <c r="E1890" t="s">
        <v>740</v>
      </c>
      <c r="F1890" t="s">
        <v>771</v>
      </c>
      <c r="G1890" t="s">
        <v>772</v>
      </c>
    </row>
    <row r="1891" spans="1:7">
      <c r="A1891" t="str">
        <f t="shared" si="32"/>
        <v>200103.400180</v>
      </c>
      <c r="B1891">
        <v>400180</v>
      </c>
      <c r="C1891" t="s">
        <v>243</v>
      </c>
      <c r="D1891">
        <v>200103</v>
      </c>
      <c r="E1891" t="s">
        <v>740</v>
      </c>
      <c r="F1891" t="s">
        <v>771</v>
      </c>
      <c r="G1891" t="s">
        <v>772</v>
      </c>
    </row>
    <row r="1892" spans="1:7">
      <c r="A1892" t="str">
        <f t="shared" si="32"/>
        <v>200104.400003</v>
      </c>
      <c r="B1892">
        <v>400003</v>
      </c>
      <c r="C1892" t="s">
        <v>156</v>
      </c>
      <c r="D1892">
        <v>200104</v>
      </c>
      <c r="E1892" t="s">
        <v>725</v>
      </c>
      <c r="F1892" t="s">
        <v>771</v>
      </c>
      <c r="G1892" t="s">
        <v>772</v>
      </c>
    </row>
    <row r="1893" spans="1:7">
      <c r="A1893" t="str">
        <f t="shared" si="32"/>
        <v>200104.400004</v>
      </c>
      <c r="B1893">
        <v>400004</v>
      </c>
      <c r="C1893" t="s">
        <v>753</v>
      </c>
      <c r="D1893">
        <v>200104</v>
      </c>
      <c r="E1893" t="s">
        <v>725</v>
      </c>
      <c r="F1893" t="s">
        <v>771</v>
      </c>
      <c r="G1893" t="s">
        <v>772</v>
      </c>
    </row>
    <row r="1894" spans="1:7">
      <c r="A1894" t="str">
        <f t="shared" si="32"/>
        <v>200104.400005</v>
      </c>
      <c r="B1894">
        <v>400005</v>
      </c>
      <c r="C1894" t="s">
        <v>754</v>
      </c>
      <c r="D1894">
        <v>200104</v>
      </c>
      <c r="E1894" t="s">
        <v>725</v>
      </c>
      <c r="F1894" t="s">
        <v>771</v>
      </c>
      <c r="G1894" t="s">
        <v>772</v>
      </c>
    </row>
    <row r="1895" spans="1:7">
      <c r="A1895" t="str">
        <f t="shared" si="32"/>
        <v>200104.400006</v>
      </c>
      <c r="B1895">
        <v>400006</v>
      </c>
      <c r="C1895" t="s">
        <v>755</v>
      </c>
      <c r="D1895">
        <v>200104</v>
      </c>
      <c r="E1895" t="s">
        <v>725</v>
      </c>
      <c r="F1895" t="s">
        <v>771</v>
      </c>
      <c r="G1895" t="s">
        <v>772</v>
      </c>
    </row>
    <row r="1896" spans="1:7">
      <c r="A1896" t="str">
        <f t="shared" si="32"/>
        <v>200104.400007</v>
      </c>
      <c r="B1896">
        <v>400007</v>
      </c>
      <c r="C1896" t="s">
        <v>756</v>
      </c>
      <c r="D1896">
        <v>200104</v>
      </c>
      <c r="E1896" t="s">
        <v>725</v>
      </c>
      <c r="F1896" t="s">
        <v>771</v>
      </c>
      <c r="G1896" t="s">
        <v>772</v>
      </c>
    </row>
    <row r="1897" spans="1:7">
      <c r="A1897" t="str">
        <f t="shared" si="32"/>
        <v>200104.400010</v>
      </c>
      <c r="B1897">
        <v>400010</v>
      </c>
      <c r="C1897" t="s">
        <v>162</v>
      </c>
      <c r="D1897">
        <v>200104</v>
      </c>
      <c r="E1897" t="s">
        <v>725</v>
      </c>
      <c r="F1897" t="s">
        <v>771</v>
      </c>
      <c r="G1897" t="s">
        <v>772</v>
      </c>
    </row>
    <row r="1898" spans="1:7">
      <c r="A1898" t="str">
        <f t="shared" si="32"/>
        <v>200104.400011</v>
      </c>
      <c r="B1898">
        <v>400011</v>
      </c>
      <c r="C1898" t="s">
        <v>757</v>
      </c>
      <c r="D1898">
        <v>200104</v>
      </c>
      <c r="E1898" t="s">
        <v>725</v>
      </c>
      <c r="F1898" t="s">
        <v>771</v>
      </c>
      <c r="G1898" t="s">
        <v>772</v>
      </c>
    </row>
    <row r="1899" spans="1:7">
      <c r="A1899" t="str">
        <f t="shared" si="32"/>
        <v>200104.400012</v>
      </c>
      <c r="B1899">
        <v>400012</v>
      </c>
      <c r="C1899" t="s">
        <v>758</v>
      </c>
      <c r="D1899">
        <v>200104</v>
      </c>
      <c r="E1899" t="s">
        <v>725</v>
      </c>
      <c r="F1899" t="s">
        <v>771</v>
      </c>
      <c r="G1899" t="s">
        <v>772</v>
      </c>
    </row>
    <row r="1900" spans="1:7">
      <c r="A1900" t="str">
        <f t="shared" ref="A1900:A1963" si="33">CONCATENATE(D1900,".",B1900)</f>
        <v>200104.400013</v>
      </c>
      <c r="B1900">
        <v>400013</v>
      </c>
      <c r="C1900" t="s">
        <v>759</v>
      </c>
      <c r="D1900">
        <v>200104</v>
      </c>
      <c r="E1900" t="s">
        <v>725</v>
      </c>
      <c r="F1900" t="s">
        <v>771</v>
      </c>
      <c r="G1900" t="s">
        <v>772</v>
      </c>
    </row>
    <row r="1901" spans="1:7">
      <c r="A1901" t="str">
        <f t="shared" si="33"/>
        <v>200104.400202</v>
      </c>
      <c r="B1901">
        <v>400202</v>
      </c>
      <c r="C1901" t="s">
        <v>760</v>
      </c>
      <c r="D1901">
        <v>200104</v>
      </c>
      <c r="E1901" t="s">
        <v>725</v>
      </c>
      <c r="F1901" t="s">
        <v>771</v>
      </c>
      <c r="G1901" t="s">
        <v>772</v>
      </c>
    </row>
    <row r="1902" spans="1:7">
      <c r="A1902" t="str">
        <f t="shared" si="33"/>
        <v>200104.400203</v>
      </c>
      <c r="B1902">
        <v>400203</v>
      </c>
      <c r="C1902" t="s">
        <v>761</v>
      </c>
      <c r="D1902">
        <v>200104</v>
      </c>
      <c r="E1902" t="s">
        <v>725</v>
      </c>
      <c r="F1902" t="s">
        <v>771</v>
      </c>
      <c r="G1902" t="s">
        <v>772</v>
      </c>
    </row>
    <row r="1903" spans="1:7">
      <c r="A1903" t="str">
        <f t="shared" si="33"/>
        <v>200104.400219</v>
      </c>
      <c r="B1903">
        <v>400219</v>
      </c>
      <c r="C1903" t="s">
        <v>762</v>
      </c>
      <c r="D1903">
        <v>200104</v>
      </c>
      <c r="E1903" t="s">
        <v>725</v>
      </c>
      <c r="F1903" t="s">
        <v>771</v>
      </c>
      <c r="G1903" t="s">
        <v>772</v>
      </c>
    </row>
    <row r="1904" spans="1:7">
      <c r="A1904" t="str">
        <f t="shared" si="33"/>
        <v>200104.400220</v>
      </c>
      <c r="B1904">
        <v>400220</v>
      </c>
      <c r="C1904" t="s">
        <v>763</v>
      </c>
      <c r="D1904">
        <v>200104</v>
      </c>
      <c r="E1904" t="s">
        <v>725</v>
      </c>
      <c r="F1904" t="s">
        <v>771</v>
      </c>
      <c r="G1904" t="s">
        <v>772</v>
      </c>
    </row>
    <row r="1905" spans="1:7">
      <c r="A1905" t="str">
        <f t="shared" si="33"/>
        <v>200104.400221</v>
      </c>
      <c r="B1905">
        <v>400221</v>
      </c>
      <c r="C1905" t="s">
        <v>764</v>
      </c>
      <c r="D1905">
        <v>200104</v>
      </c>
      <c r="E1905" t="s">
        <v>725</v>
      </c>
      <c r="F1905" t="s">
        <v>771</v>
      </c>
      <c r="G1905" t="s">
        <v>772</v>
      </c>
    </row>
    <row r="1906" spans="1:7">
      <c r="A1906" t="str">
        <f t="shared" si="33"/>
        <v>200104.400014</v>
      </c>
      <c r="B1906">
        <v>400014</v>
      </c>
      <c r="C1906" t="s">
        <v>164</v>
      </c>
      <c r="D1906">
        <v>200104</v>
      </c>
      <c r="E1906" t="s">
        <v>725</v>
      </c>
      <c r="F1906" t="s">
        <v>771</v>
      </c>
      <c r="G1906" t="s">
        <v>772</v>
      </c>
    </row>
    <row r="1907" spans="1:7">
      <c r="A1907" t="str">
        <f t="shared" si="33"/>
        <v>200104.400015</v>
      </c>
      <c r="B1907">
        <v>400015</v>
      </c>
      <c r="C1907" t="s">
        <v>171</v>
      </c>
      <c r="D1907">
        <v>200104</v>
      </c>
      <c r="E1907" t="s">
        <v>725</v>
      </c>
      <c r="F1907" t="s">
        <v>771</v>
      </c>
      <c r="G1907" t="s">
        <v>772</v>
      </c>
    </row>
    <row r="1908" spans="1:7">
      <c r="A1908" t="str">
        <f t="shared" si="33"/>
        <v>200104.400016</v>
      </c>
      <c r="B1908">
        <v>400016</v>
      </c>
      <c r="C1908" t="s">
        <v>177</v>
      </c>
      <c r="D1908">
        <v>200104</v>
      </c>
      <c r="E1908" t="s">
        <v>725</v>
      </c>
      <c r="F1908" t="s">
        <v>771</v>
      </c>
      <c r="G1908" t="s">
        <v>772</v>
      </c>
    </row>
    <row r="1909" spans="1:7">
      <c r="A1909" t="str">
        <f t="shared" si="33"/>
        <v>200104.400017</v>
      </c>
      <c r="B1909">
        <v>400017</v>
      </c>
      <c r="C1909" t="s">
        <v>183</v>
      </c>
      <c r="D1909">
        <v>200104</v>
      </c>
      <c r="E1909" t="s">
        <v>725</v>
      </c>
      <c r="F1909" t="s">
        <v>771</v>
      </c>
      <c r="G1909" t="s">
        <v>772</v>
      </c>
    </row>
    <row r="1910" spans="1:7">
      <c r="A1910" t="str">
        <f t="shared" si="33"/>
        <v>200104.400175</v>
      </c>
      <c r="B1910">
        <v>400175</v>
      </c>
      <c r="C1910" t="s">
        <v>765</v>
      </c>
      <c r="D1910">
        <v>200104</v>
      </c>
      <c r="E1910" t="s">
        <v>725</v>
      </c>
      <c r="F1910" t="s">
        <v>771</v>
      </c>
      <c r="G1910" t="s">
        <v>772</v>
      </c>
    </row>
    <row r="1911" spans="1:7">
      <c r="A1911" t="str">
        <f t="shared" si="33"/>
        <v>200104.400176</v>
      </c>
      <c r="B1911">
        <v>400176</v>
      </c>
      <c r="C1911" t="s">
        <v>766</v>
      </c>
      <c r="D1911">
        <v>200104</v>
      </c>
      <c r="E1911" t="s">
        <v>725</v>
      </c>
      <c r="F1911" t="s">
        <v>771</v>
      </c>
      <c r="G1911" t="s">
        <v>772</v>
      </c>
    </row>
    <row r="1912" spans="1:7">
      <c r="A1912" t="str">
        <f t="shared" si="33"/>
        <v>200104.400020</v>
      </c>
      <c r="B1912">
        <v>400020</v>
      </c>
      <c r="C1912" t="s">
        <v>191</v>
      </c>
      <c r="D1912">
        <v>200104</v>
      </c>
      <c r="E1912" t="s">
        <v>725</v>
      </c>
      <c r="F1912" t="s">
        <v>771</v>
      </c>
      <c r="G1912" t="s">
        <v>772</v>
      </c>
    </row>
    <row r="1913" spans="1:7">
      <c r="A1913" t="str">
        <f t="shared" si="33"/>
        <v>200104.400021</v>
      </c>
      <c r="B1913">
        <v>400021</v>
      </c>
      <c r="C1913" t="s">
        <v>197</v>
      </c>
      <c r="D1913">
        <v>200104</v>
      </c>
      <c r="E1913" t="s">
        <v>725</v>
      </c>
      <c r="F1913" t="s">
        <v>771</v>
      </c>
      <c r="G1913" t="s">
        <v>772</v>
      </c>
    </row>
    <row r="1914" spans="1:7">
      <c r="A1914" t="str">
        <f t="shared" si="33"/>
        <v>200104.400022</v>
      </c>
      <c r="B1914">
        <v>400022</v>
      </c>
      <c r="C1914" t="s">
        <v>200</v>
      </c>
      <c r="D1914">
        <v>200104</v>
      </c>
      <c r="E1914" t="s">
        <v>725</v>
      </c>
      <c r="F1914" t="s">
        <v>771</v>
      </c>
      <c r="G1914" t="s">
        <v>772</v>
      </c>
    </row>
    <row r="1915" spans="1:7">
      <c r="A1915" t="str">
        <f t="shared" si="33"/>
        <v>200104.400024</v>
      </c>
      <c r="B1915">
        <v>400024</v>
      </c>
      <c r="C1915" t="s">
        <v>767</v>
      </c>
      <c r="D1915">
        <v>200104</v>
      </c>
      <c r="E1915" t="s">
        <v>725</v>
      </c>
      <c r="F1915" t="s">
        <v>771</v>
      </c>
      <c r="G1915" t="s">
        <v>772</v>
      </c>
    </row>
    <row r="1916" spans="1:7">
      <c r="A1916" t="str">
        <f t="shared" si="33"/>
        <v>200104.400177</v>
      </c>
      <c r="B1916">
        <v>400177</v>
      </c>
      <c r="C1916" t="s">
        <v>202</v>
      </c>
      <c r="D1916">
        <v>200104</v>
      </c>
      <c r="E1916" t="s">
        <v>725</v>
      </c>
      <c r="F1916" t="s">
        <v>771</v>
      </c>
      <c r="G1916" t="s">
        <v>772</v>
      </c>
    </row>
    <row r="1917" spans="1:7">
      <c r="A1917" t="str">
        <f t="shared" si="33"/>
        <v>200104.400214</v>
      </c>
      <c r="B1917">
        <v>400214</v>
      </c>
      <c r="C1917" t="s">
        <v>224</v>
      </c>
      <c r="D1917">
        <v>200104</v>
      </c>
      <c r="E1917" t="s">
        <v>725</v>
      </c>
      <c r="F1917" t="s">
        <v>771</v>
      </c>
      <c r="G1917" t="s">
        <v>772</v>
      </c>
    </row>
    <row r="1918" spans="1:7">
      <c r="A1918" t="str">
        <f t="shared" si="33"/>
        <v>200104.400025</v>
      </c>
      <c r="B1918">
        <v>400025</v>
      </c>
      <c r="C1918" t="s">
        <v>228</v>
      </c>
      <c r="D1918">
        <v>200104</v>
      </c>
      <c r="E1918" t="s">
        <v>725</v>
      </c>
      <c r="F1918" t="s">
        <v>771</v>
      </c>
      <c r="G1918" t="s">
        <v>772</v>
      </c>
    </row>
    <row r="1919" spans="1:7">
      <c r="A1919" t="str">
        <f t="shared" si="33"/>
        <v>200104.400026</v>
      </c>
      <c r="B1919">
        <v>400026</v>
      </c>
      <c r="C1919" t="s">
        <v>230</v>
      </c>
      <c r="D1919">
        <v>200104</v>
      </c>
      <c r="E1919" t="s">
        <v>725</v>
      </c>
      <c r="F1919" t="s">
        <v>771</v>
      </c>
      <c r="G1919" t="s">
        <v>772</v>
      </c>
    </row>
    <row r="1920" spans="1:7">
      <c r="A1920" t="str">
        <f t="shared" si="33"/>
        <v>200104.400027</v>
      </c>
      <c r="B1920">
        <v>400027</v>
      </c>
      <c r="C1920" t="s">
        <v>231</v>
      </c>
      <c r="D1920">
        <v>200104</v>
      </c>
      <c r="E1920" t="s">
        <v>725</v>
      </c>
      <c r="F1920" t="s">
        <v>771</v>
      </c>
      <c r="G1920" t="s">
        <v>772</v>
      </c>
    </row>
    <row r="1921" spans="1:7">
      <c r="A1921" t="str">
        <f t="shared" si="33"/>
        <v>200104.400028</v>
      </c>
      <c r="B1921">
        <v>400028</v>
      </c>
      <c r="C1921" t="s">
        <v>232</v>
      </c>
      <c r="D1921">
        <v>200104</v>
      </c>
      <c r="E1921" t="s">
        <v>725</v>
      </c>
      <c r="F1921" t="s">
        <v>771</v>
      </c>
      <c r="G1921" t="s">
        <v>772</v>
      </c>
    </row>
    <row r="1922" spans="1:7">
      <c r="A1922" t="str">
        <f t="shared" si="33"/>
        <v>200104.400029</v>
      </c>
      <c r="B1922">
        <v>400029</v>
      </c>
      <c r="C1922" t="s">
        <v>234</v>
      </c>
      <c r="D1922">
        <v>200104</v>
      </c>
      <c r="E1922" t="s">
        <v>725</v>
      </c>
      <c r="F1922" t="s">
        <v>771</v>
      </c>
      <c r="G1922" t="s">
        <v>772</v>
      </c>
    </row>
    <row r="1923" spans="1:7">
      <c r="A1923" t="str">
        <f t="shared" si="33"/>
        <v>200104.400030</v>
      </c>
      <c r="B1923">
        <v>400030</v>
      </c>
      <c r="C1923" t="s">
        <v>236</v>
      </c>
      <c r="D1923">
        <v>200104</v>
      </c>
      <c r="E1923" t="s">
        <v>725</v>
      </c>
      <c r="F1923" t="s">
        <v>771</v>
      </c>
      <c r="G1923" t="s">
        <v>772</v>
      </c>
    </row>
    <row r="1924" spans="1:7">
      <c r="A1924" t="str">
        <f t="shared" si="33"/>
        <v>200104.400178</v>
      </c>
      <c r="B1924">
        <v>400178</v>
      </c>
      <c r="C1924" t="s">
        <v>769</v>
      </c>
      <c r="D1924">
        <v>200104</v>
      </c>
      <c r="E1924" t="s">
        <v>725</v>
      </c>
      <c r="F1924" t="s">
        <v>771</v>
      </c>
      <c r="G1924" t="s">
        <v>772</v>
      </c>
    </row>
    <row r="1925" spans="1:7">
      <c r="A1925" t="str">
        <f t="shared" si="33"/>
        <v>200104.400179</v>
      </c>
      <c r="B1925">
        <v>400179</v>
      </c>
      <c r="C1925" t="s">
        <v>238</v>
      </c>
      <c r="D1925">
        <v>200104</v>
      </c>
      <c r="E1925" t="s">
        <v>725</v>
      </c>
      <c r="F1925" t="s">
        <v>771</v>
      </c>
      <c r="G1925" t="s">
        <v>772</v>
      </c>
    </row>
    <row r="1926" spans="1:7">
      <c r="A1926" t="str">
        <f t="shared" si="33"/>
        <v>200104.400180</v>
      </c>
      <c r="B1926">
        <v>400180</v>
      </c>
      <c r="C1926" t="s">
        <v>243</v>
      </c>
      <c r="D1926">
        <v>200104</v>
      </c>
      <c r="E1926" t="s">
        <v>725</v>
      </c>
      <c r="F1926" t="s">
        <v>771</v>
      </c>
      <c r="G1926" t="s">
        <v>772</v>
      </c>
    </row>
    <row r="1927" spans="1:7">
      <c r="A1927" t="str">
        <f t="shared" si="33"/>
        <v>200201.400003</v>
      </c>
      <c r="B1927">
        <v>400003</v>
      </c>
      <c r="C1927" t="s">
        <v>156</v>
      </c>
      <c r="D1927">
        <v>200201</v>
      </c>
      <c r="E1927" t="s">
        <v>726</v>
      </c>
      <c r="F1927" t="s">
        <v>771</v>
      </c>
      <c r="G1927" t="s">
        <v>772</v>
      </c>
    </row>
    <row r="1928" spans="1:7">
      <c r="A1928" t="str">
        <f t="shared" si="33"/>
        <v>200201.400004</v>
      </c>
      <c r="B1928">
        <v>400004</v>
      </c>
      <c r="C1928" t="s">
        <v>753</v>
      </c>
      <c r="D1928">
        <v>200201</v>
      </c>
      <c r="E1928" t="s">
        <v>726</v>
      </c>
      <c r="F1928" t="s">
        <v>771</v>
      </c>
      <c r="G1928" t="s">
        <v>772</v>
      </c>
    </row>
    <row r="1929" spans="1:7">
      <c r="A1929" t="str">
        <f t="shared" si="33"/>
        <v>200201.400005</v>
      </c>
      <c r="B1929">
        <v>400005</v>
      </c>
      <c r="C1929" t="s">
        <v>754</v>
      </c>
      <c r="D1929">
        <v>200201</v>
      </c>
      <c r="E1929" t="s">
        <v>726</v>
      </c>
      <c r="F1929" t="s">
        <v>771</v>
      </c>
      <c r="G1929" t="s">
        <v>772</v>
      </c>
    </row>
    <row r="1930" spans="1:7">
      <c r="A1930" t="str">
        <f t="shared" si="33"/>
        <v>200201.400006</v>
      </c>
      <c r="B1930">
        <v>400006</v>
      </c>
      <c r="C1930" t="s">
        <v>755</v>
      </c>
      <c r="D1930">
        <v>200201</v>
      </c>
      <c r="E1930" t="s">
        <v>726</v>
      </c>
      <c r="F1930" t="s">
        <v>771</v>
      </c>
      <c r="G1930" t="s">
        <v>772</v>
      </c>
    </row>
    <row r="1931" spans="1:7">
      <c r="A1931" t="str">
        <f t="shared" si="33"/>
        <v>200201.400007</v>
      </c>
      <c r="B1931">
        <v>400007</v>
      </c>
      <c r="C1931" t="s">
        <v>756</v>
      </c>
      <c r="D1931">
        <v>200201</v>
      </c>
      <c r="E1931" t="s">
        <v>726</v>
      </c>
      <c r="F1931" t="s">
        <v>771</v>
      </c>
      <c r="G1931" t="s">
        <v>772</v>
      </c>
    </row>
    <row r="1932" spans="1:7">
      <c r="A1932" t="str">
        <f t="shared" si="33"/>
        <v>200201.400010</v>
      </c>
      <c r="B1932">
        <v>400010</v>
      </c>
      <c r="C1932" t="s">
        <v>162</v>
      </c>
      <c r="D1932">
        <v>200201</v>
      </c>
      <c r="E1932" t="s">
        <v>726</v>
      </c>
      <c r="F1932" t="s">
        <v>771</v>
      </c>
      <c r="G1932" t="s">
        <v>772</v>
      </c>
    </row>
    <row r="1933" spans="1:7">
      <c r="A1933" t="str">
        <f t="shared" si="33"/>
        <v>200201.400011</v>
      </c>
      <c r="B1933">
        <v>400011</v>
      </c>
      <c r="C1933" t="s">
        <v>757</v>
      </c>
      <c r="D1933">
        <v>200201</v>
      </c>
      <c r="E1933" t="s">
        <v>726</v>
      </c>
      <c r="F1933" t="s">
        <v>771</v>
      </c>
      <c r="G1933" t="s">
        <v>772</v>
      </c>
    </row>
    <row r="1934" spans="1:7">
      <c r="A1934" t="str">
        <f t="shared" si="33"/>
        <v>200201.400012</v>
      </c>
      <c r="B1934">
        <v>400012</v>
      </c>
      <c r="C1934" t="s">
        <v>758</v>
      </c>
      <c r="D1934">
        <v>200201</v>
      </c>
      <c r="E1934" t="s">
        <v>726</v>
      </c>
      <c r="F1934" t="s">
        <v>771</v>
      </c>
      <c r="G1934" t="s">
        <v>772</v>
      </c>
    </row>
    <row r="1935" spans="1:7">
      <c r="A1935" t="str">
        <f t="shared" si="33"/>
        <v>200201.400013</v>
      </c>
      <c r="B1935">
        <v>400013</v>
      </c>
      <c r="C1935" t="s">
        <v>759</v>
      </c>
      <c r="D1935">
        <v>200201</v>
      </c>
      <c r="E1935" t="s">
        <v>726</v>
      </c>
      <c r="F1935" t="s">
        <v>771</v>
      </c>
      <c r="G1935" t="s">
        <v>772</v>
      </c>
    </row>
    <row r="1936" spans="1:7">
      <c r="A1936" t="str">
        <f t="shared" si="33"/>
        <v>200201.400202</v>
      </c>
      <c r="B1936">
        <v>400202</v>
      </c>
      <c r="C1936" t="s">
        <v>760</v>
      </c>
      <c r="D1936">
        <v>200201</v>
      </c>
      <c r="E1936" t="s">
        <v>726</v>
      </c>
      <c r="F1936" t="s">
        <v>771</v>
      </c>
      <c r="G1936" t="s">
        <v>772</v>
      </c>
    </row>
    <row r="1937" spans="1:7">
      <c r="A1937" t="str">
        <f t="shared" si="33"/>
        <v>200201.400203</v>
      </c>
      <c r="B1937">
        <v>400203</v>
      </c>
      <c r="C1937" t="s">
        <v>761</v>
      </c>
      <c r="D1937">
        <v>200201</v>
      </c>
      <c r="E1937" t="s">
        <v>726</v>
      </c>
      <c r="F1937" t="s">
        <v>771</v>
      </c>
      <c r="G1937" t="s">
        <v>772</v>
      </c>
    </row>
    <row r="1938" spans="1:7">
      <c r="A1938" t="str">
        <f t="shared" si="33"/>
        <v>200201.400219</v>
      </c>
      <c r="B1938">
        <v>400219</v>
      </c>
      <c r="C1938" t="s">
        <v>762</v>
      </c>
      <c r="D1938">
        <v>200201</v>
      </c>
      <c r="E1938" t="s">
        <v>726</v>
      </c>
      <c r="F1938" t="s">
        <v>771</v>
      </c>
      <c r="G1938" t="s">
        <v>772</v>
      </c>
    </row>
    <row r="1939" spans="1:7">
      <c r="A1939" t="str">
        <f t="shared" si="33"/>
        <v>200201.400220</v>
      </c>
      <c r="B1939">
        <v>400220</v>
      </c>
      <c r="C1939" t="s">
        <v>763</v>
      </c>
      <c r="D1939">
        <v>200201</v>
      </c>
      <c r="E1939" t="s">
        <v>726</v>
      </c>
      <c r="F1939" t="s">
        <v>771</v>
      </c>
      <c r="G1939" t="s">
        <v>772</v>
      </c>
    </row>
    <row r="1940" spans="1:7">
      <c r="A1940" t="str">
        <f t="shared" si="33"/>
        <v>200201.400221</v>
      </c>
      <c r="B1940">
        <v>400221</v>
      </c>
      <c r="C1940" t="s">
        <v>764</v>
      </c>
      <c r="D1940">
        <v>200201</v>
      </c>
      <c r="E1940" t="s">
        <v>726</v>
      </c>
      <c r="F1940" t="s">
        <v>771</v>
      </c>
      <c r="G1940" t="s">
        <v>772</v>
      </c>
    </row>
    <row r="1941" spans="1:7">
      <c r="A1941" t="str">
        <f t="shared" si="33"/>
        <v>200201.400014</v>
      </c>
      <c r="B1941">
        <v>400014</v>
      </c>
      <c r="C1941" t="s">
        <v>164</v>
      </c>
      <c r="D1941">
        <v>200201</v>
      </c>
      <c r="E1941" t="s">
        <v>726</v>
      </c>
      <c r="F1941" t="s">
        <v>771</v>
      </c>
      <c r="G1941" t="s">
        <v>772</v>
      </c>
    </row>
    <row r="1942" spans="1:7">
      <c r="A1942" t="str">
        <f t="shared" si="33"/>
        <v>200201.400015</v>
      </c>
      <c r="B1942">
        <v>400015</v>
      </c>
      <c r="C1942" t="s">
        <v>171</v>
      </c>
      <c r="D1942">
        <v>200201</v>
      </c>
      <c r="E1942" t="s">
        <v>726</v>
      </c>
      <c r="F1942" t="s">
        <v>771</v>
      </c>
      <c r="G1942" t="s">
        <v>772</v>
      </c>
    </row>
    <row r="1943" spans="1:7">
      <c r="A1943" t="str">
        <f t="shared" si="33"/>
        <v>200201.400016</v>
      </c>
      <c r="B1943">
        <v>400016</v>
      </c>
      <c r="C1943" t="s">
        <v>177</v>
      </c>
      <c r="D1943">
        <v>200201</v>
      </c>
      <c r="E1943" t="s">
        <v>726</v>
      </c>
      <c r="F1943" t="s">
        <v>771</v>
      </c>
      <c r="G1943" t="s">
        <v>772</v>
      </c>
    </row>
    <row r="1944" spans="1:7">
      <c r="A1944" t="str">
        <f t="shared" si="33"/>
        <v>200201.400017</v>
      </c>
      <c r="B1944">
        <v>400017</v>
      </c>
      <c r="C1944" t="s">
        <v>183</v>
      </c>
      <c r="D1944">
        <v>200201</v>
      </c>
      <c r="E1944" t="s">
        <v>726</v>
      </c>
      <c r="F1944" t="s">
        <v>771</v>
      </c>
      <c r="G1944" t="s">
        <v>772</v>
      </c>
    </row>
    <row r="1945" spans="1:7">
      <c r="A1945" t="str">
        <f t="shared" si="33"/>
        <v>200201.400175</v>
      </c>
      <c r="B1945">
        <v>400175</v>
      </c>
      <c r="C1945" t="s">
        <v>765</v>
      </c>
      <c r="D1945">
        <v>200201</v>
      </c>
      <c r="E1945" t="s">
        <v>726</v>
      </c>
      <c r="F1945" t="s">
        <v>771</v>
      </c>
      <c r="G1945" t="s">
        <v>772</v>
      </c>
    </row>
    <row r="1946" spans="1:7">
      <c r="A1946" t="str">
        <f t="shared" si="33"/>
        <v>200201.400176</v>
      </c>
      <c r="B1946">
        <v>400176</v>
      </c>
      <c r="C1946" t="s">
        <v>766</v>
      </c>
      <c r="D1946">
        <v>200201</v>
      </c>
      <c r="E1946" t="s">
        <v>726</v>
      </c>
      <c r="F1946" t="s">
        <v>771</v>
      </c>
      <c r="G1946" t="s">
        <v>772</v>
      </c>
    </row>
    <row r="1947" spans="1:7">
      <c r="A1947" t="str">
        <f t="shared" si="33"/>
        <v>200201.400020</v>
      </c>
      <c r="B1947">
        <v>400020</v>
      </c>
      <c r="C1947" t="s">
        <v>191</v>
      </c>
      <c r="D1947">
        <v>200201</v>
      </c>
      <c r="E1947" t="s">
        <v>726</v>
      </c>
      <c r="F1947" t="s">
        <v>771</v>
      </c>
      <c r="G1947" t="s">
        <v>772</v>
      </c>
    </row>
    <row r="1948" spans="1:7">
      <c r="A1948" t="str">
        <f t="shared" si="33"/>
        <v>200201.400021</v>
      </c>
      <c r="B1948">
        <v>400021</v>
      </c>
      <c r="C1948" t="s">
        <v>197</v>
      </c>
      <c r="D1948">
        <v>200201</v>
      </c>
      <c r="E1948" t="s">
        <v>726</v>
      </c>
      <c r="F1948" t="s">
        <v>771</v>
      </c>
      <c r="G1948" t="s">
        <v>772</v>
      </c>
    </row>
    <row r="1949" spans="1:7">
      <c r="A1949" t="str">
        <f t="shared" si="33"/>
        <v>200201.400022</v>
      </c>
      <c r="B1949">
        <v>400022</v>
      </c>
      <c r="C1949" t="s">
        <v>200</v>
      </c>
      <c r="D1949">
        <v>200201</v>
      </c>
      <c r="E1949" t="s">
        <v>726</v>
      </c>
      <c r="F1949" t="s">
        <v>771</v>
      </c>
      <c r="G1949" t="s">
        <v>772</v>
      </c>
    </row>
    <row r="1950" spans="1:7">
      <c r="A1950" t="str">
        <f t="shared" si="33"/>
        <v>200201.400024</v>
      </c>
      <c r="B1950">
        <v>400024</v>
      </c>
      <c r="C1950" t="s">
        <v>767</v>
      </c>
      <c r="D1950">
        <v>200201</v>
      </c>
      <c r="E1950" t="s">
        <v>726</v>
      </c>
      <c r="F1950" t="s">
        <v>771</v>
      </c>
      <c r="G1950" t="s">
        <v>772</v>
      </c>
    </row>
    <row r="1951" spans="1:7">
      <c r="A1951" t="str">
        <f t="shared" si="33"/>
        <v>200201.400177</v>
      </c>
      <c r="B1951">
        <v>400177</v>
      </c>
      <c r="C1951" t="s">
        <v>202</v>
      </c>
      <c r="D1951">
        <v>200201</v>
      </c>
      <c r="E1951" t="s">
        <v>726</v>
      </c>
      <c r="F1951" t="s">
        <v>771</v>
      </c>
      <c r="G1951" t="s">
        <v>772</v>
      </c>
    </row>
    <row r="1952" spans="1:7">
      <c r="A1952" t="str">
        <f t="shared" si="33"/>
        <v>200201.400214</v>
      </c>
      <c r="B1952">
        <v>400214</v>
      </c>
      <c r="C1952" t="s">
        <v>224</v>
      </c>
      <c r="D1952">
        <v>200201</v>
      </c>
      <c r="E1952" t="s">
        <v>726</v>
      </c>
      <c r="F1952" t="s">
        <v>771</v>
      </c>
      <c r="G1952" t="s">
        <v>772</v>
      </c>
    </row>
    <row r="1953" spans="1:7">
      <c r="A1953" t="str">
        <f t="shared" si="33"/>
        <v>200201.400025</v>
      </c>
      <c r="B1953">
        <v>400025</v>
      </c>
      <c r="C1953" t="s">
        <v>228</v>
      </c>
      <c r="D1953">
        <v>200201</v>
      </c>
      <c r="E1953" t="s">
        <v>726</v>
      </c>
      <c r="F1953" t="s">
        <v>771</v>
      </c>
      <c r="G1953" t="s">
        <v>772</v>
      </c>
    </row>
    <row r="1954" spans="1:7">
      <c r="A1954" t="str">
        <f t="shared" si="33"/>
        <v>200201.400026</v>
      </c>
      <c r="B1954">
        <v>400026</v>
      </c>
      <c r="C1954" t="s">
        <v>230</v>
      </c>
      <c r="D1954">
        <v>200201</v>
      </c>
      <c r="E1954" t="s">
        <v>726</v>
      </c>
      <c r="F1954" t="s">
        <v>771</v>
      </c>
      <c r="G1954" t="s">
        <v>772</v>
      </c>
    </row>
    <row r="1955" spans="1:7">
      <c r="A1955" t="str">
        <f t="shared" si="33"/>
        <v>200201.400027</v>
      </c>
      <c r="B1955">
        <v>400027</v>
      </c>
      <c r="C1955" t="s">
        <v>231</v>
      </c>
      <c r="D1955">
        <v>200201</v>
      </c>
      <c r="E1955" t="s">
        <v>726</v>
      </c>
      <c r="F1955" t="s">
        <v>771</v>
      </c>
      <c r="G1955" t="s">
        <v>772</v>
      </c>
    </row>
    <row r="1956" spans="1:7">
      <c r="A1956" t="str">
        <f t="shared" si="33"/>
        <v>200201.400028</v>
      </c>
      <c r="B1956">
        <v>400028</v>
      </c>
      <c r="C1956" t="s">
        <v>232</v>
      </c>
      <c r="D1956">
        <v>200201</v>
      </c>
      <c r="E1956" t="s">
        <v>726</v>
      </c>
      <c r="F1956" t="s">
        <v>771</v>
      </c>
      <c r="G1956" t="s">
        <v>772</v>
      </c>
    </row>
    <row r="1957" spans="1:7">
      <c r="A1957" t="str">
        <f t="shared" si="33"/>
        <v>200201.400029</v>
      </c>
      <c r="B1957">
        <v>400029</v>
      </c>
      <c r="C1957" t="s">
        <v>234</v>
      </c>
      <c r="D1957">
        <v>200201</v>
      </c>
      <c r="E1957" t="s">
        <v>726</v>
      </c>
      <c r="F1957" t="s">
        <v>771</v>
      </c>
      <c r="G1957" t="s">
        <v>772</v>
      </c>
    </row>
    <row r="1958" spans="1:7">
      <c r="A1958" t="str">
        <f t="shared" si="33"/>
        <v>200201.400030</v>
      </c>
      <c r="B1958">
        <v>400030</v>
      </c>
      <c r="C1958" t="s">
        <v>236</v>
      </c>
      <c r="D1958">
        <v>200201</v>
      </c>
      <c r="E1958" t="s">
        <v>726</v>
      </c>
      <c r="F1958" t="s">
        <v>771</v>
      </c>
      <c r="G1958" t="s">
        <v>772</v>
      </c>
    </row>
    <row r="1959" spans="1:7">
      <c r="A1959" t="str">
        <f t="shared" si="33"/>
        <v>200201.400178</v>
      </c>
      <c r="B1959">
        <v>400178</v>
      </c>
      <c r="C1959" t="s">
        <v>769</v>
      </c>
      <c r="D1959">
        <v>200201</v>
      </c>
      <c r="E1959" t="s">
        <v>726</v>
      </c>
      <c r="F1959" t="s">
        <v>771</v>
      </c>
      <c r="G1959" t="s">
        <v>772</v>
      </c>
    </row>
    <row r="1960" spans="1:7">
      <c r="A1960" t="str">
        <f t="shared" si="33"/>
        <v>200201.400179</v>
      </c>
      <c r="B1960">
        <v>400179</v>
      </c>
      <c r="C1960" t="s">
        <v>238</v>
      </c>
      <c r="D1960">
        <v>200201</v>
      </c>
      <c r="E1960" t="s">
        <v>726</v>
      </c>
      <c r="F1960" t="s">
        <v>771</v>
      </c>
      <c r="G1960" t="s">
        <v>772</v>
      </c>
    </row>
    <row r="1961" spans="1:7">
      <c r="A1961" t="str">
        <f t="shared" si="33"/>
        <v>200201.400180</v>
      </c>
      <c r="B1961">
        <v>400180</v>
      </c>
      <c r="C1961" t="s">
        <v>243</v>
      </c>
      <c r="D1961">
        <v>200201</v>
      </c>
      <c r="E1961" t="s">
        <v>726</v>
      </c>
      <c r="F1961" t="s">
        <v>771</v>
      </c>
      <c r="G1961" t="s">
        <v>772</v>
      </c>
    </row>
    <row r="1962" spans="1:7">
      <c r="A1962" t="str">
        <f t="shared" si="33"/>
        <v>200301.400003</v>
      </c>
      <c r="B1962">
        <v>400003</v>
      </c>
      <c r="C1962" t="s">
        <v>156</v>
      </c>
      <c r="D1962">
        <v>200301</v>
      </c>
      <c r="E1962" t="s">
        <v>734</v>
      </c>
      <c r="F1962" t="s">
        <v>771</v>
      </c>
      <c r="G1962" t="s">
        <v>772</v>
      </c>
    </row>
    <row r="1963" spans="1:7">
      <c r="A1963" t="str">
        <f t="shared" si="33"/>
        <v>200301.400004</v>
      </c>
      <c r="B1963">
        <v>400004</v>
      </c>
      <c r="C1963" t="s">
        <v>753</v>
      </c>
      <c r="D1963">
        <v>200301</v>
      </c>
      <c r="E1963" t="s">
        <v>734</v>
      </c>
      <c r="F1963" t="s">
        <v>771</v>
      </c>
      <c r="G1963" t="s">
        <v>772</v>
      </c>
    </row>
    <row r="1964" spans="1:7">
      <c r="A1964" t="str">
        <f t="shared" ref="A1964:A2027" si="34">CONCATENATE(D1964,".",B1964)</f>
        <v>200301.400005</v>
      </c>
      <c r="B1964">
        <v>400005</v>
      </c>
      <c r="C1964" t="s">
        <v>754</v>
      </c>
      <c r="D1964">
        <v>200301</v>
      </c>
      <c r="E1964" t="s">
        <v>734</v>
      </c>
      <c r="F1964" t="s">
        <v>771</v>
      </c>
      <c r="G1964" t="s">
        <v>772</v>
      </c>
    </row>
    <row r="1965" spans="1:7">
      <c r="A1965" t="str">
        <f t="shared" si="34"/>
        <v>200301.400006</v>
      </c>
      <c r="B1965">
        <v>400006</v>
      </c>
      <c r="C1965" t="s">
        <v>755</v>
      </c>
      <c r="D1965">
        <v>200301</v>
      </c>
      <c r="E1965" t="s">
        <v>734</v>
      </c>
      <c r="F1965" t="s">
        <v>771</v>
      </c>
      <c r="G1965" t="s">
        <v>772</v>
      </c>
    </row>
    <row r="1966" spans="1:7">
      <c r="A1966" t="str">
        <f t="shared" si="34"/>
        <v>200301.400007</v>
      </c>
      <c r="B1966">
        <v>400007</v>
      </c>
      <c r="C1966" t="s">
        <v>756</v>
      </c>
      <c r="D1966">
        <v>200301</v>
      </c>
      <c r="E1966" t="s">
        <v>734</v>
      </c>
      <c r="F1966" t="s">
        <v>771</v>
      </c>
      <c r="G1966" t="s">
        <v>772</v>
      </c>
    </row>
    <row r="1967" spans="1:7">
      <c r="A1967" t="str">
        <f t="shared" si="34"/>
        <v>200301.400010</v>
      </c>
      <c r="B1967">
        <v>400010</v>
      </c>
      <c r="C1967" t="s">
        <v>162</v>
      </c>
      <c r="D1967">
        <v>200301</v>
      </c>
      <c r="E1967" t="s">
        <v>734</v>
      </c>
      <c r="F1967" t="s">
        <v>771</v>
      </c>
      <c r="G1967" t="s">
        <v>772</v>
      </c>
    </row>
    <row r="1968" spans="1:7">
      <c r="A1968" t="str">
        <f t="shared" si="34"/>
        <v>200301.400011</v>
      </c>
      <c r="B1968">
        <v>400011</v>
      </c>
      <c r="C1968" t="s">
        <v>757</v>
      </c>
      <c r="D1968">
        <v>200301</v>
      </c>
      <c r="E1968" t="s">
        <v>734</v>
      </c>
      <c r="F1968" t="s">
        <v>771</v>
      </c>
      <c r="G1968" t="s">
        <v>772</v>
      </c>
    </row>
    <row r="1969" spans="1:7">
      <c r="A1969" t="str">
        <f t="shared" si="34"/>
        <v>200301.400012</v>
      </c>
      <c r="B1969">
        <v>400012</v>
      </c>
      <c r="C1969" t="s">
        <v>758</v>
      </c>
      <c r="D1969">
        <v>200301</v>
      </c>
      <c r="E1969" t="s">
        <v>734</v>
      </c>
      <c r="F1969" t="s">
        <v>771</v>
      </c>
      <c r="G1969" t="s">
        <v>772</v>
      </c>
    </row>
    <row r="1970" spans="1:7">
      <c r="A1970" t="str">
        <f t="shared" si="34"/>
        <v>200301.400013</v>
      </c>
      <c r="B1970">
        <v>400013</v>
      </c>
      <c r="C1970" t="s">
        <v>759</v>
      </c>
      <c r="D1970">
        <v>200301</v>
      </c>
      <c r="E1970" t="s">
        <v>734</v>
      </c>
      <c r="F1970" t="s">
        <v>771</v>
      </c>
      <c r="G1970" t="s">
        <v>772</v>
      </c>
    </row>
    <row r="1971" spans="1:7">
      <c r="A1971" t="str">
        <f t="shared" si="34"/>
        <v>200301.400202</v>
      </c>
      <c r="B1971">
        <v>400202</v>
      </c>
      <c r="C1971" t="s">
        <v>760</v>
      </c>
      <c r="D1971">
        <v>200301</v>
      </c>
      <c r="E1971" t="s">
        <v>734</v>
      </c>
      <c r="F1971" t="s">
        <v>771</v>
      </c>
      <c r="G1971" t="s">
        <v>772</v>
      </c>
    </row>
    <row r="1972" spans="1:7">
      <c r="A1972" t="str">
        <f t="shared" si="34"/>
        <v>200301.400203</v>
      </c>
      <c r="B1972">
        <v>400203</v>
      </c>
      <c r="C1972" t="s">
        <v>761</v>
      </c>
      <c r="D1972">
        <v>200301</v>
      </c>
      <c r="E1972" t="s">
        <v>734</v>
      </c>
      <c r="F1972" t="s">
        <v>771</v>
      </c>
      <c r="G1972" t="s">
        <v>772</v>
      </c>
    </row>
    <row r="1973" spans="1:7">
      <c r="A1973" t="str">
        <f t="shared" si="34"/>
        <v>200301.400219</v>
      </c>
      <c r="B1973">
        <v>400219</v>
      </c>
      <c r="C1973" t="s">
        <v>762</v>
      </c>
      <c r="D1973">
        <v>200301</v>
      </c>
      <c r="E1973" t="s">
        <v>734</v>
      </c>
      <c r="F1973" t="s">
        <v>771</v>
      </c>
      <c r="G1973" t="s">
        <v>772</v>
      </c>
    </row>
    <row r="1974" spans="1:7">
      <c r="A1974" t="str">
        <f t="shared" si="34"/>
        <v>200301.400220</v>
      </c>
      <c r="B1974">
        <v>400220</v>
      </c>
      <c r="C1974" t="s">
        <v>763</v>
      </c>
      <c r="D1974">
        <v>200301</v>
      </c>
      <c r="E1974" t="s">
        <v>734</v>
      </c>
      <c r="F1974" t="s">
        <v>771</v>
      </c>
      <c r="G1974" t="s">
        <v>772</v>
      </c>
    </row>
    <row r="1975" spans="1:7">
      <c r="A1975" t="str">
        <f t="shared" si="34"/>
        <v>200301.400221</v>
      </c>
      <c r="B1975">
        <v>400221</v>
      </c>
      <c r="C1975" t="s">
        <v>764</v>
      </c>
      <c r="D1975">
        <v>200301</v>
      </c>
      <c r="E1975" t="s">
        <v>734</v>
      </c>
      <c r="F1975" t="s">
        <v>771</v>
      </c>
      <c r="G1975" t="s">
        <v>772</v>
      </c>
    </row>
    <row r="1976" spans="1:7">
      <c r="A1976" t="str">
        <f t="shared" si="34"/>
        <v>200301.400014</v>
      </c>
      <c r="B1976">
        <v>400014</v>
      </c>
      <c r="C1976" t="s">
        <v>164</v>
      </c>
      <c r="D1976">
        <v>200301</v>
      </c>
      <c r="E1976" t="s">
        <v>734</v>
      </c>
      <c r="F1976" t="s">
        <v>771</v>
      </c>
      <c r="G1976" t="s">
        <v>772</v>
      </c>
    </row>
    <row r="1977" spans="1:7">
      <c r="A1977" t="str">
        <f t="shared" si="34"/>
        <v>200301.400015</v>
      </c>
      <c r="B1977">
        <v>400015</v>
      </c>
      <c r="C1977" t="s">
        <v>171</v>
      </c>
      <c r="D1977">
        <v>200301</v>
      </c>
      <c r="E1977" t="s">
        <v>734</v>
      </c>
      <c r="F1977" t="s">
        <v>771</v>
      </c>
      <c r="G1977" t="s">
        <v>772</v>
      </c>
    </row>
    <row r="1978" spans="1:7">
      <c r="A1978" t="str">
        <f t="shared" si="34"/>
        <v>200301.400016</v>
      </c>
      <c r="B1978">
        <v>400016</v>
      </c>
      <c r="C1978" t="s">
        <v>177</v>
      </c>
      <c r="D1978">
        <v>200301</v>
      </c>
      <c r="E1978" t="s">
        <v>734</v>
      </c>
      <c r="F1978" t="s">
        <v>771</v>
      </c>
      <c r="G1978" t="s">
        <v>772</v>
      </c>
    </row>
    <row r="1979" spans="1:7">
      <c r="A1979" t="str">
        <f t="shared" si="34"/>
        <v>200301.400017</v>
      </c>
      <c r="B1979">
        <v>400017</v>
      </c>
      <c r="C1979" t="s">
        <v>183</v>
      </c>
      <c r="D1979">
        <v>200301</v>
      </c>
      <c r="E1979" t="s">
        <v>734</v>
      </c>
      <c r="F1979" t="s">
        <v>771</v>
      </c>
      <c r="G1979" t="s">
        <v>772</v>
      </c>
    </row>
    <row r="1980" spans="1:7">
      <c r="A1980" t="str">
        <f t="shared" si="34"/>
        <v>200301.400175</v>
      </c>
      <c r="B1980">
        <v>400175</v>
      </c>
      <c r="C1980" t="s">
        <v>765</v>
      </c>
      <c r="D1980">
        <v>200301</v>
      </c>
      <c r="E1980" t="s">
        <v>734</v>
      </c>
      <c r="F1980" t="s">
        <v>771</v>
      </c>
      <c r="G1980" t="s">
        <v>772</v>
      </c>
    </row>
    <row r="1981" spans="1:7">
      <c r="A1981" t="str">
        <f t="shared" si="34"/>
        <v>200301.400176</v>
      </c>
      <c r="B1981">
        <v>400176</v>
      </c>
      <c r="C1981" t="s">
        <v>766</v>
      </c>
      <c r="D1981">
        <v>200301</v>
      </c>
      <c r="E1981" t="s">
        <v>734</v>
      </c>
      <c r="F1981" t="s">
        <v>771</v>
      </c>
      <c r="G1981" t="s">
        <v>772</v>
      </c>
    </row>
    <row r="1982" spans="1:7">
      <c r="A1982" t="str">
        <f t="shared" si="34"/>
        <v>200301.400020</v>
      </c>
      <c r="B1982">
        <v>400020</v>
      </c>
      <c r="C1982" t="s">
        <v>191</v>
      </c>
      <c r="D1982">
        <v>200301</v>
      </c>
      <c r="E1982" t="s">
        <v>734</v>
      </c>
      <c r="F1982" t="s">
        <v>771</v>
      </c>
      <c r="G1982" t="s">
        <v>772</v>
      </c>
    </row>
    <row r="1983" spans="1:7">
      <c r="A1983" t="str">
        <f t="shared" si="34"/>
        <v>200301.400021</v>
      </c>
      <c r="B1983">
        <v>400021</v>
      </c>
      <c r="C1983" t="s">
        <v>197</v>
      </c>
      <c r="D1983">
        <v>200301</v>
      </c>
      <c r="E1983" t="s">
        <v>734</v>
      </c>
      <c r="F1983" t="s">
        <v>771</v>
      </c>
      <c r="G1983" t="s">
        <v>772</v>
      </c>
    </row>
    <row r="1984" spans="1:7">
      <c r="A1984" t="str">
        <f t="shared" si="34"/>
        <v>200301.400022</v>
      </c>
      <c r="B1984">
        <v>400022</v>
      </c>
      <c r="C1984" t="s">
        <v>200</v>
      </c>
      <c r="D1984">
        <v>200301</v>
      </c>
      <c r="E1984" t="s">
        <v>734</v>
      </c>
      <c r="F1984" t="s">
        <v>771</v>
      </c>
      <c r="G1984" t="s">
        <v>772</v>
      </c>
    </row>
    <row r="1985" spans="1:7">
      <c r="A1985" t="str">
        <f t="shared" si="34"/>
        <v>200301.400024</v>
      </c>
      <c r="B1985">
        <v>400024</v>
      </c>
      <c r="C1985" t="s">
        <v>767</v>
      </c>
      <c r="D1985">
        <v>200301</v>
      </c>
      <c r="E1985" t="s">
        <v>734</v>
      </c>
      <c r="F1985" t="s">
        <v>771</v>
      </c>
      <c r="G1985" t="s">
        <v>772</v>
      </c>
    </row>
    <row r="1986" spans="1:7">
      <c r="A1986" t="str">
        <f t="shared" si="34"/>
        <v>200301.400177</v>
      </c>
      <c r="B1986">
        <v>400177</v>
      </c>
      <c r="C1986" t="s">
        <v>202</v>
      </c>
      <c r="D1986">
        <v>200301</v>
      </c>
      <c r="E1986" t="s">
        <v>734</v>
      </c>
      <c r="F1986" t="s">
        <v>771</v>
      </c>
      <c r="G1986" t="s">
        <v>772</v>
      </c>
    </row>
    <row r="1987" spans="1:7">
      <c r="A1987" t="str">
        <f t="shared" si="34"/>
        <v>200301.400214</v>
      </c>
      <c r="B1987">
        <v>400214</v>
      </c>
      <c r="C1987" t="s">
        <v>224</v>
      </c>
      <c r="D1987">
        <v>200301</v>
      </c>
      <c r="E1987" t="s">
        <v>734</v>
      </c>
      <c r="F1987" t="s">
        <v>771</v>
      </c>
      <c r="G1987" t="s">
        <v>772</v>
      </c>
    </row>
    <row r="1988" spans="1:7">
      <c r="A1988" t="str">
        <f t="shared" si="34"/>
        <v>200301.400025</v>
      </c>
      <c r="B1988">
        <v>400025</v>
      </c>
      <c r="C1988" t="s">
        <v>228</v>
      </c>
      <c r="D1988">
        <v>200301</v>
      </c>
      <c r="E1988" t="s">
        <v>734</v>
      </c>
      <c r="F1988" t="s">
        <v>771</v>
      </c>
      <c r="G1988" t="s">
        <v>772</v>
      </c>
    </row>
    <row r="1989" spans="1:7">
      <c r="A1989" t="str">
        <f t="shared" si="34"/>
        <v>200301.400026</v>
      </c>
      <c r="B1989">
        <v>400026</v>
      </c>
      <c r="C1989" t="s">
        <v>230</v>
      </c>
      <c r="D1989">
        <v>200301</v>
      </c>
      <c r="E1989" t="s">
        <v>734</v>
      </c>
      <c r="F1989" t="s">
        <v>771</v>
      </c>
      <c r="G1989" t="s">
        <v>772</v>
      </c>
    </row>
    <row r="1990" spans="1:7">
      <c r="A1990" t="str">
        <f t="shared" si="34"/>
        <v>200301.400027</v>
      </c>
      <c r="B1990">
        <v>400027</v>
      </c>
      <c r="C1990" t="s">
        <v>231</v>
      </c>
      <c r="D1990">
        <v>200301</v>
      </c>
      <c r="E1990" t="s">
        <v>734</v>
      </c>
      <c r="F1990" t="s">
        <v>771</v>
      </c>
      <c r="G1990" t="s">
        <v>772</v>
      </c>
    </row>
    <row r="1991" spans="1:7">
      <c r="A1991" t="str">
        <f t="shared" si="34"/>
        <v>200301.400028</v>
      </c>
      <c r="B1991">
        <v>400028</v>
      </c>
      <c r="C1991" t="s">
        <v>232</v>
      </c>
      <c r="D1991">
        <v>200301</v>
      </c>
      <c r="E1991" t="s">
        <v>734</v>
      </c>
      <c r="F1991" t="s">
        <v>771</v>
      </c>
      <c r="G1991" t="s">
        <v>772</v>
      </c>
    </row>
    <row r="1992" spans="1:7">
      <c r="A1992" t="str">
        <f t="shared" si="34"/>
        <v>200301.400029</v>
      </c>
      <c r="B1992">
        <v>400029</v>
      </c>
      <c r="C1992" t="s">
        <v>234</v>
      </c>
      <c r="D1992">
        <v>200301</v>
      </c>
      <c r="E1992" t="s">
        <v>734</v>
      </c>
      <c r="F1992" t="s">
        <v>771</v>
      </c>
      <c r="G1992" t="s">
        <v>772</v>
      </c>
    </row>
    <row r="1993" spans="1:7">
      <c r="A1993" t="str">
        <f t="shared" si="34"/>
        <v>200301.400030</v>
      </c>
      <c r="B1993">
        <v>400030</v>
      </c>
      <c r="C1993" t="s">
        <v>236</v>
      </c>
      <c r="D1993">
        <v>200301</v>
      </c>
      <c r="E1993" t="s">
        <v>734</v>
      </c>
      <c r="F1993" t="s">
        <v>771</v>
      </c>
      <c r="G1993" t="s">
        <v>772</v>
      </c>
    </row>
    <row r="1994" spans="1:7">
      <c r="A1994" t="str">
        <f t="shared" si="34"/>
        <v>200301.400178</v>
      </c>
      <c r="B1994">
        <v>400178</v>
      </c>
      <c r="C1994" t="s">
        <v>769</v>
      </c>
      <c r="D1994">
        <v>200301</v>
      </c>
      <c r="E1994" t="s">
        <v>734</v>
      </c>
      <c r="F1994" t="s">
        <v>771</v>
      </c>
      <c r="G1994" t="s">
        <v>772</v>
      </c>
    </row>
    <row r="1995" spans="1:7">
      <c r="A1995" t="str">
        <f t="shared" si="34"/>
        <v>200301.400179</v>
      </c>
      <c r="B1995">
        <v>400179</v>
      </c>
      <c r="C1995" t="s">
        <v>238</v>
      </c>
      <c r="D1995">
        <v>200301</v>
      </c>
      <c r="E1995" t="s">
        <v>734</v>
      </c>
      <c r="F1995" t="s">
        <v>771</v>
      </c>
      <c r="G1995" t="s">
        <v>772</v>
      </c>
    </row>
    <row r="1996" spans="1:7">
      <c r="A1996" t="str">
        <f t="shared" si="34"/>
        <v>200301.400180</v>
      </c>
      <c r="B1996">
        <v>400180</v>
      </c>
      <c r="C1996" t="s">
        <v>243</v>
      </c>
      <c r="D1996">
        <v>200301</v>
      </c>
      <c r="E1996" t="s">
        <v>734</v>
      </c>
      <c r="F1996" t="s">
        <v>771</v>
      </c>
      <c r="G1996" t="s">
        <v>772</v>
      </c>
    </row>
    <row r="1997" spans="1:7">
      <c r="A1997" t="str">
        <f t="shared" si="34"/>
        <v>200401.400003</v>
      </c>
      <c r="B1997">
        <v>400003</v>
      </c>
      <c r="C1997" t="s">
        <v>156</v>
      </c>
      <c r="D1997">
        <v>200401</v>
      </c>
      <c r="E1997" t="s">
        <v>735</v>
      </c>
      <c r="F1997" t="s">
        <v>771</v>
      </c>
      <c r="G1997" t="s">
        <v>772</v>
      </c>
    </row>
    <row r="1998" spans="1:7">
      <c r="A1998" t="str">
        <f t="shared" si="34"/>
        <v>200401.400004</v>
      </c>
      <c r="B1998">
        <v>400004</v>
      </c>
      <c r="C1998" t="s">
        <v>753</v>
      </c>
      <c r="D1998">
        <v>200401</v>
      </c>
      <c r="E1998" t="s">
        <v>735</v>
      </c>
      <c r="F1998" t="s">
        <v>771</v>
      </c>
      <c r="G1998" t="s">
        <v>772</v>
      </c>
    </row>
    <row r="1999" spans="1:7">
      <c r="A1999" t="str">
        <f t="shared" si="34"/>
        <v>200401.400005</v>
      </c>
      <c r="B1999">
        <v>400005</v>
      </c>
      <c r="C1999" t="s">
        <v>754</v>
      </c>
      <c r="D1999">
        <v>200401</v>
      </c>
      <c r="E1999" t="s">
        <v>735</v>
      </c>
      <c r="F1999" t="s">
        <v>771</v>
      </c>
      <c r="G1999" t="s">
        <v>772</v>
      </c>
    </row>
    <row r="2000" spans="1:7">
      <c r="A2000" t="str">
        <f t="shared" si="34"/>
        <v>200401.400006</v>
      </c>
      <c r="B2000">
        <v>400006</v>
      </c>
      <c r="C2000" t="s">
        <v>755</v>
      </c>
      <c r="D2000">
        <v>200401</v>
      </c>
      <c r="E2000" t="s">
        <v>735</v>
      </c>
      <c r="F2000" t="s">
        <v>771</v>
      </c>
      <c r="G2000" t="s">
        <v>772</v>
      </c>
    </row>
    <row r="2001" spans="1:7">
      <c r="A2001" t="str">
        <f t="shared" si="34"/>
        <v>200401.400007</v>
      </c>
      <c r="B2001">
        <v>400007</v>
      </c>
      <c r="C2001" t="s">
        <v>756</v>
      </c>
      <c r="D2001">
        <v>200401</v>
      </c>
      <c r="E2001" t="s">
        <v>735</v>
      </c>
      <c r="F2001" t="s">
        <v>771</v>
      </c>
      <c r="G2001" t="s">
        <v>772</v>
      </c>
    </row>
    <row r="2002" spans="1:7">
      <c r="A2002" t="str">
        <f t="shared" si="34"/>
        <v>200401.400010</v>
      </c>
      <c r="B2002">
        <v>400010</v>
      </c>
      <c r="C2002" t="s">
        <v>162</v>
      </c>
      <c r="D2002">
        <v>200401</v>
      </c>
      <c r="E2002" t="s">
        <v>735</v>
      </c>
      <c r="F2002" t="s">
        <v>771</v>
      </c>
      <c r="G2002" t="s">
        <v>772</v>
      </c>
    </row>
    <row r="2003" spans="1:7">
      <c r="A2003" t="str">
        <f t="shared" si="34"/>
        <v>200401.400011</v>
      </c>
      <c r="B2003">
        <v>400011</v>
      </c>
      <c r="C2003" t="s">
        <v>757</v>
      </c>
      <c r="D2003">
        <v>200401</v>
      </c>
      <c r="E2003" t="s">
        <v>735</v>
      </c>
      <c r="F2003" t="s">
        <v>771</v>
      </c>
      <c r="G2003" t="s">
        <v>772</v>
      </c>
    </row>
    <row r="2004" spans="1:7">
      <c r="A2004" t="str">
        <f t="shared" si="34"/>
        <v>200401.400012</v>
      </c>
      <c r="B2004">
        <v>400012</v>
      </c>
      <c r="C2004" t="s">
        <v>758</v>
      </c>
      <c r="D2004">
        <v>200401</v>
      </c>
      <c r="E2004" t="s">
        <v>735</v>
      </c>
      <c r="F2004" t="s">
        <v>771</v>
      </c>
      <c r="G2004" t="s">
        <v>772</v>
      </c>
    </row>
    <row r="2005" spans="1:7">
      <c r="A2005" t="str">
        <f t="shared" si="34"/>
        <v>200401.400013</v>
      </c>
      <c r="B2005">
        <v>400013</v>
      </c>
      <c r="C2005" t="s">
        <v>759</v>
      </c>
      <c r="D2005">
        <v>200401</v>
      </c>
      <c r="E2005" t="s">
        <v>735</v>
      </c>
      <c r="F2005" t="s">
        <v>771</v>
      </c>
      <c r="G2005" t="s">
        <v>772</v>
      </c>
    </row>
    <row r="2006" spans="1:7">
      <c r="A2006" t="str">
        <f t="shared" si="34"/>
        <v>200401.400202</v>
      </c>
      <c r="B2006">
        <v>400202</v>
      </c>
      <c r="C2006" t="s">
        <v>760</v>
      </c>
      <c r="D2006">
        <v>200401</v>
      </c>
      <c r="E2006" t="s">
        <v>735</v>
      </c>
      <c r="F2006" t="s">
        <v>771</v>
      </c>
      <c r="G2006" t="s">
        <v>772</v>
      </c>
    </row>
    <row r="2007" spans="1:7">
      <c r="A2007" t="str">
        <f t="shared" si="34"/>
        <v>200401.400203</v>
      </c>
      <c r="B2007">
        <v>400203</v>
      </c>
      <c r="C2007" t="s">
        <v>761</v>
      </c>
      <c r="D2007">
        <v>200401</v>
      </c>
      <c r="E2007" t="s">
        <v>735</v>
      </c>
      <c r="F2007" t="s">
        <v>771</v>
      </c>
      <c r="G2007" t="s">
        <v>772</v>
      </c>
    </row>
    <row r="2008" spans="1:7">
      <c r="A2008" t="str">
        <f t="shared" si="34"/>
        <v>200401.400219</v>
      </c>
      <c r="B2008">
        <v>400219</v>
      </c>
      <c r="C2008" t="s">
        <v>762</v>
      </c>
      <c r="D2008">
        <v>200401</v>
      </c>
      <c r="E2008" t="s">
        <v>735</v>
      </c>
      <c r="F2008" t="s">
        <v>771</v>
      </c>
      <c r="G2008" t="s">
        <v>772</v>
      </c>
    </row>
    <row r="2009" spans="1:7">
      <c r="A2009" t="str">
        <f t="shared" si="34"/>
        <v>200401.400220</v>
      </c>
      <c r="B2009">
        <v>400220</v>
      </c>
      <c r="C2009" t="s">
        <v>763</v>
      </c>
      <c r="D2009">
        <v>200401</v>
      </c>
      <c r="E2009" t="s">
        <v>735</v>
      </c>
      <c r="F2009" t="s">
        <v>771</v>
      </c>
      <c r="G2009" t="s">
        <v>772</v>
      </c>
    </row>
    <row r="2010" spans="1:7">
      <c r="A2010" t="str">
        <f t="shared" si="34"/>
        <v>200401.400221</v>
      </c>
      <c r="B2010">
        <v>400221</v>
      </c>
      <c r="C2010" t="s">
        <v>764</v>
      </c>
      <c r="D2010">
        <v>200401</v>
      </c>
      <c r="E2010" t="s">
        <v>735</v>
      </c>
      <c r="F2010" t="s">
        <v>771</v>
      </c>
      <c r="G2010" t="s">
        <v>772</v>
      </c>
    </row>
    <row r="2011" spans="1:7">
      <c r="A2011" t="str">
        <f t="shared" si="34"/>
        <v>200401.400014</v>
      </c>
      <c r="B2011">
        <v>400014</v>
      </c>
      <c r="C2011" t="s">
        <v>164</v>
      </c>
      <c r="D2011">
        <v>200401</v>
      </c>
      <c r="E2011" t="s">
        <v>735</v>
      </c>
      <c r="F2011" t="s">
        <v>771</v>
      </c>
      <c r="G2011" t="s">
        <v>772</v>
      </c>
    </row>
    <row r="2012" spans="1:7">
      <c r="A2012" t="str">
        <f t="shared" si="34"/>
        <v>200401.400015</v>
      </c>
      <c r="B2012">
        <v>400015</v>
      </c>
      <c r="C2012" t="s">
        <v>171</v>
      </c>
      <c r="D2012">
        <v>200401</v>
      </c>
      <c r="E2012" t="s">
        <v>735</v>
      </c>
      <c r="F2012" t="s">
        <v>771</v>
      </c>
      <c r="G2012" t="s">
        <v>772</v>
      </c>
    </row>
    <row r="2013" spans="1:7">
      <c r="A2013" t="str">
        <f t="shared" si="34"/>
        <v>200401.400016</v>
      </c>
      <c r="B2013">
        <v>400016</v>
      </c>
      <c r="C2013" t="s">
        <v>177</v>
      </c>
      <c r="D2013">
        <v>200401</v>
      </c>
      <c r="E2013" t="s">
        <v>735</v>
      </c>
      <c r="F2013" t="s">
        <v>771</v>
      </c>
      <c r="G2013" t="s">
        <v>772</v>
      </c>
    </row>
    <row r="2014" spans="1:7">
      <c r="A2014" t="str">
        <f t="shared" si="34"/>
        <v>200401.400017</v>
      </c>
      <c r="B2014">
        <v>400017</v>
      </c>
      <c r="C2014" t="s">
        <v>183</v>
      </c>
      <c r="D2014">
        <v>200401</v>
      </c>
      <c r="E2014" t="s">
        <v>735</v>
      </c>
      <c r="F2014" t="s">
        <v>771</v>
      </c>
      <c r="G2014" t="s">
        <v>772</v>
      </c>
    </row>
    <row r="2015" spans="1:7">
      <c r="A2015" t="str">
        <f t="shared" si="34"/>
        <v>200401.400175</v>
      </c>
      <c r="B2015">
        <v>400175</v>
      </c>
      <c r="C2015" t="s">
        <v>765</v>
      </c>
      <c r="D2015">
        <v>200401</v>
      </c>
      <c r="E2015" t="s">
        <v>735</v>
      </c>
      <c r="F2015" t="s">
        <v>771</v>
      </c>
      <c r="G2015" t="s">
        <v>772</v>
      </c>
    </row>
    <row r="2016" spans="1:7">
      <c r="A2016" t="str">
        <f t="shared" si="34"/>
        <v>200401.400176</v>
      </c>
      <c r="B2016">
        <v>400176</v>
      </c>
      <c r="C2016" t="s">
        <v>766</v>
      </c>
      <c r="D2016">
        <v>200401</v>
      </c>
      <c r="E2016" t="s">
        <v>735</v>
      </c>
      <c r="F2016" t="s">
        <v>771</v>
      </c>
      <c r="G2016" t="s">
        <v>772</v>
      </c>
    </row>
    <row r="2017" spans="1:7">
      <c r="A2017" t="str">
        <f t="shared" si="34"/>
        <v>200401.400020</v>
      </c>
      <c r="B2017">
        <v>400020</v>
      </c>
      <c r="C2017" t="s">
        <v>191</v>
      </c>
      <c r="D2017">
        <v>200401</v>
      </c>
      <c r="E2017" t="s">
        <v>735</v>
      </c>
      <c r="F2017" t="s">
        <v>771</v>
      </c>
      <c r="G2017" t="s">
        <v>772</v>
      </c>
    </row>
    <row r="2018" spans="1:7">
      <c r="A2018" t="str">
        <f t="shared" si="34"/>
        <v>200401.400021</v>
      </c>
      <c r="B2018">
        <v>400021</v>
      </c>
      <c r="C2018" t="s">
        <v>197</v>
      </c>
      <c r="D2018">
        <v>200401</v>
      </c>
      <c r="E2018" t="s">
        <v>735</v>
      </c>
      <c r="F2018" t="s">
        <v>771</v>
      </c>
      <c r="G2018" t="s">
        <v>772</v>
      </c>
    </row>
    <row r="2019" spans="1:7">
      <c r="A2019" t="str">
        <f t="shared" si="34"/>
        <v>200401.400022</v>
      </c>
      <c r="B2019">
        <v>400022</v>
      </c>
      <c r="C2019" t="s">
        <v>200</v>
      </c>
      <c r="D2019">
        <v>200401</v>
      </c>
      <c r="E2019" t="s">
        <v>735</v>
      </c>
      <c r="F2019" t="s">
        <v>771</v>
      </c>
      <c r="G2019" t="s">
        <v>772</v>
      </c>
    </row>
    <row r="2020" spans="1:7">
      <c r="A2020" t="str">
        <f t="shared" si="34"/>
        <v>200401.400024</v>
      </c>
      <c r="B2020">
        <v>400024</v>
      </c>
      <c r="C2020" t="s">
        <v>767</v>
      </c>
      <c r="D2020">
        <v>200401</v>
      </c>
      <c r="E2020" t="s">
        <v>735</v>
      </c>
      <c r="F2020" t="s">
        <v>771</v>
      </c>
      <c r="G2020" t="s">
        <v>772</v>
      </c>
    </row>
    <row r="2021" spans="1:7">
      <c r="A2021" t="str">
        <f t="shared" si="34"/>
        <v>200401.400177</v>
      </c>
      <c r="B2021">
        <v>400177</v>
      </c>
      <c r="C2021" t="s">
        <v>202</v>
      </c>
      <c r="D2021">
        <v>200401</v>
      </c>
      <c r="E2021" t="s">
        <v>735</v>
      </c>
      <c r="F2021" t="s">
        <v>771</v>
      </c>
      <c r="G2021" t="s">
        <v>772</v>
      </c>
    </row>
    <row r="2022" spans="1:7">
      <c r="A2022" t="str">
        <f t="shared" si="34"/>
        <v>200401.400214</v>
      </c>
      <c r="B2022">
        <v>400214</v>
      </c>
      <c r="C2022" t="s">
        <v>224</v>
      </c>
      <c r="D2022">
        <v>200401</v>
      </c>
      <c r="E2022" t="s">
        <v>735</v>
      </c>
      <c r="F2022" t="s">
        <v>771</v>
      </c>
      <c r="G2022" t="s">
        <v>772</v>
      </c>
    </row>
    <row r="2023" spans="1:7">
      <c r="A2023" t="str">
        <f t="shared" si="34"/>
        <v>200401.400025</v>
      </c>
      <c r="B2023">
        <v>400025</v>
      </c>
      <c r="C2023" t="s">
        <v>228</v>
      </c>
      <c r="D2023">
        <v>200401</v>
      </c>
      <c r="E2023" t="s">
        <v>735</v>
      </c>
      <c r="F2023" t="s">
        <v>771</v>
      </c>
      <c r="G2023" t="s">
        <v>772</v>
      </c>
    </row>
    <row r="2024" spans="1:7">
      <c r="A2024" t="str">
        <f t="shared" si="34"/>
        <v>200401.400026</v>
      </c>
      <c r="B2024">
        <v>400026</v>
      </c>
      <c r="C2024" t="s">
        <v>230</v>
      </c>
      <c r="D2024">
        <v>200401</v>
      </c>
      <c r="E2024" t="s">
        <v>735</v>
      </c>
      <c r="F2024" t="s">
        <v>771</v>
      </c>
      <c r="G2024" t="s">
        <v>772</v>
      </c>
    </row>
    <row r="2025" spans="1:7">
      <c r="A2025" t="str">
        <f t="shared" si="34"/>
        <v>200401.400027</v>
      </c>
      <c r="B2025">
        <v>400027</v>
      </c>
      <c r="C2025" t="s">
        <v>231</v>
      </c>
      <c r="D2025">
        <v>200401</v>
      </c>
      <c r="E2025" t="s">
        <v>735</v>
      </c>
      <c r="F2025" t="s">
        <v>771</v>
      </c>
      <c r="G2025" t="s">
        <v>772</v>
      </c>
    </row>
    <row r="2026" spans="1:7">
      <c r="A2026" t="str">
        <f t="shared" si="34"/>
        <v>200401.400028</v>
      </c>
      <c r="B2026">
        <v>400028</v>
      </c>
      <c r="C2026" t="s">
        <v>232</v>
      </c>
      <c r="D2026">
        <v>200401</v>
      </c>
      <c r="E2026" t="s">
        <v>735</v>
      </c>
      <c r="F2026" t="s">
        <v>771</v>
      </c>
      <c r="G2026" t="s">
        <v>772</v>
      </c>
    </row>
    <row r="2027" spans="1:7">
      <c r="A2027" t="str">
        <f t="shared" si="34"/>
        <v>200401.400029</v>
      </c>
      <c r="B2027">
        <v>400029</v>
      </c>
      <c r="C2027" t="s">
        <v>234</v>
      </c>
      <c r="D2027">
        <v>200401</v>
      </c>
      <c r="E2027" t="s">
        <v>735</v>
      </c>
      <c r="F2027" t="s">
        <v>771</v>
      </c>
      <c r="G2027" t="s">
        <v>772</v>
      </c>
    </row>
    <row r="2028" spans="1:7">
      <c r="A2028" t="str">
        <f t="shared" ref="A2028:A2091" si="35">CONCATENATE(D2028,".",B2028)</f>
        <v>200401.400030</v>
      </c>
      <c r="B2028">
        <v>400030</v>
      </c>
      <c r="C2028" t="s">
        <v>236</v>
      </c>
      <c r="D2028">
        <v>200401</v>
      </c>
      <c r="E2028" t="s">
        <v>735</v>
      </c>
      <c r="F2028" t="s">
        <v>771</v>
      </c>
      <c r="G2028" t="s">
        <v>772</v>
      </c>
    </row>
    <row r="2029" spans="1:7">
      <c r="A2029" t="str">
        <f t="shared" si="35"/>
        <v>200401.400178</v>
      </c>
      <c r="B2029">
        <v>400178</v>
      </c>
      <c r="C2029" t="s">
        <v>769</v>
      </c>
      <c r="D2029">
        <v>200401</v>
      </c>
      <c r="E2029" t="s">
        <v>735</v>
      </c>
      <c r="F2029" t="s">
        <v>771</v>
      </c>
      <c r="G2029" t="s">
        <v>772</v>
      </c>
    </row>
    <row r="2030" spans="1:7">
      <c r="A2030" t="str">
        <f t="shared" si="35"/>
        <v>200401.400179</v>
      </c>
      <c r="B2030">
        <v>400179</v>
      </c>
      <c r="C2030" t="s">
        <v>238</v>
      </c>
      <c r="D2030">
        <v>200401</v>
      </c>
      <c r="E2030" t="s">
        <v>735</v>
      </c>
      <c r="F2030" t="s">
        <v>771</v>
      </c>
      <c r="G2030" t="s">
        <v>772</v>
      </c>
    </row>
    <row r="2031" spans="1:7">
      <c r="A2031" t="str">
        <f t="shared" si="35"/>
        <v>200401.400180</v>
      </c>
      <c r="B2031">
        <v>400180</v>
      </c>
      <c r="C2031" t="s">
        <v>243</v>
      </c>
      <c r="D2031">
        <v>200401</v>
      </c>
      <c r="E2031" t="s">
        <v>735</v>
      </c>
      <c r="F2031" t="s">
        <v>771</v>
      </c>
      <c r="G2031" t="s">
        <v>772</v>
      </c>
    </row>
    <row r="2032" spans="1:7">
      <c r="A2032" t="str">
        <f t="shared" si="35"/>
        <v>200402.400003</v>
      </c>
      <c r="B2032">
        <v>400003</v>
      </c>
      <c r="C2032" t="s">
        <v>156</v>
      </c>
      <c r="D2032">
        <v>200402</v>
      </c>
      <c r="E2032" t="s">
        <v>736</v>
      </c>
      <c r="F2032" t="s">
        <v>771</v>
      </c>
      <c r="G2032" t="s">
        <v>772</v>
      </c>
    </row>
    <row r="2033" spans="1:7">
      <c r="A2033" t="str">
        <f t="shared" si="35"/>
        <v>200402.400004</v>
      </c>
      <c r="B2033">
        <v>400004</v>
      </c>
      <c r="C2033" t="s">
        <v>753</v>
      </c>
      <c r="D2033">
        <v>200402</v>
      </c>
      <c r="E2033" t="s">
        <v>736</v>
      </c>
      <c r="F2033" t="s">
        <v>771</v>
      </c>
      <c r="G2033" t="s">
        <v>772</v>
      </c>
    </row>
    <row r="2034" spans="1:7">
      <c r="A2034" t="str">
        <f t="shared" si="35"/>
        <v>200402.400005</v>
      </c>
      <c r="B2034">
        <v>400005</v>
      </c>
      <c r="C2034" t="s">
        <v>754</v>
      </c>
      <c r="D2034">
        <v>200402</v>
      </c>
      <c r="E2034" t="s">
        <v>736</v>
      </c>
      <c r="F2034" t="s">
        <v>771</v>
      </c>
      <c r="G2034" t="s">
        <v>772</v>
      </c>
    </row>
    <row r="2035" spans="1:7">
      <c r="A2035" t="str">
        <f t="shared" si="35"/>
        <v>200402.400006</v>
      </c>
      <c r="B2035">
        <v>400006</v>
      </c>
      <c r="C2035" t="s">
        <v>755</v>
      </c>
      <c r="D2035">
        <v>200402</v>
      </c>
      <c r="E2035" t="s">
        <v>736</v>
      </c>
      <c r="F2035" t="s">
        <v>771</v>
      </c>
      <c r="G2035" t="s">
        <v>772</v>
      </c>
    </row>
    <row r="2036" spans="1:7">
      <c r="A2036" t="str">
        <f t="shared" si="35"/>
        <v>200402.400007</v>
      </c>
      <c r="B2036">
        <v>400007</v>
      </c>
      <c r="C2036" t="s">
        <v>756</v>
      </c>
      <c r="D2036">
        <v>200402</v>
      </c>
      <c r="E2036" t="s">
        <v>736</v>
      </c>
      <c r="F2036" t="s">
        <v>771</v>
      </c>
      <c r="G2036" t="s">
        <v>772</v>
      </c>
    </row>
    <row r="2037" spans="1:7">
      <c r="A2037" t="str">
        <f t="shared" si="35"/>
        <v>200402.400010</v>
      </c>
      <c r="B2037">
        <v>400010</v>
      </c>
      <c r="C2037" t="s">
        <v>162</v>
      </c>
      <c r="D2037">
        <v>200402</v>
      </c>
      <c r="E2037" t="s">
        <v>736</v>
      </c>
      <c r="F2037" t="s">
        <v>771</v>
      </c>
      <c r="G2037" t="s">
        <v>772</v>
      </c>
    </row>
    <row r="2038" spans="1:7">
      <c r="A2038" t="str">
        <f t="shared" si="35"/>
        <v>200402.400011</v>
      </c>
      <c r="B2038">
        <v>400011</v>
      </c>
      <c r="C2038" t="s">
        <v>757</v>
      </c>
      <c r="D2038">
        <v>200402</v>
      </c>
      <c r="E2038" t="s">
        <v>736</v>
      </c>
      <c r="F2038" t="s">
        <v>771</v>
      </c>
      <c r="G2038" t="s">
        <v>772</v>
      </c>
    </row>
    <row r="2039" spans="1:7">
      <c r="A2039" t="str">
        <f t="shared" si="35"/>
        <v>200402.400012</v>
      </c>
      <c r="B2039">
        <v>400012</v>
      </c>
      <c r="C2039" t="s">
        <v>758</v>
      </c>
      <c r="D2039">
        <v>200402</v>
      </c>
      <c r="E2039" t="s">
        <v>736</v>
      </c>
      <c r="F2039" t="s">
        <v>771</v>
      </c>
      <c r="G2039" t="s">
        <v>772</v>
      </c>
    </row>
    <row r="2040" spans="1:7">
      <c r="A2040" t="str">
        <f t="shared" si="35"/>
        <v>200402.400013</v>
      </c>
      <c r="B2040">
        <v>400013</v>
      </c>
      <c r="C2040" t="s">
        <v>759</v>
      </c>
      <c r="D2040">
        <v>200402</v>
      </c>
      <c r="E2040" t="s">
        <v>736</v>
      </c>
      <c r="F2040" t="s">
        <v>771</v>
      </c>
      <c r="G2040" t="s">
        <v>772</v>
      </c>
    </row>
    <row r="2041" spans="1:7">
      <c r="A2041" t="str">
        <f t="shared" si="35"/>
        <v>200402.400202</v>
      </c>
      <c r="B2041">
        <v>400202</v>
      </c>
      <c r="C2041" t="s">
        <v>760</v>
      </c>
      <c r="D2041">
        <v>200402</v>
      </c>
      <c r="E2041" t="s">
        <v>736</v>
      </c>
      <c r="F2041" t="s">
        <v>771</v>
      </c>
      <c r="G2041" t="s">
        <v>772</v>
      </c>
    </row>
    <row r="2042" spans="1:7">
      <c r="A2042" t="str">
        <f t="shared" si="35"/>
        <v>200402.400203</v>
      </c>
      <c r="B2042">
        <v>400203</v>
      </c>
      <c r="C2042" t="s">
        <v>761</v>
      </c>
      <c r="D2042">
        <v>200402</v>
      </c>
      <c r="E2042" t="s">
        <v>736</v>
      </c>
      <c r="F2042" t="s">
        <v>771</v>
      </c>
      <c r="G2042" t="s">
        <v>772</v>
      </c>
    </row>
    <row r="2043" spans="1:7">
      <c r="A2043" t="str">
        <f t="shared" si="35"/>
        <v>200402.400219</v>
      </c>
      <c r="B2043">
        <v>400219</v>
      </c>
      <c r="C2043" t="s">
        <v>762</v>
      </c>
      <c r="D2043">
        <v>200402</v>
      </c>
      <c r="E2043" t="s">
        <v>736</v>
      </c>
      <c r="F2043" t="s">
        <v>771</v>
      </c>
      <c r="G2043" t="s">
        <v>772</v>
      </c>
    </row>
    <row r="2044" spans="1:7">
      <c r="A2044" t="str">
        <f t="shared" si="35"/>
        <v>200402.400220</v>
      </c>
      <c r="B2044">
        <v>400220</v>
      </c>
      <c r="C2044" t="s">
        <v>763</v>
      </c>
      <c r="D2044">
        <v>200402</v>
      </c>
      <c r="E2044" t="s">
        <v>736</v>
      </c>
      <c r="F2044" t="s">
        <v>771</v>
      </c>
      <c r="G2044" t="s">
        <v>772</v>
      </c>
    </row>
    <row r="2045" spans="1:7">
      <c r="A2045" t="str">
        <f t="shared" si="35"/>
        <v>200402.400221</v>
      </c>
      <c r="B2045">
        <v>400221</v>
      </c>
      <c r="C2045" t="s">
        <v>764</v>
      </c>
      <c r="D2045">
        <v>200402</v>
      </c>
      <c r="E2045" t="s">
        <v>736</v>
      </c>
      <c r="F2045" t="s">
        <v>771</v>
      </c>
      <c r="G2045" t="s">
        <v>772</v>
      </c>
    </row>
    <row r="2046" spans="1:7">
      <c r="A2046" t="str">
        <f t="shared" si="35"/>
        <v>200402.400014</v>
      </c>
      <c r="B2046">
        <v>400014</v>
      </c>
      <c r="C2046" t="s">
        <v>164</v>
      </c>
      <c r="D2046">
        <v>200402</v>
      </c>
      <c r="E2046" t="s">
        <v>736</v>
      </c>
      <c r="F2046" t="s">
        <v>771</v>
      </c>
      <c r="G2046" t="s">
        <v>772</v>
      </c>
    </row>
    <row r="2047" spans="1:7">
      <c r="A2047" t="str">
        <f t="shared" si="35"/>
        <v>200402.400015</v>
      </c>
      <c r="B2047">
        <v>400015</v>
      </c>
      <c r="C2047" t="s">
        <v>171</v>
      </c>
      <c r="D2047">
        <v>200402</v>
      </c>
      <c r="E2047" t="s">
        <v>736</v>
      </c>
      <c r="F2047" t="s">
        <v>771</v>
      </c>
      <c r="G2047" t="s">
        <v>772</v>
      </c>
    </row>
    <row r="2048" spans="1:7">
      <c r="A2048" t="str">
        <f t="shared" si="35"/>
        <v>200402.400016</v>
      </c>
      <c r="B2048">
        <v>400016</v>
      </c>
      <c r="C2048" t="s">
        <v>177</v>
      </c>
      <c r="D2048">
        <v>200402</v>
      </c>
      <c r="E2048" t="s">
        <v>736</v>
      </c>
      <c r="F2048" t="s">
        <v>771</v>
      </c>
      <c r="G2048" t="s">
        <v>772</v>
      </c>
    </row>
    <row r="2049" spans="1:7">
      <c r="A2049" t="str">
        <f t="shared" si="35"/>
        <v>200402.400017</v>
      </c>
      <c r="B2049">
        <v>400017</v>
      </c>
      <c r="C2049" t="s">
        <v>183</v>
      </c>
      <c r="D2049">
        <v>200402</v>
      </c>
      <c r="E2049" t="s">
        <v>736</v>
      </c>
      <c r="F2049" t="s">
        <v>771</v>
      </c>
      <c r="G2049" t="s">
        <v>772</v>
      </c>
    </row>
    <row r="2050" spans="1:7">
      <c r="A2050" t="str">
        <f t="shared" si="35"/>
        <v>200402.400175</v>
      </c>
      <c r="B2050">
        <v>400175</v>
      </c>
      <c r="C2050" t="s">
        <v>765</v>
      </c>
      <c r="D2050">
        <v>200402</v>
      </c>
      <c r="E2050" t="s">
        <v>736</v>
      </c>
      <c r="F2050" t="s">
        <v>771</v>
      </c>
      <c r="G2050" t="s">
        <v>772</v>
      </c>
    </row>
    <row r="2051" spans="1:7">
      <c r="A2051" t="str">
        <f t="shared" si="35"/>
        <v>200402.400176</v>
      </c>
      <c r="B2051">
        <v>400176</v>
      </c>
      <c r="C2051" t="s">
        <v>766</v>
      </c>
      <c r="D2051">
        <v>200402</v>
      </c>
      <c r="E2051" t="s">
        <v>736</v>
      </c>
      <c r="F2051" t="s">
        <v>771</v>
      </c>
      <c r="G2051" t="s">
        <v>772</v>
      </c>
    </row>
    <row r="2052" spans="1:7">
      <c r="A2052" t="str">
        <f t="shared" si="35"/>
        <v>200402.400020</v>
      </c>
      <c r="B2052">
        <v>400020</v>
      </c>
      <c r="C2052" t="s">
        <v>191</v>
      </c>
      <c r="D2052">
        <v>200402</v>
      </c>
      <c r="E2052" t="s">
        <v>736</v>
      </c>
      <c r="F2052" t="s">
        <v>771</v>
      </c>
      <c r="G2052" t="s">
        <v>772</v>
      </c>
    </row>
    <row r="2053" spans="1:7">
      <c r="A2053" t="str">
        <f t="shared" si="35"/>
        <v>200402.400021</v>
      </c>
      <c r="B2053">
        <v>400021</v>
      </c>
      <c r="C2053" t="s">
        <v>197</v>
      </c>
      <c r="D2053">
        <v>200402</v>
      </c>
      <c r="E2053" t="s">
        <v>736</v>
      </c>
      <c r="F2053" t="s">
        <v>771</v>
      </c>
      <c r="G2053" t="s">
        <v>772</v>
      </c>
    </row>
    <row r="2054" spans="1:7">
      <c r="A2054" t="str">
        <f t="shared" si="35"/>
        <v>200402.400022</v>
      </c>
      <c r="B2054">
        <v>400022</v>
      </c>
      <c r="C2054" t="s">
        <v>200</v>
      </c>
      <c r="D2054">
        <v>200402</v>
      </c>
      <c r="E2054" t="s">
        <v>736</v>
      </c>
      <c r="F2054" t="s">
        <v>771</v>
      </c>
      <c r="G2054" t="s">
        <v>772</v>
      </c>
    </row>
    <row r="2055" spans="1:7">
      <c r="A2055" t="str">
        <f t="shared" si="35"/>
        <v>200402.400024</v>
      </c>
      <c r="B2055">
        <v>400024</v>
      </c>
      <c r="C2055" t="s">
        <v>767</v>
      </c>
      <c r="D2055">
        <v>200402</v>
      </c>
      <c r="E2055" t="s">
        <v>736</v>
      </c>
      <c r="F2055" t="s">
        <v>771</v>
      </c>
      <c r="G2055" t="s">
        <v>772</v>
      </c>
    </row>
    <row r="2056" spans="1:7">
      <c r="A2056" t="str">
        <f t="shared" si="35"/>
        <v>200402.400177</v>
      </c>
      <c r="B2056">
        <v>400177</v>
      </c>
      <c r="C2056" t="s">
        <v>202</v>
      </c>
      <c r="D2056">
        <v>200402</v>
      </c>
      <c r="E2056" t="s">
        <v>736</v>
      </c>
      <c r="F2056" t="s">
        <v>771</v>
      </c>
      <c r="G2056" t="s">
        <v>772</v>
      </c>
    </row>
    <row r="2057" spans="1:7">
      <c r="A2057" t="str">
        <f t="shared" si="35"/>
        <v>200402.400214</v>
      </c>
      <c r="B2057">
        <v>400214</v>
      </c>
      <c r="C2057" t="s">
        <v>224</v>
      </c>
      <c r="D2057">
        <v>200402</v>
      </c>
      <c r="E2057" t="s">
        <v>736</v>
      </c>
      <c r="F2057" t="s">
        <v>771</v>
      </c>
      <c r="G2057" t="s">
        <v>772</v>
      </c>
    </row>
    <row r="2058" spans="1:7">
      <c r="A2058" t="str">
        <f t="shared" si="35"/>
        <v>200402.400025</v>
      </c>
      <c r="B2058">
        <v>400025</v>
      </c>
      <c r="C2058" t="s">
        <v>228</v>
      </c>
      <c r="D2058">
        <v>200402</v>
      </c>
      <c r="E2058" t="s">
        <v>736</v>
      </c>
      <c r="F2058" t="s">
        <v>771</v>
      </c>
      <c r="G2058" t="s">
        <v>772</v>
      </c>
    </row>
    <row r="2059" spans="1:7">
      <c r="A2059" t="str">
        <f t="shared" si="35"/>
        <v>200402.400026</v>
      </c>
      <c r="B2059">
        <v>400026</v>
      </c>
      <c r="C2059" t="s">
        <v>230</v>
      </c>
      <c r="D2059">
        <v>200402</v>
      </c>
      <c r="E2059" t="s">
        <v>736</v>
      </c>
      <c r="F2059" t="s">
        <v>771</v>
      </c>
      <c r="G2059" t="s">
        <v>772</v>
      </c>
    </row>
    <row r="2060" spans="1:7">
      <c r="A2060" t="str">
        <f t="shared" si="35"/>
        <v>200402.400027</v>
      </c>
      <c r="B2060">
        <v>400027</v>
      </c>
      <c r="C2060" t="s">
        <v>231</v>
      </c>
      <c r="D2060">
        <v>200402</v>
      </c>
      <c r="E2060" t="s">
        <v>736</v>
      </c>
      <c r="F2060" t="s">
        <v>771</v>
      </c>
      <c r="G2060" t="s">
        <v>772</v>
      </c>
    </row>
    <row r="2061" spans="1:7">
      <c r="A2061" t="str">
        <f t="shared" si="35"/>
        <v>200402.400028</v>
      </c>
      <c r="B2061">
        <v>400028</v>
      </c>
      <c r="C2061" t="s">
        <v>232</v>
      </c>
      <c r="D2061">
        <v>200402</v>
      </c>
      <c r="E2061" t="s">
        <v>736</v>
      </c>
      <c r="F2061" t="s">
        <v>771</v>
      </c>
      <c r="G2061" t="s">
        <v>772</v>
      </c>
    </row>
    <row r="2062" spans="1:7">
      <c r="A2062" t="str">
        <f t="shared" si="35"/>
        <v>200402.400029</v>
      </c>
      <c r="B2062">
        <v>400029</v>
      </c>
      <c r="C2062" t="s">
        <v>234</v>
      </c>
      <c r="D2062">
        <v>200402</v>
      </c>
      <c r="E2062" t="s">
        <v>736</v>
      </c>
      <c r="F2062" t="s">
        <v>771</v>
      </c>
      <c r="G2062" t="s">
        <v>772</v>
      </c>
    </row>
    <row r="2063" spans="1:7">
      <c r="A2063" t="str">
        <f t="shared" si="35"/>
        <v>200402.400030</v>
      </c>
      <c r="B2063">
        <v>400030</v>
      </c>
      <c r="C2063" t="s">
        <v>236</v>
      </c>
      <c r="D2063">
        <v>200402</v>
      </c>
      <c r="E2063" t="s">
        <v>736</v>
      </c>
      <c r="F2063" t="s">
        <v>771</v>
      </c>
      <c r="G2063" t="s">
        <v>772</v>
      </c>
    </row>
    <row r="2064" spans="1:7">
      <c r="A2064" t="str">
        <f t="shared" si="35"/>
        <v>200402.400178</v>
      </c>
      <c r="B2064">
        <v>400178</v>
      </c>
      <c r="C2064" t="s">
        <v>769</v>
      </c>
      <c r="D2064">
        <v>200402</v>
      </c>
      <c r="E2064" t="s">
        <v>736</v>
      </c>
      <c r="F2064" t="s">
        <v>771</v>
      </c>
      <c r="G2064" t="s">
        <v>772</v>
      </c>
    </row>
    <row r="2065" spans="1:7">
      <c r="A2065" t="str">
        <f t="shared" si="35"/>
        <v>200402.400179</v>
      </c>
      <c r="B2065">
        <v>400179</v>
      </c>
      <c r="C2065" t="s">
        <v>238</v>
      </c>
      <c r="D2065">
        <v>200402</v>
      </c>
      <c r="E2065" t="s">
        <v>736</v>
      </c>
      <c r="F2065" t="s">
        <v>771</v>
      </c>
      <c r="G2065" t="s">
        <v>772</v>
      </c>
    </row>
    <row r="2066" spans="1:7">
      <c r="A2066" t="str">
        <f t="shared" si="35"/>
        <v>200402.400180</v>
      </c>
      <c r="B2066">
        <v>400180</v>
      </c>
      <c r="C2066" t="s">
        <v>243</v>
      </c>
      <c r="D2066">
        <v>200402</v>
      </c>
      <c r="E2066" t="s">
        <v>736</v>
      </c>
      <c r="F2066" t="s">
        <v>771</v>
      </c>
      <c r="G2066" t="s">
        <v>772</v>
      </c>
    </row>
    <row r="2067" spans="1:7">
      <c r="A2067" t="str">
        <f t="shared" si="35"/>
        <v>200403.400003</v>
      </c>
      <c r="B2067">
        <v>400003</v>
      </c>
      <c r="C2067" t="s">
        <v>156</v>
      </c>
      <c r="D2067">
        <v>200403</v>
      </c>
      <c r="E2067" t="s">
        <v>737</v>
      </c>
      <c r="F2067" t="s">
        <v>771</v>
      </c>
      <c r="G2067" t="s">
        <v>772</v>
      </c>
    </row>
    <row r="2068" spans="1:7">
      <c r="A2068" t="str">
        <f t="shared" si="35"/>
        <v>200403.400004</v>
      </c>
      <c r="B2068">
        <v>400004</v>
      </c>
      <c r="C2068" t="s">
        <v>753</v>
      </c>
      <c r="D2068">
        <v>200403</v>
      </c>
      <c r="E2068" t="s">
        <v>737</v>
      </c>
      <c r="F2068" t="s">
        <v>771</v>
      </c>
      <c r="G2068" t="s">
        <v>772</v>
      </c>
    </row>
    <row r="2069" spans="1:7">
      <c r="A2069" t="str">
        <f t="shared" si="35"/>
        <v>200403.400005</v>
      </c>
      <c r="B2069">
        <v>400005</v>
      </c>
      <c r="C2069" t="s">
        <v>754</v>
      </c>
      <c r="D2069">
        <v>200403</v>
      </c>
      <c r="E2069" t="s">
        <v>737</v>
      </c>
      <c r="F2069" t="s">
        <v>771</v>
      </c>
      <c r="G2069" t="s">
        <v>772</v>
      </c>
    </row>
    <row r="2070" spans="1:7">
      <c r="A2070" t="str">
        <f t="shared" si="35"/>
        <v>200403.400006</v>
      </c>
      <c r="B2070">
        <v>400006</v>
      </c>
      <c r="C2070" t="s">
        <v>755</v>
      </c>
      <c r="D2070">
        <v>200403</v>
      </c>
      <c r="E2070" t="s">
        <v>737</v>
      </c>
      <c r="F2070" t="s">
        <v>771</v>
      </c>
      <c r="G2070" t="s">
        <v>772</v>
      </c>
    </row>
    <row r="2071" spans="1:7">
      <c r="A2071" t="str">
        <f t="shared" si="35"/>
        <v>200403.400007</v>
      </c>
      <c r="B2071">
        <v>400007</v>
      </c>
      <c r="C2071" t="s">
        <v>756</v>
      </c>
      <c r="D2071">
        <v>200403</v>
      </c>
      <c r="E2071" t="s">
        <v>737</v>
      </c>
      <c r="F2071" t="s">
        <v>771</v>
      </c>
      <c r="G2071" t="s">
        <v>772</v>
      </c>
    </row>
    <row r="2072" spans="1:7">
      <c r="A2072" t="str">
        <f t="shared" si="35"/>
        <v>200403.400010</v>
      </c>
      <c r="B2072">
        <v>400010</v>
      </c>
      <c r="C2072" t="s">
        <v>162</v>
      </c>
      <c r="D2072">
        <v>200403</v>
      </c>
      <c r="E2072" t="s">
        <v>737</v>
      </c>
      <c r="F2072" t="s">
        <v>771</v>
      </c>
      <c r="G2072" t="s">
        <v>772</v>
      </c>
    </row>
    <row r="2073" spans="1:7">
      <c r="A2073" t="str">
        <f t="shared" si="35"/>
        <v>200403.400011</v>
      </c>
      <c r="B2073">
        <v>400011</v>
      </c>
      <c r="C2073" t="s">
        <v>757</v>
      </c>
      <c r="D2073">
        <v>200403</v>
      </c>
      <c r="E2073" t="s">
        <v>737</v>
      </c>
      <c r="F2073" t="s">
        <v>771</v>
      </c>
      <c r="G2073" t="s">
        <v>772</v>
      </c>
    </row>
    <row r="2074" spans="1:7">
      <c r="A2074" t="str">
        <f t="shared" si="35"/>
        <v>200403.400012</v>
      </c>
      <c r="B2074">
        <v>400012</v>
      </c>
      <c r="C2074" t="s">
        <v>758</v>
      </c>
      <c r="D2074">
        <v>200403</v>
      </c>
      <c r="E2074" t="s">
        <v>737</v>
      </c>
      <c r="F2074" t="s">
        <v>771</v>
      </c>
      <c r="G2074" t="s">
        <v>772</v>
      </c>
    </row>
    <row r="2075" spans="1:7">
      <c r="A2075" t="str">
        <f t="shared" si="35"/>
        <v>200403.400013</v>
      </c>
      <c r="B2075">
        <v>400013</v>
      </c>
      <c r="C2075" t="s">
        <v>759</v>
      </c>
      <c r="D2075">
        <v>200403</v>
      </c>
      <c r="E2075" t="s">
        <v>737</v>
      </c>
      <c r="F2075" t="s">
        <v>771</v>
      </c>
      <c r="G2075" t="s">
        <v>772</v>
      </c>
    </row>
    <row r="2076" spans="1:7">
      <c r="A2076" t="str">
        <f t="shared" si="35"/>
        <v>200403.400202</v>
      </c>
      <c r="B2076">
        <v>400202</v>
      </c>
      <c r="C2076" t="s">
        <v>760</v>
      </c>
      <c r="D2076">
        <v>200403</v>
      </c>
      <c r="E2076" t="s">
        <v>737</v>
      </c>
      <c r="F2076" t="s">
        <v>771</v>
      </c>
      <c r="G2076" t="s">
        <v>772</v>
      </c>
    </row>
    <row r="2077" spans="1:7">
      <c r="A2077" t="str">
        <f t="shared" si="35"/>
        <v>200403.400203</v>
      </c>
      <c r="B2077">
        <v>400203</v>
      </c>
      <c r="C2077" t="s">
        <v>761</v>
      </c>
      <c r="D2077">
        <v>200403</v>
      </c>
      <c r="E2077" t="s">
        <v>737</v>
      </c>
      <c r="F2077" t="s">
        <v>771</v>
      </c>
      <c r="G2077" t="s">
        <v>772</v>
      </c>
    </row>
    <row r="2078" spans="1:7">
      <c r="A2078" t="str">
        <f t="shared" si="35"/>
        <v>200403.400219</v>
      </c>
      <c r="B2078">
        <v>400219</v>
      </c>
      <c r="C2078" t="s">
        <v>762</v>
      </c>
      <c r="D2078">
        <v>200403</v>
      </c>
      <c r="E2078" t="s">
        <v>737</v>
      </c>
      <c r="F2078" t="s">
        <v>771</v>
      </c>
      <c r="G2078" t="s">
        <v>772</v>
      </c>
    </row>
    <row r="2079" spans="1:7">
      <c r="A2079" t="str">
        <f t="shared" si="35"/>
        <v>200403.400220</v>
      </c>
      <c r="B2079">
        <v>400220</v>
      </c>
      <c r="C2079" t="s">
        <v>763</v>
      </c>
      <c r="D2079">
        <v>200403</v>
      </c>
      <c r="E2079" t="s">
        <v>737</v>
      </c>
      <c r="F2079" t="s">
        <v>771</v>
      </c>
      <c r="G2079" t="s">
        <v>772</v>
      </c>
    </row>
    <row r="2080" spans="1:7">
      <c r="A2080" t="str">
        <f t="shared" si="35"/>
        <v>200403.400221</v>
      </c>
      <c r="B2080">
        <v>400221</v>
      </c>
      <c r="C2080" t="s">
        <v>764</v>
      </c>
      <c r="D2080">
        <v>200403</v>
      </c>
      <c r="E2080" t="s">
        <v>737</v>
      </c>
      <c r="F2080" t="s">
        <v>771</v>
      </c>
      <c r="G2080" t="s">
        <v>772</v>
      </c>
    </row>
    <row r="2081" spans="1:7">
      <c r="A2081" t="str">
        <f t="shared" si="35"/>
        <v>200403.400014</v>
      </c>
      <c r="B2081">
        <v>400014</v>
      </c>
      <c r="C2081" t="s">
        <v>164</v>
      </c>
      <c r="D2081">
        <v>200403</v>
      </c>
      <c r="E2081" t="s">
        <v>737</v>
      </c>
      <c r="F2081" t="s">
        <v>771</v>
      </c>
      <c r="G2081" t="s">
        <v>772</v>
      </c>
    </row>
    <row r="2082" spans="1:7">
      <c r="A2082" t="str">
        <f t="shared" si="35"/>
        <v>200403.400015</v>
      </c>
      <c r="B2082">
        <v>400015</v>
      </c>
      <c r="C2082" t="s">
        <v>171</v>
      </c>
      <c r="D2082">
        <v>200403</v>
      </c>
      <c r="E2082" t="s">
        <v>737</v>
      </c>
      <c r="F2082" t="s">
        <v>771</v>
      </c>
      <c r="G2082" t="s">
        <v>772</v>
      </c>
    </row>
    <row r="2083" spans="1:7">
      <c r="A2083" t="str">
        <f t="shared" si="35"/>
        <v>200403.400016</v>
      </c>
      <c r="B2083">
        <v>400016</v>
      </c>
      <c r="C2083" t="s">
        <v>177</v>
      </c>
      <c r="D2083">
        <v>200403</v>
      </c>
      <c r="E2083" t="s">
        <v>737</v>
      </c>
      <c r="F2083" t="s">
        <v>771</v>
      </c>
      <c r="G2083" t="s">
        <v>772</v>
      </c>
    </row>
    <row r="2084" spans="1:7">
      <c r="A2084" t="str">
        <f t="shared" si="35"/>
        <v>200403.400017</v>
      </c>
      <c r="B2084">
        <v>400017</v>
      </c>
      <c r="C2084" t="s">
        <v>183</v>
      </c>
      <c r="D2084">
        <v>200403</v>
      </c>
      <c r="E2084" t="s">
        <v>737</v>
      </c>
      <c r="F2084" t="s">
        <v>771</v>
      </c>
      <c r="G2084" t="s">
        <v>772</v>
      </c>
    </row>
    <row r="2085" spans="1:7">
      <c r="A2085" t="str">
        <f t="shared" si="35"/>
        <v>200403.400175</v>
      </c>
      <c r="B2085">
        <v>400175</v>
      </c>
      <c r="C2085" t="s">
        <v>765</v>
      </c>
      <c r="D2085">
        <v>200403</v>
      </c>
      <c r="E2085" t="s">
        <v>737</v>
      </c>
      <c r="F2085" t="s">
        <v>771</v>
      </c>
      <c r="G2085" t="s">
        <v>772</v>
      </c>
    </row>
    <row r="2086" spans="1:7">
      <c r="A2086" t="str">
        <f t="shared" si="35"/>
        <v>200403.400176</v>
      </c>
      <c r="B2086">
        <v>400176</v>
      </c>
      <c r="C2086" t="s">
        <v>766</v>
      </c>
      <c r="D2086">
        <v>200403</v>
      </c>
      <c r="E2086" t="s">
        <v>737</v>
      </c>
      <c r="F2086" t="s">
        <v>771</v>
      </c>
      <c r="G2086" t="s">
        <v>772</v>
      </c>
    </row>
    <row r="2087" spans="1:7">
      <c r="A2087" t="str">
        <f t="shared" si="35"/>
        <v>200403.400020</v>
      </c>
      <c r="B2087">
        <v>400020</v>
      </c>
      <c r="C2087" t="s">
        <v>191</v>
      </c>
      <c r="D2087">
        <v>200403</v>
      </c>
      <c r="E2087" t="s">
        <v>737</v>
      </c>
      <c r="F2087" t="s">
        <v>771</v>
      </c>
      <c r="G2087" t="s">
        <v>772</v>
      </c>
    </row>
    <row r="2088" spans="1:7">
      <c r="A2088" t="str">
        <f t="shared" si="35"/>
        <v>200403.400021</v>
      </c>
      <c r="B2088">
        <v>400021</v>
      </c>
      <c r="C2088" t="s">
        <v>197</v>
      </c>
      <c r="D2088">
        <v>200403</v>
      </c>
      <c r="E2088" t="s">
        <v>737</v>
      </c>
      <c r="F2088" t="s">
        <v>771</v>
      </c>
      <c r="G2088" t="s">
        <v>772</v>
      </c>
    </row>
    <row r="2089" spans="1:7">
      <c r="A2089" t="str">
        <f t="shared" si="35"/>
        <v>200403.400022</v>
      </c>
      <c r="B2089">
        <v>400022</v>
      </c>
      <c r="C2089" t="s">
        <v>200</v>
      </c>
      <c r="D2089">
        <v>200403</v>
      </c>
      <c r="E2089" t="s">
        <v>737</v>
      </c>
      <c r="F2089" t="s">
        <v>771</v>
      </c>
      <c r="G2089" t="s">
        <v>772</v>
      </c>
    </row>
    <row r="2090" spans="1:7">
      <c r="A2090" t="str">
        <f t="shared" si="35"/>
        <v>200403.400024</v>
      </c>
      <c r="B2090">
        <v>400024</v>
      </c>
      <c r="C2090" t="s">
        <v>767</v>
      </c>
      <c r="D2090">
        <v>200403</v>
      </c>
      <c r="E2090" t="s">
        <v>737</v>
      </c>
      <c r="F2090" t="s">
        <v>771</v>
      </c>
      <c r="G2090" t="s">
        <v>772</v>
      </c>
    </row>
    <row r="2091" spans="1:7">
      <c r="A2091" t="str">
        <f t="shared" si="35"/>
        <v>200403.400177</v>
      </c>
      <c r="B2091">
        <v>400177</v>
      </c>
      <c r="C2091" t="s">
        <v>202</v>
      </c>
      <c r="D2091">
        <v>200403</v>
      </c>
      <c r="E2091" t="s">
        <v>737</v>
      </c>
      <c r="F2091" t="s">
        <v>771</v>
      </c>
      <c r="G2091" t="s">
        <v>772</v>
      </c>
    </row>
    <row r="2092" spans="1:7">
      <c r="A2092" t="str">
        <f t="shared" ref="A2092:A2135" si="36">CONCATENATE(D2092,".",B2092)</f>
        <v>200403.400214</v>
      </c>
      <c r="B2092">
        <v>400214</v>
      </c>
      <c r="C2092" t="s">
        <v>224</v>
      </c>
      <c r="D2092">
        <v>200403</v>
      </c>
      <c r="E2092" t="s">
        <v>737</v>
      </c>
      <c r="F2092" t="s">
        <v>771</v>
      </c>
      <c r="G2092" t="s">
        <v>772</v>
      </c>
    </row>
    <row r="2093" spans="1:7">
      <c r="A2093" t="str">
        <f t="shared" si="36"/>
        <v>200403.400025</v>
      </c>
      <c r="B2093">
        <v>400025</v>
      </c>
      <c r="C2093" t="s">
        <v>228</v>
      </c>
      <c r="D2093">
        <v>200403</v>
      </c>
      <c r="E2093" t="s">
        <v>737</v>
      </c>
      <c r="F2093" t="s">
        <v>771</v>
      </c>
      <c r="G2093" t="s">
        <v>772</v>
      </c>
    </row>
    <row r="2094" spans="1:7">
      <c r="A2094" t="str">
        <f t="shared" si="36"/>
        <v>200403.400026</v>
      </c>
      <c r="B2094">
        <v>400026</v>
      </c>
      <c r="C2094" t="s">
        <v>230</v>
      </c>
      <c r="D2094">
        <v>200403</v>
      </c>
      <c r="E2094" t="s">
        <v>737</v>
      </c>
      <c r="F2094" t="s">
        <v>771</v>
      </c>
      <c r="G2094" t="s">
        <v>772</v>
      </c>
    </row>
    <row r="2095" spans="1:7">
      <c r="A2095" t="str">
        <f t="shared" si="36"/>
        <v>200403.400027</v>
      </c>
      <c r="B2095">
        <v>400027</v>
      </c>
      <c r="C2095" t="s">
        <v>231</v>
      </c>
      <c r="D2095">
        <v>200403</v>
      </c>
      <c r="E2095" t="s">
        <v>737</v>
      </c>
      <c r="F2095" t="s">
        <v>771</v>
      </c>
      <c r="G2095" t="s">
        <v>772</v>
      </c>
    </row>
    <row r="2096" spans="1:7">
      <c r="A2096" t="str">
        <f t="shared" si="36"/>
        <v>200403.400028</v>
      </c>
      <c r="B2096">
        <v>400028</v>
      </c>
      <c r="C2096" t="s">
        <v>232</v>
      </c>
      <c r="D2096">
        <v>200403</v>
      </c>
      <c r="E2096" t="s">
        <v>737</v>
      </c>
      <c r="F2096" t="s">
        <v>771</v>
      </c>
      <c r="G2096" t="s">
        <v>772</v>
      </c>
    </row>
    <row r="2097" spans="1:7">
      <c r="A2097" t="str">
        <f t="shared" si="36"/>
        <v>200403.400029</v>
      </c>
      <c r="B2097">
        <v>400029</v>
      </c>
      <c r="C2097" t="s">
        <v>234</v>
      </c>
      <c r="D2097">
        <v>200403</v>
      </c>
      <c r="E2097" t="s">
        <v>737</v>
      </c>
      <c r="F2097" t="s">
        <v>771</v>
      </c>
      <c r="G2097" t="s">
        <v>772</v>
      </c>
    </row>
    <row r="2098" spans="1:7">
      <c r="A2098" t="str">
        <f t="shared" si="36"/>
        <v>200403.400030</v>
      </c>
      <c r="B2098">
        <v>400030</v>
      </c>
      <c r="C2098" t="s">
        <v>236</v>
      </c>
      <c r="D2098">
        <v>200403</v>
      </c>
      <c r="E2098" t="s">
        <v>737</v>
      </c>
      <c r="F2098" t="s">
        <v>771</v>
      </c>
      <c r="G2098" t="s">
        <v>772</v>
      </c>
    </row>
    <row r="2099" spans="1:7">
      <c r="A2099" t="str">
        <f t="shared" si="36"/>
        <v>200403.400178</v>
      </c>
      <c r="B2099">
        <v>400178</v>
      </c>
      <c r="C2099" t="s">
        <v>769</v>
      </c>
      <c r="D2099">
        <v>200403</v>
      </c>
      <c r="E2099" t="s">
        <v>737</v>
      </c>
      <c r="F2099" t="s">
        <v>771</v>
      </c>
      <c r="G2099" t="s">
        <v>772</v>
      </c>
    </row>
    <row r="2100" spans="1:7">
      <c r="A2100" t="str">
        <f t="shared" si="36"/>
        <v>200403.400179</v>
      </c>
      <c r="B2100">
        <v>400179</v>
      </c>
      <c r="C2100" t="s">
        <v>238</v>
      </c>
      <c r="D2100">
        <v>200403</v>
      </c>
      <c r="E2100" t="s">
        <v>737</v>
      </c>
      <c r="F2100" t="s">
        <v>771</v>
      </c>
      <c r="G2100" t="s">
        <v>772</v>
      </c>
    </row>
    <row r="2101" spans="1:7">
      <c r="A2101" t="str">
        <f t="shared" si="36"/>
        <v>200403.400180</v>
      </c>
      <c r="B2101">
        <v>400180</v>
      </c>
      <c r="C2101" t="s">
        <v>243</v>
      </c>
      <c r="D2101">
        <v>200403</v>
      </c>
      <c r="E2101" t="s">
        <v>737</v>
      </c>
      <c r="F2101" t="s">
        <v>771</v>
      </c>
      <c r="G2101" t="s">
        <v>772</v>
      </c>
    </row>
    <row r="2102" spans="1:7">
      <c r="A2102" t="str">
        <f t="shared" si="36"/>
        <v>200404.400003</v>
      </c>
      <c r="B2102">
        <v>400003</v>
      </c>
      <c r="C2102" t="s">
        <v>156</v>
      </c>
      <c r="D2102">
        <v>200404</v>
      </c>
      <c r="E2102" t="s">
        <v>738</v>
      </c>
      <c r="F2102" t="s">
        <v>771</v>
      </c>
      <c r="G2102" t="s">
        <v>772</v>
      </c>
    </row>
    <row r="2103" spans="1:7">
      <c r="A2103" t="str">
        <f t="shared" si="36"/>
        <v>200404.400004</v>
      </c>
      <c r="B2103">
        <v>400004</v>
      </c>
      <c r="C2103" t="s">
        <v>753</v>
      </c>
      <c r="D2103">
        <v>200404</v>
      </c>
      <c r="E2103" t="s">
        <v>738</v>
      </c>
      <c r="F2103" t="s">
        <v>771</v>
      </c>
      <c r="G2103" t="s">
        <v>772</v>
      </c>
    </row>
    <row r="2104" spans="1:7">
      <c r="A2104" t="str">
        <f t="shared" si="36"/>
        <v>200404.400005</v>
      </c>
      <c r="B2104">
        <v>400005</v>
      </c>
      <c r="C2104" t="s">
        <v>754</v>
      </c>
      <c r="D2104">
        <v>200404</v>
      </c>
      <c r="E2104" t="s">
        <v>738</v>
      </c>
      <c r="F2104" t="s">
        <v>771</v>
      </c>
      <c r="G2104" t="s">
        <v>772</v>
      </c>
    </row>
    <row r="2105" spans="1:7">
      <c r="A2105" t="str">
        <f t="shared" si="36"/>
        <v>200404.400006</v>
      </c>
      <c r="B2105">
        <v>400006</v>
      </c>
      <c r="C2105" t="s">
        <v>755</v>
      </c>
      <c r="D2105">
        <v>200404</v>
      </c>
      <c r="E2105" t="s">
        <v>738</v>
      </c>
      <c r="F2105" t="s">
        <v>771</v>
      </c>
      <c r="G2105" t="s">
        <v>772</v>
      </c>
    </row>
    <row r="2106" spans="1:7">
      <c r="A2106" t="str">
        <f t="shared" si="36"/>
        <v>200404.400007</v>
      </c>
      <c r="B2106">
        <v>400007</v>
      </c>
      <c r="C2106" t="s">
        <v>756</v>
      </c>
      <c r="D2106">
        <v>200404</v>
      </c>
      <c r="E2106" t="s">
        <v>738</v>
      </c>
      <c r="F2106" t="s">
        <v>771</v>
      </c>
      <c r="G2106" t="s">
        <v>772</v>
      </c>
    </row>
    <row r="2107" spans="1:7">
      <c r="A2107" t="str">
        <f t="shared" si="36"/>
        <v>200404.400010</v>
      </c>
      <c r="B2107">
        <v>400010</v>
      </c>
      <c r="C2107" t="s">
        <v>162</v>
      </c>
      <c r="D2107">
        <v>200404</v>
      </c>
      <c r="E2107" t="s">
        <v>738</v>
      </c>
      <c r="F2107" t="s">
        <v>771</v>
      </c>
      <c r="G2107" t="s">
        <v>772</v>
      </c>
    </row>
    <row r="2108" spans="1:7">
      <c r="A2108" t="str">
        <f t="shared" si="36"/>
        <v>200404.400011</v>
      </c>
      <c r="B2108">
        <v>400011</v>
      </c>
      <c r="C2108" t="s">
        <v>757</v>
      </c>
      <c r="D2108">
        <v>200404</v>
      </c>
      <c r="E2108" t="s">
        <v>738</v>
      </c>
      <c r="F2108" t="s">
        <v>771</v>
      </c>
      <c r="G2108" t="s">
        <v>772</v>
      </c>
    </row>
    <row r="2109" spans="1:7">
      <c r="A2109" t="str">
        <f t="shared" si="36"/>
        <v>200404.400012</v>
      </c>
      <c r="B2109">
        <v>400012</v>
      </c>
      <c r="C2109" t="s">
        <v>758</v>
      </c>
      <c r="D2109">
        <v>200404</v>
      </c>
      <c r="E2109" t="s">
        <v>738</v>
      </c>
      <c r="F2109" t="s">
        <v>771</v>
      </c>
      <c r="G2109" t="s">
        <v>772</v>
      </c>
    </row>
    <row r="2110" spans="1:7">
      <c r="A2110" t="str">
        <f t="shared" si="36"/>
        <v>200404.400013</v>
      </c>
      <c r="B2110">
        <v>400013</v>
      </c>
      <c r="C2110" t="s">
        <v>759</v>
      </c>
      <c r="D2110">
        <v>200404</v>
      </c>
      <c r="E2110" t="s">
        <v>738</v>
      </c>
      <c r="F2110" t="s">
        <v>771</v>
      </c>
      <c r="G2110" t="s">
        <v>772</v>
      </c>
    </row>
    <row r="2111" spans="1:7">
      <c r="A2111" t="str">
        <f t="shared" si="36"/>
        <v>200404.400202</v>
      </c>
      <c r="B2111">
        <v>400202</v>
      </c>
      <c r="C2111" t="s">
        <v>760</v>
      </c>
      <c r="D2111">
        <v>200404</v>
      </c>
      <c r="E2111" t="s">
        <v>738</v>
      </c>
      <c r="F2111" t="s">
        <v>771</v>
      </c>
      <c r="G2111" t="s">
        <v>772</v>
      </c>
    </row>
    <row r="2112" spans="1:7">
      <c r="A2112" t="str">
        <f t="shared" si="36"/>
        <v>200404.400203</v>
      </c>
      <c r="B2112">
        <v>400203</v>
      </c>
      <c r="C2112" t="s">
        <v>761</v>
      </c>
      <c r="D2112">
        <v>200404</v>
      </c>
      <c r="E2112" t="s">
        <v>738</v>
      </c>
      <c r="F2112" t="s">
        <v>771</v>
      </c>
      <c r="G2112" t="s">
        <v>772</v>
      </c>
    </row>
    <row r="2113" spans="1:7">
      <c r="A2113" t="str">
        <f t="shared" si="36"/>
        <v>200404.400219</v>
      </c>
      <c r="B2113">
        <v>400219</v>
      </c>
      <c r="C2113" t="s">
        <v>762</v>
      </c>
      <c r="D2113">
        <v>200404</v>
      </c>
      <c r="E2113" t="s">
        <v>738</v>
      </c>
      <c r="F2113" t="s">
        <v>771</v>
      </c>
      <c r="G2113" t="s">
        <v>772</v>
      </c>
    </row>
    <row r="2114" spans="1:7">
      <c r="A2114" t="str">
        <f t="shared" si="36"/>
        <v>200404.400220</v>
      </c>
      <c r="B2114">
        <v>400220</v>
      </c>
      <c r="C2114" t="s">
        <v>763</v>
      </c>
      <c r="D2114">
        <v>200404</v>
      </c>
      <c r="E2114" t="s">
        <v>738</v>
      </c>
      <c r="F2114" t="s">
        <v>771</v>
      </c>
      <c r="G2114" t="s">
        <v>772</v>
      </c>
    </row>
    <row r="2115" spans="1:7">
      <c r="A2115" t="str">
        <f t="shared" si="36"/>
        <v>200404.400221</v>
      </c>
      <c r="B2115">
        <v>400221</v>
      </c>
      <c r="C2115" t="s">
        <v>764</v>
      </c>
      <c r="D2115">
        <v>200404</v>
      </c>
      <c r="E2115" t="s">
        <v>738</v>
      </c>
      <c r="F2115" t="s">
        <v>771</v>
      </c>
      <c r="G2115" t="s">
        <v>772</v>
      </c>
    </row>
    <row r="2116" spans="1:7">
      <c r="A2116" t="str">
        <f t="shared" si="36"/>
        <v>200404.400014</v>
      </c>
      <c r="B2116">
        <v>400014</v>
      </c>
      <c r="C2116" t="s">
        <v>164</v>
      </c>
      <c r="D2116">
        <v>200404</v>
      </c>
      <c r="E2116" t="s">
        <v>738</v>
      </c>
      <c r="F2116" t="s">
        <v>771</v>
      </c>
      <c r="G2116" t="s">
        <v>772</v>
      </c>
    </row>
    <row r="2117" spans="1:7">
      <c r="A2117" t="str">
        <f t="shared" si="36"/>
        <v>200404.400015</v>
      </c>
      <c r="B2117">
        <v>400015</v>
      </c>
      <c r="C2117" t="s">
        <v>171</v>
      </c>
      <c r="D2117">
        <v>200404</v>
      </c>
      <c r="E2117" t="s">
        <v>738</v>
      </c>
      <c r="F2117" t="s">
        <v>771</v>
      </c>
      <c r="G2117" t="s">
        <v>772</v>
      </c>
    </row>
    <row r="2118" spans="1:7">
      <c r="A2118" t="str">
        <f t="shared" si="36"/>
        <v>200404.400016</v>
      </c>
      <c r="B2118">
        <v>400016</v>
      </c>
      <c r="C2118" t="s">
        <v>177</v>
      </c>
      <c r="D2118">
        <v>200404</v>
      </c>
      <c r="E2118" t="s">
        <v>738</v>
      </c>
      <c r="F2118" t="s">
        <v>771</v>
      </c>
      <c r="G2118" t="s">
        <v>772</v>
      </c>
    </row>
    <row r="2119" spans="1:7">
      <c r="A2119" t="str">
        <f t="shared" si="36"/>
        <v>200404.400017</v>
      </c>
      <c r="B2119">
        <v>400017</v>
      </c>
      <c r="C2119" t="s">
        <v>183</v>
      </c>
      <c r="D2119">
        <v>200404</v>
      </c>
      <c r="E2119" t="s">
        <v>738</v>
      </c>
      <c r="F2119" t="s">
        <v>771</v>
      </c>
      <c r="G2119" t="s">
        <v>772</v>
      </c>
    </row>
    <row r="2120" spans="1:7">
      <c r="A2120" t="str">
        <f t="shared" si="36"/>
        <v>200404.400175</v>
      </c>
      <c r="B2120">
        <v>400175</v>
      </c>
      <c r="C2120" t="s">
        <v>765</v>
      </c>
      <c r="D2120">
        <v>200404</v>
      </c>
      <c r="E2120" t="s">
        <v>738</v>
      </c>
      <c r="F2120" t="s">
        <v>771</v>
      </c>
      <c r="G2120" t="s">
        <v>772</v>
      </c>
    </row>
    <row r="2121" spans="1:7">
      <c r="A2121" t="str">
        <f t="shared" si="36"/>
        <v>200404.400176</v>
      </c>
      <c r="B2121">
        <v>400176</v>
      </c>
      <c r="C2121" t="s">
        <v>766</v>
      </c>
      <c r="D2121">
        <v>200404</v>
      </c>
      <c r="E2121" t="s">
        <v>738</v>
      </c>
      <c r="F2121" t="s">
        <v>771</v>
      </c>
      <c r="G2121" t="s">
        <v>772</v>
      </c>
    </row>
    <row r="2122" spans="1:7">
      <c r="A2122" t="str">
        <f t="shared" si="36"/>
        <v>200404.400020</v>
      </c>
      <c r="B2122">
        <v>400020</v>
      </c>
      <c r="C2122" t="s">
        <v>191</v>
      </c>
      <c r="D2122">
        <v>200404</v>
      </c>
      <c r="E2122" t="s">
        <v>738</v>
      </c>
      <c r="F2122" t="s">
        <v>771</v>
      </c>
      <c r="G2122" t="s">
        <v>772</v>
      </c>
    </row>
    <row r="2123" spans="1:7">
      <c r="A2123" t="str">
        <f t="shared" si="36"/>
        <v>200404.400021</v>
      </c>
      <c r="B2123">
        <v>400021</v>
      </c>
      <c r="C2123" t="s">
        <v>197</v>
      </c>
      <c r="D2123">
        <v>200404</v>
      </c>
      <c r="E2123" t="s">
        <v>738</v>
      </c>
      <c r="F2123" t="s">
        <v>771</v>
      </c>
      <c r="G2123" t="s">
        <v>772</v>
      </c>
    </row>
    <row r="2124" spans="1:7">
      <c r="A2124" t="str">
        <f t="shared" si="36"/>
        <v>200404.400022</v>
      </c>
      <c r="B2124">
        <v>400022</v>
      </c>
      <c r="C2124" t="s">
        <v>200</v>
      </c>
      <c r="D2124">
        <v>200404</v>
      </c>
      <c r="E2124" t="s">
        <v>738</v>
      </c>
      <c r="F2124" t="s">
        <v>771</v>
      </c>
      <c r="G2124" t="s">
        <v>772</v>
      </c>
    </row>
    <row r="2125" spans="1:7">
      <c r="A2125" t="str">
        <f t="shared" si="36"/>
        <v>200404.400024</v>
      </c>
      <c r="B2125">
        <v>400024</v>
      </c>
      <c r="C2125" t="s">
        <v>767</v>
      </c>
      <c r="D2125">
        <v>200404</v>
      </c>
      <c r="E2125" t="s">
        <v>738</v>
      </c>
      <c r="F2125" t="s">
        <v>771</v>
      </c>
      <c r="G2125" t="s">
        <v>772</v>
      </c>
    </row>
    <row r="2126" spans="1:7">
      <c r="A2126" t="str">
        <f t="shared" si="36"/>
        <v>200404.400177</v>
      </c>
      <c r="B2126">
        <v>400177</v>
      </c>
      <c r="C2126" t="s">
        <v>202</v>
      </c>
      <c r="D2126">
        <v>200404</v>
      </c>
      <c r="E2126" t="s">
        <v>738</v>
      </c>
      <c r="F2126" t="s">
        <v>771</v>
      </c>
      <c r="G2126" t="s">
        <v>772</v>
      </c>
    </row>
    <row r="2127" spans="1:7">
      <c r="A2127" t="str">
        <f t="shared" si="36"/>
        <v>200404.400214</v>
      </c>
      <c r="B2127">
        <v>400214</v>
      </c>
      <c r="C2127" t="s">
        <v>224</v>
      </c>
      <c r="D2127">
        <v>200404</v>
      </c>
      <c r="E2127" t="s">
        <v>738</v>
      </c>
      <c r="F2127" t="s">
        <v>771</v>
      </c>
      <c r="G2127" t="s">
        <v>772</v>
      </c>
    </row>
    <row r="2128" spans="1:7">
      <c r="A2128" t="str">
        <f t="shared" si="36"/>
        <v>200404.400025</v>
      </c>
      <c r="B2128">
        <v>400025</v>
      </c>
      <c r="C2128" t="s">
        <v>228</v>
      </c>
      <c r="D2128">
        <v>200404</v>
      </c>
      <c r="E2128" t="s">
        <v>738</v>
      </c>
      <c r="F2128" t="s">
        <v>771</v>
      </c>
      <c r="G2128" t="s">
        <v>772</v>
      </c>
    </row>
    <row r="2129" spans="1:7">
      <c r="A2129" t="str">
        <f t="shared" si="36"/>
        <v>200404.400026</v>
      </c>
      <c r="B2129">
        <v>400026</v>
      </c>
      <c r="C2129" t="s">
        <v>230</v>
      </c>
      <c r="D2129">
        <v>200404</v>
      </c>
      <c r="E2129" t="s">
        <v>738</v>
      </c>
      <c r="F2129" t="s">
        <v>771</v>
      </c>
      <c r="G2129" t="s">
        <v>772</v>
      </c>
    </row>
    <row r="2130" spans="1:7">
      <c r="A2130" t="str">
        <f t="shared" si="36"/>
        <v>200404.400027</v>
      </c>
      <c r="B2130">
        <v>400027</v>
      </c>
      <c r="C2130" t="s">
        <v>231</v>
      </c>
      <c r="D2130">
        <v>200404</v>
      </c>
      <c r="E2130" t="s">
        <v>738</v>
      </c>
      <c r="F2130" t="s">
        <v>771</v>
      </c>
      <c r="G2130" t="s">
        <v>772</v>
      </c>
    </row>
    <row r="2131" spans="1:7">
      <c r="A2131" t="str">
        <f t="shared" si="36"/>
        <v>200404.400028</v>
      </c>
      <c r="B2131">
        <v>400028</v>
      </c>
      <c r="C2131" t="s">
        <v>232</v>
      </c>
      <c r="D2131">
        <v>200404</v>
      </c>
      <c r="E2131" t="s">
        <v>738</v>
      </c>
      <c r="F2131" t="s">
        <v>771</v>
      </c>
      <c r="G2131" t="s">
        <v>772</v>
      </c>
    </row>
    <row r="2132" spans="1:7">
      <c r="A2132" t="str">
        <f t="shared" si="36"/>
        <v>200404.400029</v>
      </c>
      <c r="B2132">
        <v>400029</v>
      </c>
      <c r="C2132" t="s">
        <v>234</v>
      </c>
      <c r="D2132">
        <v>200404</v>
      </c>
      <c r="E2132" t="s">
        <v>738</v>
      </c>
      <c r="F2132" t="s">
        <v>771</v>
      </c>
      <c r="G2132" t="s">
        <v>772</v>
      </c>
    </row>
    <row r="2133" spans="1:7">
      <c r="A2133" t="str">
        <f t="shared" si="36"/>
        <v>200404.400030</v>
      </c>
      <c r="B2133">
        <v>400030</v>
      </c>
      <c r="C2133" t="s">
        <v>236</v>
      </c>
      <c r="D2133">
        <v>200404</v>
      </c>
      <c r="E2133" t="s">
        <v>738</v>
      </c>
      <c r="F2133" t="s">
        <v>771</v>
      </c>
      <c r="G2133" t="s">
        <v>772</v>
      </c>
    </row>
    <row r="2134" spans="1:7">
      <c r="A2134" t="str">
        <f t="shared" si="36"/>
        <v>200404.400178</v>
      </c>
      <c r="B2134">
        <v>400178</v>
      </c>
      <c r="C2134" t="s">
        <v>769</v>
      </c>
      <c r="D2134">
        <v>200404</v>
      </c>
      <c r="E2134" t="s">
        <v>738</v>
      </c>
      <c r="F2134" t="s">
        <v>771</v>
      </c>
      <c r="G2134" t="s">
        <v>772</v>
      </c>
    </row>
    <row r="2135" spans="1:7">
      <c r="A2135" t="str">
        <f t="shared" si="36"/>
        <v>200404.400179</v>
      </c>
      <c r="B2135">
        <v>400179</v>
      </c>
      <c r="C2135" t="s">
        <v>238</v>
      </c>
      <c r="D2135">
        <v>200404</v>
      </c>
      <c r="E2135" t="s">
        <v>738</v>
      </c>
      <c r="F2135" t="s">
        <v>771</v>
      </c>
      <c r="G2135" t="s">
        <v>772</v>
      </c>
    </row>
    <row r="2136" spans="1:7">
      <c r="A2136" t="str">
        <f>CONCATENATE(D2136,".",B2136)</f>
        <v>200404.400180</v>
      </c>
      <c r="B2136">
        <v>400180</v>
      </c>
      <c r="C2136" t="s">
        <v>243</v>
      </c>
      <c r="D2136">
        <v>200404</v>
      </c>
      <c r="E2136" t="s">
        <v>738</v>
      </c>
      <c r="F2136" t="s">
        <v>771</v>
      </c>
      <c r="G2136" t="s">
        <v>772</v>
      </c>
    </row>
    <row r="2137" spans="1:7">
      <c r="A2137" t="str">
        <f t="shared" ref="A2137:A2171" si="37">CONCATENATE(D2137,".",B2137)</f>
        <v>200405.400003</v>
      </c>
      <c r="B2137">
        <v>400003</v>
      </c>
      <c r="C2137" t="s">
        <v>156</v>
      </c>
      <c r="D2137">
        <v>200405</v>
      </c>
      <c r="E2137" t="s">
        <v>714</v>
      </c>
      <c r="F2137" t="s">
        <v>771</v>
      </c>
      <c r="G2137" t="s">
        <v>772</v>
      </c>
    </row>
    <row r="2138" spans="1:7">
      <c r="A2138" t="str">
        <f t="shared" si="37"/>
        <v>200405.400004</v>
      </c>
      <c r="B2138">
        <v>400004</v>
      </c>
      <c r="C2138" t="s">
        <v>753</v>
      </c>
      <c r="D2138">
        <v>200405</v>
      </c>
      <c r="E2138" t="s">
        <v>714</v>
      </c>
      <c r="F2138" t="s">
        <v>771</v>
      </c>
      <c r="G2138" t="s">
        <v>772</v>
      </c>
    </row>
    <row r="2139" spans="1:7">
      <c r="A2139" t="str">
        <f t="shared" si="37"/>
        <v>200405.400005</v>
      </c>
      <c r="B2139">
        <v>400005</v>
      </c>
      <c r="C2139" t="s">
        <v>754</v>
      </c>
      <c r="D2139">
        <v>200405</v>
      </c>
      <c r="E2139" t="s">
        <v>714</v>
      </c>
      <c r="F2139" t="s">
        <v>771</v>
      </c>
      <c r="G2139" t="s">
        <v>772</v>
      </c>
    </row>
    <row r="2140" spans="1:7">
      <c r="A2140" t="str">
        <f t="shared" si="37"/>
        <v>200405.400006</v>
      </c>
      <c r="B2140">
        <v>400006</v>
      </c>
      <c r="C2140" t="s">
        <v>755</v>
      </c>
      <c r="D2140">
        <v>200405</v>
      </c>
      <c r="E2140" t="s">
        <v>714</v>
      </c>
      <c r="F2140" t="s">
        <v>771</v>
      </c>
      <c r="G2140" t="s">
        <v>772</v>
      </c>
    </row>
    <row r="2141" spans="1:7">
      <c r="A2141" t="str">
        <f t="shared" si="37"/>
        <v>200405.400007</v>
      </c>
      <c r="B2141">
        <v>400007</v>
      </c>
      <c r="C2141" t="s">
        <v>756</v>
      </c>
      <c r="D2141">
        <v>200405</v>
      </c>
      <c r="E2141" t="s">
        <v>714</v>
      </c>
      <c r="F2141" t="s">
        <v>771</v>
      </c>
      <c r="G2141" t="s">
        <v>772</v>
      </c>
    </row>
    <row r="2142" spans="1:7">
      <c r="A2142" t="str">
        <f t="shared" si="37"/>
        <v>200405.400010</v>
      </c>
      <c r="B2142">
        <v>400010</v>
      </c>
      <c r="C2142" t="s">
        <v>162</v>
      </c>
      <c r="D2142">
        <v>200405</v>
      </c>
      <c r="E2142" t="s">
        <v>714</v>
      </c>
      <c r="F2142" t="s">
        <v>771</v>
      </c>
      <c r="G2142" t="s">
        <v>772</v>
      </c>
    </row>
    <row r="2143" spans="1:7">
      <c r="A2143" t="str">
        <f t="shared" si="37"/>
        <v>200405.400011</v>
      </c>
      <c r="B2143">
        <v>400011</v>
      </c>
      <c r="C2143" t="s">
        <v>757</v>
      </c>
      <c r="D2143">
        <v>200405</v>
      </c>
      <c r="E2143" t="s">
        <v>714</v>
      </c>
      <c r="F2143" t="s">
        <v>771</v>
      </c>
      <c r="G2143" t="s">
        <v>772</v>
      </c>
    </row>
    <row r="2144" spans="1:7">
      <c r="A2144" t="str">
        <f t="shared" si="37"/>
        <v>200405.400012</v>
      </c>
      <c r="B2144">
        <v>400012</v>
      </c>
      <c r="C2144" t="s">
        <v>758</v>
      </c>
      <c r="D2144">
        <v>200405</v>
      </c>
      <c r="E2144" t="s">
        <v>714</v>
      </c>
      <c r="F2144" t="s">
        <v>771</v>
      </c>
      <c r="G2144" t="s">
        <v>772</v>
      </c>
    </row>
    <row r="2145" spans="1:7">
      <c r="A2145" t="str">
        <f t="shared" si="37"/>
        <v>200405.400013</v>
      </c>
      <c r="B2145">
        <v>400013</v>
      </c>
      <c r="C2145" t="s">
        <v>759</v>
      </c>
      <c r="D2145">
        <v>200405</v>
      </c>
      <c r="E2145" t="s">
        <v>714</v>
      </c>
      <c r="F2145" t="s">
        <v>771</v>
      </c>
      <c r="G2145" t="s">
        <v>772</v>
      </c>
    </row>
    <row r="2146" spans="1:7">
      <c r="A2146" t="str">
        <f t="shared" si="37"/>
        <v>200405.400202</v>
      </c>
      <c r="B2146">
        <v>400202</v>
      </c>
      <c r="C2146" t="s">
        <v>760</v>
      </c>
      <c r="D2146">
        <v>200405</v>
      </c>
      <c r="E2146" t="s">
        <v>714</v>
      </c>
      <c r="F2146" t="s">
        <v>771</v>
      </c>
      <c r="G2146" t="s">
        <v>772</v>
      </c>
    </row>
    <row r="2147" spans="1:7">
      <c r="A2147" t="str">
        <f t="shared" si="37"/>
        <v>200405.400203</v>
      </c>
      <c r="B2147">
        <v>400203</v>
      </c>
      <c r="C2147" t="s">
        <v>761</v>
      </c>
      <c r="D2147">
        <v>200405</v>
      </c>
      <c r="E2147" t="s">
        <v>714</v>
      </c>
      <c r="F2147" t="s">
        <v>771</v>
      </c>
      <c r="G2147" t="s">
        <v>772</v>
      </c>
    </row>
    <row r="2148" spans="1:7">
      <c r="A2148" t="str">
        <f t="shared" si="37"/>
        <v>200405.400219</v>
      </c>
      <c r="B2148">
        <v>400219</v>
      </c>
      <c r="C2148" t="s">
        <v>762</v>
      </c>
      <c r="D2148">
        <v>200405</v>
      </c>
      <c r="E2148" t="s">
        <v>714</v>
      </c>
      <c r="F2148" t="s">
        <v>771</v>
      </c>
      <c r="G2148" t="s">
        <v>772</v>
      </c>
    </row>
    <row r="2149" spans="1:7">
      <c r="A2149" t="str">
        <f t="shared" si="37"/>
        <v>200405.400220</v>
      </c>
      <c r="B2149">
        <v>400220</v>
      </c>
      <c r="C2149" t="s">
        <v>763</v>
      </c>
      <c r="D2149">
        <v>200405</v>
      </c>
      <c r="E2149" t="s">
        <v>714</v>
      </c>
      <c r="F2149" t="s">
        <v>771</v>
      </c>
      <c r="G2149" t="s">
        <v>772</v>
      </c>
    </row>
    <row r="2150" spans="1:7">
      <c r="A2150" t="str">
        <f t="shared" si="37"/>
        <v>200405.400221</v>
      </c>
      <c r="B2150">
        <v>400221</v>
      </c>
      <c r="C2150" t="s">
        <v>764</v>
      </c>
      <c r="D2150">
        <v>200405</v>
      </c>
      <c r="E2150" t="s">
        <v>714</v>
      </c>
      <c r="F2150" t="s">
        <v>771</v>
      </c>
      <c r="G2150" t="s">
        <v>772</v>
      </c>
    </row>
    <row r="2151" spans="1:7">
      <c r="A2151" t="str">
        <f t="shared" si="37"/>
        <v>200405.400014</v>
      </c>
      <c r="B2151">
        <v>400014</v>
      </c>
      <c r="C2151" t="s">
        <v>164</v>
      </c>
      <c r="D2151">
        <v>200405</v>
      </c>
      <c r="E2151" t="s">
        <v>714</v>
      </c>
      <c r="F2151" t="s">
        <v>771</v>
      </c>
      <c r="G2151" t="s">
        <v>772</v>
      </c>
    </row>
    <row r="2152" spans="1:7">
      <c r="A2152" t="str">
        <f t="shared" si="37"/>
        <v>200405.400015</v>
      </c>
      <c r="B2152">
        <v>400015</v>
      </c>
      <c r="C2152" t="s">
        <v>171</v>
      </c>
      <c r="D2152">
        <v>200405</v>
      </c>
      <c r="E2152" t="s">
        <v>714</v>
      </c>
      <c r="F2152" t="s">
        <v>771</v>
      </c>
      <c r="G2152" t="s">
        <v>772</v>
      </c>
    </row>
    <row r="2153" spans="1:7">
      <c r="A2153" t="str">
        <f t="shared" si="37"/>
        <v>200405.400016</v>
      </c>
      <c r="B2153">
        <v>400016</v>
      </c>
      <c r="C2153" t="s">
        <v>177</v>
      </c>
      <c r="D2153">
        <v>200405</v>
      </c>
      <c r="E2153" t="s">
        <v>714</v>
      </c>
      <c r="F2153" t="s">
        <v>771</v>
      </c>
      <c r="G2153" t="s">
        <v>772</v>
      </c>
    </row>
    <row r="2154" spans="1:7">
      <c r="A2154" t="str">
        <f t="shared" si="37"/>
        <v>200405.400017</v>
      </c>
      <c r="B2154">
        <v>400017</v>
      </c>
      <c r="C2154" t="s">
        <v>183</v>
      </c>
      <c r="D2154">
        <v>200405</v>
      </c>
      <c r="E2154" t="s">
        <v>714</v>
      </c>
      <c r="F2154" t="s">
        <v>771</v>
      </c>
      <c r="G2154" t="s">
        <v>772</v>
      </c>
    </row>
    <row r="2155" spans="1:7">
      <c r="A2155" t="str">
        <f t="shared" si="37"/>
        <v>200405.400175</v>
      </c>
      <c r="B2155">
        <v>400175</v>
      </c>
      <c r="C2155" t="s">
        <v>765</v>
      </c>
      <c r="D2155">
        <v>200405</v>
      </c>
      <c r="E2155" t="s">
        <v>714</v>
      </c>
      <c r="F2155" t="s">
        <v>771</v>
      </c>
      <c r="G2155" t="s">
        <v>772</v>
      </c>
    </row>
    <row r="2156" spans="1:7">
      <c r="A2156" t="str">
        <f t="shared" si="37"/>
        <v>200405.400176</v>
      </c>
      <c r="B2156">
        <v>400176</v>
      </c>
      <c r="C2156" t="s">
        <v>766</v>
      </c>
      <c r="D2156">
        <v>200405</v>
      </c>
      <c r="E2156" t="s">
        <v>714</v>
      </c>
      <c r="F2156" t="s">
        <v>771</v>
      </c>
      <c r="G2156" t="s">
        <v>772</v>
      </c>
    </row>
    <row r="2157" spans="1:7">
      <c r="A2157" t="str">
        <f t="shared" si="37"/>
        <v>200405.400020</v>
      </c>
      <c r="B2157">
        <v>400020</v>
      </c>
      <c r="C2157" t="s">
        <v>191</v>
      </c>
      <c r="D2157">
        <v>200405</v>
      </c>
      <c r="E2157" t="s">
        <v>714</v>
      </c>
      <c r="F2157" t="s">
        <v>771</v>
      </c>
      <c r="G2157" t="s">
        <v>772</v>
      </c>
    </row>
    <row r="2158" spans="1:7">
      <c r="A2158" t="str">
        <f t="shared" si="37"/>
        <v>200405.400021</v>
      </c>
      <c r="B2158">
        <v>400021</v>
      </c>
      <c r="C2158" t="s">
        <v>197</v>
      </c>
      <c r="D2158">
        <v>200405</v>
      </c>
      <c r="E2158" t="s">
        <v>714</v>
      </c>
      <c r="F2158" t="s">
        <v>771</v>
      </c>
      <c r="G2158" t="s">
        <v>772</v>
      </c>
    </row>
    <row r="2159" spans="1:7">
      <c r="A2159" t="str">
        <f t="shared" si="37"/>
        <v>200405.400022</v>
      </c>
      <c r="B2159">
        <v>400022</v>
      </c>
      <c r="C2159" t="s">
        <v>200</v>
      </c>
      <c r="D2159">
        <v>200405</v>
      </c>
      <c r="E2159" t="s">
        <v>714</v>
      </c>
      <c r="F2159" t="s">
        <v>771</v>
      </c>
      <c r="G2159" t="s">
        <v>772</v>
      </c>
    </row>
    <row r="2160" spans="1:7">
      <c r="A2160" t="str">
        <f t="shared" si="37"/>
        <v>200405.400024</v>
      </c>
      <c r="B2160">
        <v>400024</v>
      </c>
      <c r="C2160" t="s">
        <v>767</v>
      </c>
      <c r="D2160">
        <v>200405</v>
      </c>
      <c r="E2160" t="s">
        <v>714</v>
      </c>
      <c r="F2160" t="s">
        <v>771</v>
      </c>
      <c r="G2160" t="s">
        <v>772</v>
      </c>
    </row>
    <row r="2161" spans="1:7">
      <c r="A2161" t="str">
        <f t="shared" si="37"/>
        <v>200405.400177</v>
      </c>
      <c r="B2161">
        <v>400177</v>
      </c>
      <c r="C2161" t="s">
        <v>202</v>
      </c>
      <c r="D2161">
        <v>200405</v>
      </c>
      <c r="E2161" t="s">
        <v>714</v>
      </c>
      <c r="F2161" t="s">
        <v>771</v>
      </c>
      <c r="G2161" t="s">
        <v>772</v>
      </c>
    </row>
    <row r="2162" spans="1:7">
      <c r="A2162" t="str">
        <f t="shared" si="37"/>
        <v>200405.400214</v>
      </c>
      <c r="B2162">
        <v>400214</v>
      </c>
      <c r="C2162" t="s">
        <v>224</v>
      </c>
      <c r="D2162">
        <v>200405</v>
      </c>
      <c r="E2162" t="s">
        <v>714</v>
      </c>
      <c r="F2162" t="s">
        <v>771</v>
      </c>
      <c r="G2162" t="s">
        <v>772</v>
      </c>
    </row>
    <row r="2163" spans="1:7">
      <c r="A2163" t="str">
        <f t="shared" si="37"/>
        <v>200405.400025</v>
      </c>
      <c r="B2163">
        <v>400025</v>
      </c>
      <c r="C2163" t="s">
        <v>228</v>
      </c>
      <c r="D2163">
        <v>200405</v>
      </c>
      <c r="E2163" t="s">
        <v>714</v>
      </c>
      <c r="F2163" t="s">
        <v>771</v>
      </c>
      <c r="G2163" t="s">
        <v>772</v>
      </c>
    </row>
    <row r="2164" spans="1:7">
      <c r="A2164" t="str">
        <f t="shared" si="37"/>
        <v>200405.400026</v>
      </c>
      <c r="B2164">
        <v>400026</v>
      </c>
      <c r="C2164" t="s">
        <v>230</v>
      </c>
      <c r="D2164">
        <v>200405</v>
      </c>
      <c r="E2164" t="s">
        <v>714</v>
      </c>
      <c r="F2164" t="s">
        <v>771</v>
      </c>
      <c r="G2164" t="s">
        <v>772</v>
      </c>
    </row>
    <row r="2165" spans="1:7">
      <c r="A2165" t="str">
        <f t="shared" si="37"/>
        <v>200405.400027</v>
      </c>
      <c r="B2165">
        <v>400027</v>
      </c>
      <c r="C2165" t="s">
        <v>231</v>
      </c>
      <c r="D2165">
        <v>200405</v>
      </c>
      <c r="E2165" t="s">
        <v>714</v>
      </c>
      <c r="F2165" t="s">
        <v>771</v>
      </c>
      <c r="G2165" t="s">
        <v>772</v>
      </c>
    </row>
    <row r="2166" spans="1:7">
      <c r="A2166" t="str">
        <f t="shared" si="37"/>
        <v>200405.400028</v>
      </c>
      <c r="B2166">
        <v>400028</v>
      </c>
      <c r="C2166" t="s">
        <v>232</v>
      </c>
      <c r="D2166">
        <v>200405</v>
      </c>
      <c r="E2166" t="s">
        <v>714</v>
      </c>
      <c r="F2166" t="s">
        <v>771</v>
      </c>
      <c r="G2166" t="s">
        <v>772</v>
      </c>
    </row>
    <row r="2167" spans="1:7">
      <c r="A2167" t="str">
        <f t="shared" si="37"/>
        <v>200405.400029</v>
      </c>
      <c r="B2167">
        <v>400029</v>
      </c>
      <c r="C2167" t="s">
        <v>234</v>
      </c>
      <c r="D2167">
        <v>200405</v>
      </c>
      <c r="E2167" t="s">
        <v>714</v>
      </c>
      <c r="F2167" t="s">
        <v>771</v>
      </c>
      <c r="G2167" t="s">
        <v>772</v>
      </c>
    </row>
    <row r="2168" spans="1:7">
      <c r="A2168" t="str">
        <f t="shared" si="37"/>
        <v>200405.400030</v>
      </c>
      <c r="B2168">
        <v>400030</v>
      </c>
      <c r="C2168" t="s">
        <v>236</v>
      </c>
      <c r="D2168">
        <v>200405</v>
      </c>
      <c r="E2168" t="s">
        <v>714</v>
      </c>
      <c r="F2168" t="s">
        <v>771</v>
      </c>
      <c r="G2168" t="s">
        <v>772</v>
      </c>
    </row>
    <row r="2169" spans="1:7">
      <c r="A2169" t="str">
        <f t="shared" si="37"/>
        <v>200405.400178</v>
      </c>
      <c r="B2169">
        <v>400178</v>
      </c>
      <c r="C2169" t="s">
        <v>769</v>
      </c>
      <c r="D2169">
        <v>200405</v>
      </c>
      <c r="E2169" t="s">
        <v>714</v>
      </c>
      <c r="F2169" t="s">
        <v>771</v>
      </c>
      <c r="G2169" t="s">
        <v>772</v>
      </c>
    </row>
    <row r="2170" spans="1:7">
      <c r="A2170" t="str">
        <f t="shared" si="37"/>
        <v>200405.400179</v>
      </c>
      <c r="B2170">
        <v>400179</v>
      </c>
      <c r="C2170" t="s">
        <v>238</v>
      </c>
      <c r="D2170">
        <v>200405</v>
      </c>
      <c r="E2170" t="s">
        <v>714</v>
      </c>
      <c r="F2170" t="s">
        <v>771</v>
      </c>
      <c r="G2170" t="s">
        <v>772</v>
      </c>
    </row>
    <row r="2171" spans="1:7">
      <c r="A2171" t="str">
        <f t="shared" si="37"/>
        <v>200405.400180</v>
      </c>
      <c r="B2171">
        <v>400180</v>
      </c>
      <c r="C2171" t="s">
        <v>243</v>
      </c>
      <c r="D2171">
        <v>200405</v>
      </c>
      <c r="E2171" t="s">
        <v>714</v>
      </c>
      <c r="F2171" t="s">
        <v>771</v>
      </c>
      <c r="G2171" t="s">
        <v>772</v>
      </c>
    </row>
  </sheetData>
  <autoFilter ref="A1:G2171"/>
  <printOptions horizontalCentered="1"/>
  <pageMargins left="0.39370078740157483" right="0.39370078740157483" top="0.98425196850393704" bottom="0.19685039370078741" header="0.39370078740157483" footer="0"/>
  <pageSetup paperSize="9" scale="10" orientation="portrait" r:id="rId1"/>
  <headerFooter>
    <oddHeader>&amp;L&amp;"-,Negrito"&amp;12POIESIS Organização Social de Cultura&amp;C&amp;"-,Negrito"&amp;12Estrutura de centros de custos - UFC Oficinas Culturais&amp;R&amp;"-,Regular"&amp;D - &amp;T</oddHeader>
    <oddFooter>&amp;L&amp;"-,Regular"Controladoria&amp;R&amp;"-,Regular"&amp;Z&amp;F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4"/>
  <sheetViews>
    <sheetView topLeftCell="A208" workbookViewId="0">
      <selection activeCell="B24" sqref="B24:D24"/>
    </sheetView>
  </sheetViews>
  <sheetFormatPr defaultColWidth="11.42578125" defaultRowHeight="15"/>
  <cols>
    <col min="2" max="2" width="49" bestFit="1" customWidth="1"/>
  </cols>
  <sheetData>
    <row r="1" spans="1:4">
      <c r="A1" t="s">
        <v>747</v>
      </c>
      <c r="B1" t="s">
        <v>748</v>
      </c>
      <c r="C1" t="s">
        <v>749</v>
      </c>
      <c r="D1" t="s">
        <v>750</v>
      </c>
    </row>
    <row r="2" spans="1:4">
      <c r="A2">
        <v>100083</v>
      </c>
      <c r="B2" t="s">
        <v>102</v>
      </c>
      <c r="C2" t="s">
        <v>41</v>
      </c>
      <c r="D2" t="s">
        <v>773</v>
      </c>
    </row>
    <row r="3" spans="1:4">
      <c r="A3">
        <v>100084</v>
      </c>
      <c r="B3" t="s">
        <v>774</v>
      </c>
      <c r="C3" t="s">
        <v>41</v>
      </c>
      <c r="D3" t="s">
        <v>773</v>
      </c>
    </row>
    <row r="4" spans="1:4">
      <c r="A4">
        <v>100085</v>
      </c>
      <c r="B4" t="s">
        <v>775</v>
      </c>
      <c r="C4" t="s">
        <v>29</v>
      </c>
      <c r="D4" t="s">
        <v>773</v>
      </c>
    </row>
    <row r="5" spans="1:4">
      <c r="A5">
        <v>100086</v>
      </c>
      <c r="B5" t="s">
        <v>776</v>
      </c>
      <c r="C5" t="s">
        <v>29</v>
      </c>
      <c r="D5" t="s">
        <v>773</v>
      </c>
    </row>
    <row r="6" spans="1:4">
      <c r="A6">
        <v>100087</v>
      </c>
      <c r="B6" t="s">
        <v>777</v>
      </c>
      <c r="C6" t="s">
        <v>778</v>
      </c>
      <c r="D6" t="s">
        <v>773</v>
      </c>
    </row>
    <row r="7" spans="1:4">
      <c r="A7">
        <v>100088</v>
      </c>
      <c r="B7" t="s">
        <v>779</v>
      </c>
      <c r="C7" t="s">
        <v>778</v>
      </c>
      <c r="D7" t="s">
        <v>773</v>
      </c>
    </row>
    <row r="8" spans="1:4">
      <c r="A8">
        <v>100089</v>
      </c>
      <c r="B8" t="s">
        <v>780</v>
      </c>
      <c r="C8" t="s">
        <v>781</v>
      </c>
      <c r="D8" t="s">
        <v>773</v>
      </c>
    </row>
    <row r="9" spans="1:4">
      <c r="A9">
        <v>100119</v>
      </c>
      <c r="B9" t="s">
        <v>782</v>
      </c>
      <c r="C9" t="s">
        <v>29</v>
      </c>
      <c r="D9" t="s">
        <v>773</v>
      </c>
    </row>
    <row r="10" spans="1:4">
      <c r="A10">
        <v>100121</v>
      </c>
      <c r="B10" t="s">
        <v>66</v>
      </c>
      <c r="C10" t="s">
        <v>778</v>
      </c>
      <c r="D10" t="s">
        <v>773</v>
      </c>
    </row>
    <row r="11" spans="1:4">
      <c r="A11">
        <v>100096</v>
      </c>
      <c r="B11" t="s">
        <v>783</v>
      </c>
      <c r="C11" t="s">
        <v>29</v>
      </c>
      <c r="D11" t="s">
        <v>773</v>
      </c>
    </row>
    <row r="12" spans="1:4">
      <c r="A12">
        <v>300000</v>
      </c>
      <c r="B12" t="s">
        <v>142</v>
      </c>
      <c r="C12">
        <v>300000</v>
      </c>
      <c r="D12" t="s">
        <v>142</v>
      </c>
    </row>
    <row r="13" spans="1:4">
      <c r="A13">
        <v>300001</v>
      </c>
      <c r="B13" t="s">
        <v>784</v>
      </c>
      <c r="C13">
        <v>300001</v>
      </c>
      <c r="D13" t="s">
        <v>784</v>
      </c>
    </row>
    <row r="14" spans="1:4">
      <c r="A14">
        <v>300002</v>
      </c>
      <c r="B14" t="s">
        <v>785</v>
      </c>
      <c r="C14">
        <v>300002</v>
      </c>
      <c r="D14" t="s">
        <v>785</v>
      </c>
    </row>
    <row r="15" spans="1:4">
      <c r="A15">
        <v>300003</v>
      </c>
      <c r="B15" t="s">
        <v>737</v>
      </c>
      <c r="C15">
        <v>300003</v>
      </c>
      <c r="D15" t="s">
        <v>737</v>
      </c>
    </row>
    <row r="16" spans="1:4">
      <c r="A16">
        <v>300004</v>
      </c>
      <c r="B16" t="s">
        <v>786</v>
      </c>
      <c r="C16">
        <v>300004</v>
      </c>
      <c r="D16" t="s">
        <v>786</v>
      </c>
    </row>
    <row r="17" spans="1:4">
      <c r="A17">
        <v>300005</v>
      </c>
      <c r="B17" t="s">
        <v>148</v>
      </c>
      <c r="C17">
        <v>300005</v>
      </c>
      <c r="D17" t="s">
        <v>148</v>
      </c>
    </row>
    <row r="18" spans="1:4">
      <c r="A18">
        <v>300006</v>
      </c>
      <c r="B18" t="s">
        <v>787</v>
      </c>
      <c r="C18">
        <v>300006</v>
      </c>
      <c r="D18" t="s">
        <v>787</v>
      </c>
    </row>
    <row r="19" spans="1:4">
      <c r="A19">
        <v>300007</v>
      </c>
      <c r="B19" t="s">
        <v>788</v>
      </c>
      <c r="C19">
        <v>300007</v>
      </c>
      <c r="D19" t="s">
        <v>788</v>
      </c>
    </row>
    <row r="20" spans="1:4">
      <c r="A20">
        <v>300008</v>
      </c>
      <c r="B20" t="s">
        <v>789</v>
      </c>
      <c r="C20">
        <v>300008</v>
      </c>
      <c r="D20" t="s">
        <v>789</v>
      </c>
    </row>
    <row r="21" spans="1:4">
      <c r="A21">
        <v>300009</v>
      </c>
      <c r="B21" t="s">
        <v>790</v>
      </c>
      <c r="C21">
        <v>300009</v>
      </c>
      <c r="D21" t="s">
        <v>790</v>
      </c>
    </row>
    <row r="22" spans="1:4">
      <c r="A22">
        <v>300010</v>
      </c>
      <c r="B22" t="s">
        <v>791</v>
      </c>
      <c r="C22">
        <v>300010</v>
      </c>
      <c r="D22" t="s">
        <v>791</v>
      </c>
    </row>
    <row r="23" spans="1:4">
      <c r="A23">
        <v>300011</v>
      </c>
      <c r="B23" t="s">
        <v>792</v>
      </c>
      <c r="C23">
        <v>300011</v>
      </c>
      <c r="D23" t="s">
        <v>792</v>
      </c>
    </row>
    <row r="24" spans="1:4">
      <c r="A24">
        <v>300012</v>
      </c>
      <c r="B24" t="s">
        <v>793</v>
      </c>
      <c r="C24">
        <v>300012</v>
      </c>
      <c r="D24" t="s">
        <v>793</v>
      </c>
    </row>
    <row r="25" spans="1:4">
      <c r="A25">
        <v>300013</v>
      </c>
      <c r="B25" t="s">
        <v>794</v>
      </c>
      <c r="C25">
        <v>300013</v>
      </c>
      <c r="D25" t="s">
        <v>794</v>
      </c>
    </row>
    <row r="26" spans="1:4">
      <c r="A26">
        <v>300014</v>
      </c>
      <c r="B26" t="s">
        <v>795</v>
      </c>
      <c r="C26">
        <v>300014</v>
      </c>
      <c r="D26" t="s">
        <v>795</v>
      </c>
    </row>
    <row r="27" spans="1:4">
      <c r="A27">
        <v>300016</v>
      </c>
      <c r="B27" t="s">
        <v>796</v>
      </c>
      <c r="C27">
        <v>300016</v>
      </c>
      <c r="D27" t="s">
        <v>796</v>
      </c>
    </row>
    <row r="28" spans="1:4">
      <c r="A28">
        <v>400000</v>
      </c>
      <c r="B28" t="s">
        <v>797</v>
      </c>
      <c r="C28" t="s">
        <v>27</v>
      </c>
      <c r="D28" t="s">
        <v>798</v>
      </c>
    </row>
    <row r="29" spans="1:4">
      <c r="A29">
        <v>400001</v>
      </c>
      <c r="B29" t="s">
        <v>799</v>
      </c>
      <c r="C29" t="s">
        <v>27</v>
      </c>
      <c r="D29" t="s">
        <v>798</v>
      </c>
    </row>
    <row r="30" spans="1:4">
      <c r="A30">
        <v>400002</v>
      </c>
      <c r="B30" t="s">
        <v>800</v>
      </c>
      <c r="C30" t="s">
        <v>27</v>
      </c>
      <c r="D30" t="s">
        <v>798</v>
      </c>
    </row>
    <row r="31" spans="1:4">
      <c r="A31">
        <v>400003</v>
      </c>
      <c r="B31" t="s">
        <v>156</v>
      </c>
      <c r="C31" t="s">
        <v>801</v>
      </c>
      <c r="D31" t="s">
        <v>802</v>
      </c>
    </row>
    <row r="32" spans="1:4">
      <c r="A32">
        <v>400004</v>
      </c>
      <c r="B32" t="s">
        <v>753</v>
      </c>
      <c r="C32" t="s">
        <v>801</v>
      </c>
      <c r="D32" t="s">
        <v>802</v>
      </c>
    </row>
    <row r="33" spans="1:4">
      <c r="A33">
        <v>400005</v>
      </c>
      <c r="B33" t="s">
        <v>754</v>
      </c>
      <c r="C33" t="s">
        <v>801</v>
      </c>
      <c r="D33" t="s">
        <v>802</v>
      </c>
    </row>
    <row r="34" spans="1:4">
      <c r="A34">
        <v>400006</v>
      </c>
      <c r="B34" t="s">
        <v>755</v>
      </c>
      <c r="C34" t="s">
        <v>801</v>
      </c>
      <c r="D34" t="s">
        <v>802</v>
      </c>
    </row>
    <row r="35" spans="1:4">
      <c r="A35">
        <v>400007</v>
      </c>
      <c r="B35" t="s">
        <v>756</v>
      </c>
      <c r="C35" t="s">
        <v>801</v>
      </c>
      <c r="D35" t="s">
        <v>802</v>
      </c>
    </row>
    <row r="36" spans="1:4">
      <c r="A36">
        <v>400010</v>
      </c>
      <c r="B36" t="s">
        <v>162</v>
      </c>
      <c r="C36" t="s">
        <v>801</v>
      </c>
      <c r="D36" t="s">
        <v>802</v>
      </c>
    </row>
    <row r="37" spans="1:4">
      <c r="A37">
        <v>400011</v>
      </c>
      <c r="B37" t="s">
        <v>757</v>
      </c>
      <c r="C37" t="s">
        <v>801</v>
      </c>
      <c r="D37" t="s">
        <v>802</v>
      </c>
    </row>
    <row r="38" spans="1:4">
      <c r="A38">
        <v>400012</v>
      </c>
      <c r="B38" t="s">
        <v>758</v>
      </c>
      <c r="C38" t="s">
        <v>801</v>
      </c>
      <c r="D38" t="s">
        <v>802</v>
      </c>
    </row>
    <row r="39" spans="1:4">
      <c r="A39">
        <v>400013</v>
      </c>
      <c r="B39" t="s">
        <v>759</v>
      </c>
      <c r="C39" t="s">
        <v>801</v>
      </c>
      <c r="D39" t="s">
        <v>802</v>
      </c>
    </row>
    <row r="40" spans="1:4">
      <c r="A40">
        <v>400202</v>
      </c>
      <c r="B40" t="s">
        <v>760</v>
      </c>
      <c r="C40" t="s">
        <v>801</v>
      </c>
      <c r="D40" t="s">
        <v>802</v>
      </c>
    </row>
    <row r="41" spans="1:4">
      <c r="A41">
        <v>400203</v>
      </c>
      <c r="B41" t="s">
        <v>761</v>
      </c>
      <c r="C41" t="s">
        <v>801</v>
      </c>
      <c r="D41" t="s">
        <v>802</v>
      </c>
    </row>
    <row r="42" spans="1:4">
      <c r="A42">
        <v>400219</v>
      </c>
      <c r="B42" t="s">
        <v>762</v>
      </c>
      <c r="C42" t="s">
        <v>801</v>
      </c>
      <c r="D42" t="s">
        <v>802</v>
      </c>
    </row>
    <row r="43" spans="1:4">
      <c r="A43">
        <v>400220</v>
      </c>
      <c r="B43" t="s">
        <v>763</v>
      </c>
      <c r="C43" t="s">
        <v>801</v>
      </c>
      <c r="D43" t="s">
        <v>802</v>
      </c>
    </row>
    <row r="44" spans="1:4">
      <c r="A44">
        <v>400221</v>
      </c>
      <c r="B44" t="s">
        <v>764</v>
      </c>
      <c r="C44" t="s">
        <v>801</v>
      </c>
      <c r="D44" t="s">
        <v>802</v>
      </c>
    </row>
    <row r="45" spans="1:4">
      <c r="A45">
        <v>400014</v>
      </c>
      <c r="B45" t="s">
        <v>164</v>
      </c>
      <c r="C45" t="s">
        <v>801</v>
      </c>
      <c r="D45" t="s">
        <v>802</v>
      </c>
    </row>
    <row r="46" spans="1:4">
      <c r="A46">
        <v>400015</v>
      </c>
      <c r="B46" t="s">
        <v>171</v>
      </c>
      <c r="C46" t="s">
        <v>801</v>
      </c>
      <c r="D46" t="s">
        <v>802</v>
      </c>
    </row>
    <row r="47" spans="1:4">
      <c r="A47">
        <v>400016</v>
      </c>
      <c r="B47" t="s">
        <v>177</v>
      </c>
      <c r="C47" t="s">
        <v>801</v>
      </c>
      <c r="D47" t="s">
        <v>802</v>
      </c>
    </row>
    <row r="48" spans="1:4">
      <c r="A48">
        <v>400017</v>
      </c>
      <c r="B48" t="s">
        <v>183</v>
      </c>
      <c r="C48" t="s">
        <v>801</v>
      </c>
      <c r="D48" t="s">
        <v>802</v>
      </c>
    </row>
    <row r="49" spans="1:4">
      <c r="A49">
        <v>400175</v>
      </c>
      <c r="B49" t="s">
        <v>765</v>
      </c>
      <c r="C49" t="s">
        <v>801</v>
      </c>
      <c r="D49" t="s">
        <v>802</v>
      </c>
    </row>
    <row r="50" spans="1:4">
      <c r="A50">
        <v>400176</v>
      </c>
      <c r="B50" t="s">
        <v>766</v>
      </c>
      <c r="C50" t="s">
        <v>801</v>
      </c>
      <c r="D50" t="s">
        <v>802</v>
      </c>
    </row>
    <row r="51" spans="1:4">
      <c r="A51">
        <v>400020</v>
      </c>
      <c r="B51" t="s">
        <v>191</v>
      </c>
      <c r="C51" t="s">
        <v>801</v>
      </c>
      <c r="D51" t="s">
        <v>802</v>
      </c>
    </row>
    <row r="52" spans="1:4">
      <c r="A52">
        <v>400021</v>
      </c>
      <c r="B52" t="s">
        <v>197</v>
      </c>
      <c r="C52" t="s">
        <v>801</v>
      </c>
      <c r="D52" t="s">
        <v>802</v>
      </c>
    </row>
    <row r="53" spans="1:4">
      <c r="A53">
        <v>400022</v>
      </c>
      <c r="B53" t="s">
        <v>200</v>
      </c>
      <c r="C53" t="s">
        <v>801</v>
      </c>
      <c r="D53" t="s">
        <v>802</v>
      </c>
    </row>
    <row r="54" spans="1:4">
      <c r="A54">
        <v>400024</v>
      </c>
      <c r="B54" t="s">
        <v>767</v>
      </c>
      <c r="C54" t="s">
        <v>801</v>
      </c>
      <c r="D54" t="s">
        <v>802</v>
      </c>
    </row>
    <row r="55" spans="1:4">
      <c r="A55">
        <v>400177</v>
      </c>
      <c r="B55" t="s">
        <v>202</v>
      </c>
      <c r="C55" t="s">
        <v>801</v>
      </c>
      <c r="D55" t="s">
        <v>802</v>
      </c>
    </row>
    <row r="56" spans="1:4">
      <c r="A56">
        <v>400214</v>
      </c>
      <c r="B56" t="s">
        <v>224</v>
      </c>
      <c r="C56" t="s">
        <v>801</v>
      </c>
      <c r="D56" t="s">
        <v>802</v>
      </c>
    </row>
    <row r="57" spans="1:4">
      <c r="A57">
        <v>400025</v>
      </c>
      <c r="B57" t="s">
        <v>228</v>
      </c>
      <c r="C57" t="s">
        <v>801</v>
      </c>
      <c r="D57" t="s">
        <v>802</v>
      </c>
    </row>
    <row r="58" spans="1:4">
      <c r="A58">
        <v>400026</v>
      </c>
      <c r="B58" t="s">
        <v>230</v>
      </c>
      <c r="C58" t="s">
        <v>801</v>
      </c>
      <c r="D58" t="s">
        <v>802</v>
      </c>
    </row>
    <row r="59" spans="1:4">
      <c r="A59">
        <v>400027</v>
      </c>
      <c r="B59" t="s">
        <v>231</v>
      </c>
      <c r="C59" t="s">
        <v>801</v>
      </c>
      <c r="D59" t="s">
        <v>802</v>
      </c>
    </row>
    <row r="60" spans="1:4">
      <c r="A60">
        <v>400028</v>
      </c>
      <c r="B60" t="s">
        <v>232</v>
      </c>
      <c r="C60" t="s">
        <v>801</v>
      </c>
      <c r="D60" t="s">
        <v>802</v>
      </c>
    </row>
    <row r="61" spans="1:4">
      <c r="A61">
        <v>400029</v>
      </c>
      <c r="B61" t="s">
        <v>234</v>
      </c>
      <c r="C61" t="s">
        <v>801</v>
      </c>
      <c r="D61" t="s">
        <v>802</v>
      </c>
    </row>
    <row r="62" spans="1:4">
      <c r="A62">
        <v>400030</v>
      </c>
      <c r="B62" t="s">
        <v>236</v>
      </c>
      <c r="C62" t="s">
        <v>801</v>
      </c>
      <c r="D62" t="s">
        <v>802</v>
      </c>
    </row>
    <row r="63" spans="1:4">
      <c r="A63">
        <v>400178</v>
      </c>
      <c r="B63" t="s">
        <v>769</v>
      </c>
      <c r="C63" t="s">
        <v>801</v>
      </c>
      <c r="D63" t="s">
        <v>802</v>
      </c>
    </row>
    <row r="64" spans="1:4">
      <c r="A64">
        <v>400179</v>
      </c>
      <c r="B64" t="s">
        <v>238</v>
      </c>
      <c r="C64" t="s">
        <v>801</v>
      </c>
      <c r="D64" t="s">
        <v>802</v>
      </c>
    </row>
    <row r="65" spans="1:4">
      <c r="A65">
        <v>400180</v>
      </c>
      <c r="B65" t="s">
        <v>243</v>
      </c>
      <c r="C65" t="s">
        <v>801</v>
      </c>
      <c r="D65" t="s">
        <v>802</v>
      </c>
    </row>
    <row r="66" spans="1:4">
      <c r="A66">
        <v>400223</v>
      </c>
      <c r="B66" t="s">
        <v>803</v>
      </c>
      <c r="C66" t="s">
        <v>801</v>
      </c>
      <c r="D66" t="s">
        <v>802</v>
      </c>
    </row>
    <row r="67" spans="1:4">
      <c r="A67">
        <v>400034</v>
      </c>
      <c r="B67" t="s">
        <v>252</v>
      </c>
      <c r="C67" t="s">
        <v>6</v>
      </c>
      <c r="D67" t="s">
        <v>804</v>
      </c>
    </row>
    <row r="68" spans="1:4">
      <c r="A68">
        <v>400035</v>
      </c>
      <c r="B68" t="s">
        <v>275</v>
      </c>
      <c r="C68" t="s">
        <v>1008</v>
      </c>
      <c r="D68" t="s">
        <v>804</v>
      </c>
    </row>
    <row r="69" spans="1:4">
      <c r="A69">
        <v>400036</v>
      </c>
      <c r="B69" t="s">
        <v>285</v>
      </c>
      <c r="C69" t="s">
        <v>1009</v>
      </c>
      <c r="D69" t="s">
        <v>804</v>
      </c>
    </row>
    <row r="70" spans="1:4">
      <c r="A70">
        <v>400037</v>
      </c>
      <c r="B70" t="s">
        <v>294</v>
      </c>
      <c r="C70" t="s">
        <v>1010</v>
      </c>
      <c r="D70" t="s">
        <v>804</v>
      </c>
    </row>
    <row r="71" spans="1:4">
      <c r="A71">
        <v>400038</v>
      </c>
      <c r="B71" t="s">
        <v>300</v>
      </c>
      <c r="C71" t="s">
        <v>1011</v>
      </c>
      <c r="D71" t="s">
        <v>804</v>
      </c>
    </row>
    <row r="72" spans="1:4">
      <c r="A72">
        <v>400039</v>
      </c>
      <c r="B72" t="s">
        <v>311</v>
      </c>
      <c r="C72" t="s">
        <v>122</v>
      </c>
      <c r="D72" t="s">
        <v>805</v>
      </c>
    </row>
    <row r="73" spans="1:4">
      <c r="A73">
        <v>400040</v>
      </c>
      <c r="B73" t="s">
        <v>317</v>
      </c>
      <c r="C73" t="s">
        <v>121</v>
      </c>
      <c r="D73" t="s">
        <v>18</v>
      </c>
    </row>
    <row r="74" spans="1:4">
      <c r="A74">
        <v>400041</v>
      </c>
      <c r="B74" t="s">
        <v>324</v>
      </c>
      <c r="C74" t="s">
        <v>32</v>
      </c>
      <c r="D74" t="s">
        <v>806</v>
      </c>
    </row>
    <row r="75" spans="1:4">
      <c r="A75">
        <v>400043</v>
      </c>
      <c r="B75" t="s">
        <v>332</v>
      </c>
      <c r="C75" t="s">
        <v>122</v>
      </c>
      <c r="D75" t="s">
        <v>805</v>
      </c>
    </row>
    <row r="76" spans="1:4">
      <c r="A76">
        <v>400204</v>
      </c>
      <c r="B76" t="s">
        <v>807</v>
      </c>
      <c r="C76" t="s">
        <v>32</v>
      </c>
      <c r="D76" t="s">
        <v>806</v>
      </c>
    </row>
    <row r="77" spans="1:4">
      <c r="A77">
        <v>400045</v>
      </c>
      <c r="B77" t="s">
        <v>333</v>
      </c>
      <c r="C77" t="s">
        <v>32</v>
      </c>
      <c r="D77" t="s">
        <v>806</v>
      </c>
    </row>
    <row r="78" spans="1:4">
      <c r="A78">
        <v>400174</v>
      </c>
      <c r="B78" t="s">
        <v>345</v>
      </c>
      <c r="C78" t="s">
        <v>32</v>
      </c>
      <c r="D78" t="s">
        <v>806</v>
      </c>
    </row>
    <row r="79" spans="1:4">
      <c r="A79">
        <v>400046</v>
      </c>
      <c r="B79" t="s">
        <v>352</v>
      </c>
      <c r="C79" t="s">
        <v>808</v>
      </c>
      <c r="D79" t="s">
        <v>22</v>
      </c>
    </row>
    <row r="80" spans="1:4">
      <c r="A80">
        <v>400047</v>
      </c>
      <c r="B80" t="s">
        <v>809</v>
      </c>
      <c r="C80" t="s">
        <v>123</v>
      </c>
      <c r="D80" t="s">
        <v>810</v>
      </c>
    </row>
    <row r="81" spans="1:4">
      <c r="A81">
        <v>400048</v>
      </c>
      <c r="B81" t="s">
        <v>380</v>
      </c>
      <c r="C81" t="s">
        <v>811</v>
      </c>
      <c r="D81" t="s">
        <v>812</v>
      </c>
    </row>
    <row r="82" spans="1:4">
      <c r="A82">
        <v>400050</v>
      </c>
      <c r="B82" t="s">
        <v>383</v>
      </c>
      <c r="C82" t="s">
        <v>813</v>
      </c>
      <c r="D82" t="s">
        <v>28</v>
      </c>
    </row>
    <row r="83" spans="1:4">
      <c r="A83">
        <v>400055</v>
      </c>
      <c r="B83" t="s">
        <v>389</v>
      </c>
      <c r="C83" t="s">
        <v>814</v>
      </c>
      <c r="D83" t="s">
        <v>815</v>
      </c>
    </row>
    <row r="84" spans="1:4">
      <c r="A84">
        <v>400056</v>
      </c>
      <c r="B84" t="s">
        <v>816</v>
      </c>
      <c r="C84" t="s">
        <v>814</v>
      </c>
      <c r="D84" t="s">
        <v>815</v>
      </c>
    </row>
    <row r="85" spans="1:4">
      <c r="A85">
        <v>400057</v>
      </c>
      <c r="B85" t="s">
        <v>817</v>
      </c>
      <c r="C85" t="s">
        <v>814</v>
      </c>
      <c r="D85" t="s">
        <v>815</v>
      </c>
    </row>
    <row r="86" spans="1:4">
      <c r="A86">
        <v>400205</v>
      </c>
      <c r="B86" t="s">
        <v>818</v>
      </c>
      <c r="C86" t="s">
        <v>819</v>
      </c>
      <c r="D86" t="s">
        <v>820</v>
      </c>
    </row>
    <row r="87" spans="1:4">
      <c r="A87">
        <v>400206</v>
      </c>
      <c r="B87" t="s">
        <v>821</v>
      </c>
      <c r="C87" t="s">
        <v>89</v>
      </c>
      <c r="D87" t="s">
        <v>822</v>
      </c>
    </row>
    <row r="88" spans="1:4">
      <c r="A88">
        <v>400207</v>
      </c>
      <c r="B88" t="s">
        <v>823</v>
      </c>
      <c r="C88" t="s">
        <v>819</v>
      </c>
      <c r="D88" t="s">
        <v>820</v>
      </c>
    </row>
    <row r="89" spans="1:4">
      <c r="A89">
        <v>400208</v>
      </c>
      <c r="B89" t="s">
        <v>824</v>
      </c>
      <c r="C89" t="s">
        <v>39</v>
      </c>
      <c r="D89" t="s">
        <v>825</v>
      </c>
    </row>
    <row r="90" spans="1:4">
      <c r="A90">
        <v>400209</v>
      </c>
      <c r="B90" t="s">
        <v>826</v>
      </c>
      <c r="C90" t="s">
        <v>819</v>
      </c>
      <c r="D90" t="s">
        <v>820</v>
      </c>
    </row>
    <row r="91" spans="1:4">
      <c r="A91">
        <v>400058</v>
      </c>
      <c r="B91" t="s">
        <v>393</v>
      </c>
      <c r="C91" t="s">
        <v>23</v>
      </c>
      <c r="D91" t="s">
        <v>38</v>
      </c>
    </row>
    <row r="92" spans="1:4">
      <c r="A92">
        <v>400059</v>
      </c>
      <c r="B92" t="s">
        <v>402</v>
      </c>
      <c r="C92" t="s">
        <v>23</v>
      </c>
      <c r="D92" t="s">
        <v>38</v>
      </c>
    </row>
    <row r="93" spans="1:4">
      <c r="A93">
        <v>400060</v>
      </c>
      <c r="B93" t="s">
        <v>827</v>
      </c>
      <c r="C93" t="s">
        <v>23</v>
      </c>
      <c r="D93" t="s">
        <v>38</v>
      </c>
    </row>
    <row r="94" spans="1:4">
      <c r="A94">
        <v>400061</v>
      </c>
      <c r="B94" t="s">
        <v>406</v>
      </c>
      <c r="C94" t="s">
        <v>27</v>
      </c>
      <c r="D94" t="s">
        <v>798</v>
      </c>
    </row>
    <row r="95" spans="1:4">
      <c r="A95">
        <v>400181</v>
      </c>
      <c r="B95" t="s">
        <v>828</v>
      </c>
      <c r="C95" t="s">
        <v>23</v>
      </c>
      <c r="D95" t="s">
        <v>38</v>
      </c>
    </row>
    <row r="96" spans="1:4">
      <c r="A96">
        <v>400063</v>
      </c>
      <c r="B96" t="s">
        <v>509</v>
      </c>
      <c r="C96" t="s">
        <v>21</v>
      </c>
      <c r="D96" t="s">
        <v>829</v>
      </c>
    </row>
    <row r="97" spans="1:10">
      <c r="A97">
        <v>400064</v>
      </c>
      <c r="B97" t="s">
        <v>513</v>
      </c>
      <c r="C97" t="s">
        <v>21</v>
      </c>
      <c r="D97" t="s">
        <v>829</v>
      </c>
    </row>
    <row r="98" spans="1:10">
      <c r="A98">
        <v>400065</v>
      </c>
      <c r="B98" t="s">
        <v>830</v>
      </c>
      <c r="C98" t="s">
        <v>21</v>
      </c>
      <c r="D98" t="s">
        <v>829</v>
      </c>
    </row>
    <row r="99" spans="1:10">
      <c r="A99">
        <v>400066</v>
      </c>
      <c r="B99" t="s">
        <v>831</v>
      </c>
      <c r="C99" t="s">
        <v>21</v>
      </c>
      <c r="D99" t="s">
        <v>829</v>
      </c>
    </row>
    <row r="100" spans="1:10">
      <c r="A100">
        <v>400068</v>
      </c>
      <c r="B100" t="s">
        <v>409</v>
      </c>
      <c r="C100" t="s">
        <v>27</v>
      </c>
      <c r="D100" t="s">
        <v>798</v>
      </c>
    </row>
    <row r="101" spans="1:10">
      <c r="A101">
        <v>400069</v>
      </c>
      <c r="B101" t="s">
        <v>832</v>
      </c>
      <c r="C101" t="s">
        <v>27</v>
      </c>
      <c r="D101" t="s">
        <v>798</v>
      </c>
    </row>
    <row r="102" spans="1:10">
      <c r="A102">
        <v>400070</v>
      </c>
      <c r="B102" t="s">
        <v>506</v>
      </c>
      <c r="C102" t="s">
        <v>27</v>
      </c>
      <c r="D102" t="s">
        <v>798</v>
      </c>
    </row>
    <row r="103" spans="1:10">
      <c r="A103">
        <v>400071</v>
      </c>
      <c r="B103" t="s">
        <v>833</v>
      </c>
      <c r="C103" t="s">
        <v>32</v>
      </c>
      <c r="D103" t="s">
        <v>806</v>
      </c>
    </row>
    <row r="104" spans="1:10">
      <c r="A104">
        <v>400072</v>
      </c>
      <c r="B104" t="s">
        <v>414</v>
      </c>
      <c r="C104" t="s">
        <v>27</v>
      </c>
      <c r="D104" t="s">
        <v>798</v>
      </c>
    </row>
    <row r="105" spans="1:10">
      <c r="A105">
        <v>400073</v>
      </c>
      <c r="B105" t="s">
        <v>421</v>
      </c>
      <c r="C105" t="s">
        <v>27</v>
      </c>
      <c r="D105" t="s">
        <v>798</v>
      </c>
    </row>
    <row r="106" spans="1:10">
      <c r="A106">
        <v>400074</v>
      </c>
      <c r="B106" t="s">
        <v>834</v>
      </c>
      <c r="C106" t="s">
        <v>27</v>
      </c>
      <c r="D106" t="s">
        <v>798</v>
      </c>
    </row>
    <row r="107" spans="1:10">
      <c r="A107">
        <v>400075</v>
      </c>
      <c r="B107" t="s">
        <v>425</v>
      </c>
      <c r="C107" t="s">
        <v>27</v>
      </c>
      <c r="D107" t="s">
        <v>798</v>
      </c>
    </row>
    <row r="108" spans="1:10">
      <c r="A108">
        <v>400077</v>
      </c>
      <c r="B108" t="s">
        <v>434</v>
      </c>
      <c r="C108" t="s">
        <v>37</v>
      </c>
      <c r="D108" t="s">
        <v>798</v>
      </c>
    </row>
    <row r="109" spans="1:10">
      <c r="A109">
        <v>400154</v>
      </c>
      <c r="B109" t="s">
        <v>440</v>
      </c>
      <c r="C109" t="s">
        <v>5</v>
      </c>
      <c r="D109" t="s">
        <v>33</v>
      </c>
    </row>
    <row r="110" spans="1:10">
      <c r="A110">
        <v>400183</v>
      </c>
      <c r="B110" t="s">
        <v>835</v>
      </c>
      <c r="C110" t="s">
        <v>29</v>
      </c>
      <c r="D110" t="s">
        <v>836</v>
      </c>
    </row>
    <row r="111" spans="1:10">
      <c r="A111">
        <v>400210</v>
      </c>
      <c r="B111" t="s">
        <v>837</v>
      </c>
      <c r="C111" t="s">
        <v>27</v>
      </c>
      <c r="D111" t="s">
        <v>798</v>
      </c>
      <c r="I111" t="s">
        <v>52</v>
      </c>
      <c r="J111" t="s">
        <v>54</v>
      </c>
    </row>
    <row r="112" spans="1:10">
      <c r="A112">
        <v>400079</v>
      </c>
      <c r="B112" t="s">
        <v>838</v>
      </c>
      <c r="C112" t="s">
        <v>27</v>
      </c>
      <c r="D112" t="s">
        <v>798</v>
      </c>
      <c r="I112" t="s">
        <v>53</v>
      </c>
      <c r="J112" t="s">
        <v>55</v>
      </c>
    </row>
    <row r="113" spans="1:10">
      <c r="A113">
        <v>400081</v>
      </c>
      <c r="B113" t="s">
        <v>459</v>
      </c>
      <c r="C113" t="s">
        <v>53</v>
      </c>
      <c r="D113" t="s">
        <v>839</v>
      </c>
      <c r="I113" t="s">
        <v>57</v>
      </c>
      <c r="J113" t="s">
        <v>840</v>
      </c>
    </row>
    <row r="114" spans="1:10">
      <c r="A114">
        <v>400083</v>
      </c>
      <c r="B114" t="s">
        <v>841</v>
      </c>
      <c r="C114" t="s">
        <v>53</v>
      </c>
      <c r="D114" t="s">
        <v>839</v>
      </c>
      <c r="I114" t="s">
        <v>59</v>
      </c>
      <c r="J114" t="s">
        <v>56</v>
      </c>
    </row>
    <row r="115" spans="1:10">
      <c r="A115">
        <v>400084</v>
      </c>
      <c r="B115" t="s">
        <v>842</v>
      </c>
      <c r="C115" t="s">
        <v>53</v>
      </c>
      <c r="D115" t="s">
        <v>56</v>
      </c>
      <c r="I115" t="s">
        <v>60</v>
      </c>
      <c r="J115" t="s">
        <v>127</v>
      </c>
    </row>
    <row r="116" spans="1:10">
      <c r="A116">
        <v>400085</v>
      </c>
      <c r="B116" t="s">
        <v>843</v>
      </c>
      <c r="C116" t="s">
        <v>53</v>
      </c>
      <c r="D116" t="s">
        <v>56</v>
      </c>
      <c r="I116" t="s">
        <v>844</v>
      </c>
      <c r="J116" t="s">
        <v>124</v>
      </c>
    </row>
    <row r="117" spans="1:10">
      <c r="A117">
        <v>400086</v>
      </c>
      <c r="B117" t="s">
        <v>465</v>
      </c>
      <c r="C117" t="s">
        <v>845</v>
      </c>
      <c r="D117" t="s">
        <v>839</v>
      </c>
    </row>
    <row r="118" spans="1:10">
      <c r="A118">
        <v>400087</v>
      </c>
      <c r="B118" t="s">
        <v>468</v>
      </c>
      <c r="C118" t="s">
        <v>845</v>
      </c>
      <c r="D118" t="s">
        <v>58</v>
      </c>
      <c r="I118" t="s">
        <v>845</v>
      </c>
      <c r="J118" t="s">
        <v>58</v>
      </c>
    </row>
    <row r="119" spans="1:10">
      <c r="A119">
        <v>400088</v>
      </c>
      <c r="B119" t="s">
        <v>846</v>
      </c>
      <c r="C119" t="s">
        <v>53</v>
      </c>
      <c r="D119" t="s">
        <v>839</v>
      </c>
      <c r="I119" t="s">
        <v>847</v>
      </c>
      <c r="J119" t="s">
        <v>848</v>
      </c>
    </row>
    <row r="120" spans="1:10">
      <c r="A120">
        <v>400089</v>
      </c>
      <c r="B120" t="s">
        <v>849</v>
      </c>
      <c r="C120" t="s">
        <v>845</v>
      </c>
      <c r="D120" t="s">
        <v>58</v>
      </c>
      <c r="I120" t="s">
        <v>850</v>
      </c>
      <c r="J120" t="s">
        <v>127</v>
      </c>
    </row>
    <row r="121" spans="1:10">
      <c r="A121">
        <v>400091</v>
      </c>
      <c r="B121" t="s">
        <v>473</v>
      </c>
      <c r="C121" t="s">
        <v>53</v>
      </c>
      <c r="D121" t="s">
        <v>839</v>
      </c>
      <c r="I121" t="s">
        <v>851</v>
      </c>
      <c r="J121" t="s">
        <v>124</v>
      </c>
    </row>
    <row r="122" spans="1:10">
      <c r="A122">
        <v>400185</v>
      </c>
      <c r="B122" t="s">
        <v>852</v>
      </c>
      <c r="C122" t="s">
        <v>53</v>
      </c>
      <c r="D122" t="s">
        <v>839</v>
      </c>
    </row>
    <row r="123" spans="1:10">
      <c r="A123">
        <v>400186</v>
      </c>
      <c r="B123" t="s">
        <v>853</v>
      </c>
      <c r="C123" t="s">
        <v>57</v>
      </c>
      <c r="D123" t="s">
        <v>839</v>
      </c>
    </row>
    <row r="124" spans="1:10">
      <c r="A124">
        <v>400187</v>
      </c>
      <c r="B124" t="s">
        <v>854</v>
      </c>
      <c r="C124" t="s">
        <v>53</v>
      </c>
      <c r="D124" t="s">
        <v>839</v>
      </c>
    </row>
    <row r="125" spans="1:10">
      <c r="A125">
        <v>400092</v>
      </c>
      <c r="B125" t="s">
        <v>414</v>
      </c>
      <c r="C125" t="s">
        <v>53</v>
      </c>
      <c r="D125" t="s">
        <v>839</v>
      </c>
    </row>
    <row r="126" spans="1:10">
      <c r="A126">
        <v>400093</v>
      </c>
      <c r="B126" t="s">
        <v>855</v>
      </c>
      <c r="C126" t="s">
        <v>53</v>
      </c>
      <c r="D126" t="s">
        <v>839</v>
      </c>
    </row>
    <row r="127" spans="1:10">
      <c r="A127">
        <v>400094</v>
      </c>
      <c r="B127" t="s">
        <v>856</v>
      </c>
      <c r="C127" t="s">
        <v>53</v>
      </c>
      <c r="D127" t="s">
        <v>839</v>
      </c>
    </row>
    <row r="128" spans="1:10">
      <c r="A128">
        <v>400095</v>
      </c>
      <c r="B128" t="s">
        <v>857</v>
      </c>
      <c r="C128" t="s">
        <v>53</v>
      </c>
      <c r="D128" t="s">
        <v>839</v>
      </c>
    </row>
    <row r="129" spans="1:4">
      <c r="A129">
        <v>400096</v>
      </c>
      <c r="B129" t="s">
        <v>858</v>
      </c>
      <c r="C129" t="s">
        <v>53</v>
      </c>
      <c r="D129" t="s">
        <v>839</v>
      </c>
    </row>
    <row r="130" spans="1:4">
      <c r="A130">
        <v>400097</v>
      </c>
      <c r="B130" t="s">
        <v>859</v>
      </c>
      <c r="C130" t="s">
        <v>53</v>
      </c>
      <c r="D130" t="s">
        <v>839</v>
      </c>
    </row>
    <row r="131" spans="1:4">
      <c r="A131">
        <v>400098</v>
      </c>
      <c r="B131" t="s">
        <v>860</v>
      </c>
      <c r="C131" t="s">
        <v>53</v>
      </c>
      <c r="D131" t="s">
        <v>839</v>
      </c>
    </row>
    <row r="132" spans="1:4">
      <c r="A132">
        <v>400099</v>
      </c>
      <c r="B132" t="s">
        <v>861</v>
      </c>
      <c r="C132" t="s">
        <v>53</v>
      </c>
      <c r="D132" t="s">
        <v>839</v>
      </c>
    </row>
    <row r="133" spans="1:4">
      <c r="A133">
        <v>400224</v>
      </c>
      <c r="B133" t="s">
        <v>595</v>
      </c>
      <c r="C133" t="s">
        <v>862</v>
      </c>
      <c r="D133" t="s">
        <v>863</v>
      </c>
    </row>
    <row r="134" spans="1:4">
      <c r="A134">
        <v>400225</v>
      </c>
      <c r="B134" t="s">
        <v>602</v>
      </c>
      <c r="C134" t="s">
        <v>862</v>
      </c>
      <c r="D134" t="s">
        <v>863</v>
      </c>
    </row>
    <row r="135" spans="1:4">
      <c r="A135">
        <v>400226</v>
      </c>
      <c r="B135" t="s">
        <v>609</v>
      </c>
      <c r="C135" t="s">
        <v>862</v>
      </c>
      <c r="D135" t="s">
        <v>863</v>
      </c>
    </row>
    <row r="136" spans="1:4">
      <c r="A136">
        <v>400227</v>
      </c>
      <c r="B136" t="s">
        <v>624</v>
      </c>
      <c r="C136" t="s">
        <v>862</v>
      </c>
      <c r="D136" t="s">
        <v>863</v>
      </c>
    </row>
    <row r="137" spans="1:4">
      <c r="A137">
        <v>400188</v>
      </c>
      <c r="B137" t="s">
        <v>864</v>
      </c>
      <c r="C137" t="s">
        <v>53</v>
      </c>
      <c r="D137" t="s">
        <v>839</v>
      </c>
    </row>
    <row r="138" spans="1:4">
      <c r="A138">
        <v>400189</v>
      </c>
      <c r="B138" t="s">
        <v>865</v>
      </c>
      <c r="C138" t="s">
        <v>53</v>
      </c>
      <c r="D138" t="s">
        <v>839</v>
      </c>
    </row>
    <row r="139" spans="1:4">
      <c r="A139">
        <v>400102</v>
      </c>
      <c r="B139" t="s">
        <v>866</v>
      </c>
      <c r="C139" t="s">
        <v>53</v>
      </c>
      <c r="D139" t="s">
        <v>839</v>
      </c>
    </row>
    <row r="140" spans="1:4">
      <c r="A140">
        <v>400103</v>
      </c>
      <c r="B140" t="s">
        <v>867</v>
      </c>
      <c r="C140" t="s">
        <v>53</v>
      </c>
      <c r="D140" t="s">
        <v>839</v>
      </c>
    </row>
    <row r="141" spans="1:4">
      <c r="A141">
        <v>400104</v>
      </c>
      <c r="B141" t="s">
        <v>503</v>
      </c>
      <c r="C141" t="s">
        <v>60</v>
      </c>
      <c r="D141" t="s">
        <v>839</v>
      </c>
    </row>
    <row r="142" spans="1:4">
      <c r="A142">
        <v>400105</v>
      </c>
      <c r="B142" t="s">
        <v>506</v>
      </c>
      <c r="C142" t="s">
        <v>53</v>
      </c>
      <c r="D142" t="s">
        <v>839</v>
      </c>
    </row>
    <row r="143" spans="1:4">
      <c r="A143">
        <v>400190</v>
      </c>
      <c r="B143" t="s">
        <v>868</v>
      </c>
      <c r="C143" t="s">
        <v>88</v>
      </c>
      <c r="D143" t="s">
        <v>839</v>
      </c>
    </row>
    <row r="144" spans="1:4">
      <c r="A144">
        <v>400191</v>
      </c>
      <c r="B144" t="s">
        <v>409</v>
      </c>
      <c r="C144" t="s">
        <v>53</v>
      </c>
      <c r="D144" t="s">
        <v>839</v>
      </c>
    </row>
    <row r="145" spans="1:4">
      <c r="A145">
        <v>400192</v>
      </c>
      <c r="B145" t="s">
        <v>869</v>
      </c>
      <c r="C145" t="s">
        <v>60</v>
      </c>
      <c r="D145" t="s">
        <v>839</v>
      </c>
    </row>
    <row r="146" spans="1:4">
      <c r="A146">
        <v>400109</v>
      </c>
      <c r="B146" t="s">
        <v>509</v>
      </c>
      <c r="C146" t="s">
        <v>53</v>
      </c>
      <c r="D146" t="s">
        <v>839</v>
      </c>
    </row>
    <row r="147" spans="1:4">
      <c r="A147">
        <v>400110</v>
      </c>
      <c r="B147" t="s">
        <v>513</v>
      </c>
      <c r="C147" t="s">
        <v>53</v>
      </c>
      <c r="D147" t="s">
        <v>839</v>
      </c>
    </row>
    <row r="148" spans="1:4">
      <c r="A148">
        <v>400112</v>
      </c>
      <c r="B148" t="s">
        <v>831</v>
      </c>
      <c r="C148" t="s">
        <v>53</v>
      </c>
      <c r="D148" t="s">
        <v>839</v>
      </c>
    </row>
    <row r="149" spans="1:4">
      <c r="A149">
        <v>400211</v>
      </c>
      <c r="B149" t="s">
        <v>870</v>
      </c>
      <c r="C149" t="s">
        <v>53</v>
      </c>
      <c r="D149" t="s">
        <v>839</v>
      </c>
    </row>
    <row r="150" spans="1:4">
      <c r="A150">
        <v>400114</v>
      </c>
      <c r="B150" t="s">
        <v>524</v>
      </c>
      <c r="C150" t="s">
        <v>53</v>
      </c>
      <c r="D150" t="s">
        <v>839</v>
      </c>
    </row>
    <row r="151" spans="1:4">
      <c r="A151">
        <v>400115</v>
      </c>
      <c r="B151" t="s">
        <v>871</v>
      </c>
      <c r="C151" t="s">
        <v>89</v>
      </c>
      <c r="D151" t="s">
        <v>872</v>
      </c>
    </row>
    <row r="152" spans="1:4">
      <c r="A152">
        <v>400116</v>
      </c>
      <c r="B152" t="s">
        <v>527</v>
      </c>
      <c r="C152" t="s">
        <v>88</v>
      </c>
      <c r="D152" t="s">
        <v>872</v>
      </c>
    </row>
    <row r="153" spans="1:4">
      <c r="A153">
        <v>400117</v>
      </c>
      <c r="B153" t="s">
        <v>530</v>
      </c>
      <c r="C153" t="s">
        <v>88</v>
      </c>
      <c r="D153" t="s">
        <v>872</v>
      </c>
    </row>
    <row r="154" spans="1:4">
      <c r="A154">
        <v>400118</v>
      </c>
      <c r="B154" t="s">
        <v>533</v>
      </c>
      <c r="C154" t="s">
        <v>87</v>
      </c>
      <c r="D154" t="s">
        <v>872</v>
      </c>
    </row>
    <row r="155" spans="1:4">
      <c r="A155">
        <v>400119</v>
      </c>
      <c r="B155" t="s">
        <v>873</v>
      </c>
      <c r="C155" t="s">
        <v>88</v>
      </c>
      <c r="D155" t="s">
        <v>872</v>
      </c>
    </row>
    <row r="156" spans="1:4">
      <c r="A156">
        <v>400120</v>
      </c>
      <c r="B156" t="s">
        <v>874</v>
      </c>
      <c r="C156" t="s">
        <v>88</v>
      </c>
      <c r="D156" t="s">
        <v>872</v>
      </c>
    </row>
    <row r="157" spans="1:4">
      <c r="A157">
        <v>400215</v>
      </c>
      <c r="B157" t="s">
        <v>875</v>
      </c>
      <c r="C157" t="s">
        <v>87</v>
      </c>
      <c r="D157" t="s">
        <v>872</v>
      </c>
    </row>
    <row r="158" spans="1:4">
      <c r="A158">
        <v>400216</v>
      </c>
      <c r="B158" t="s">
        <v>876</v>
      </c>
      <c r="C158" t="s">
        <v>89</v>
      </c>
      <c r="D158" t="s">
        <v>872</v>
      </c>
    </row>
    <row r="159" spans="1:4">
      <c r="A159">
        <v>400124</v>
      </c>
      <c r="B159" t="s">
        <v>877</v>
      </c>
      <c r="C159" t="s">
        <v>25</v>
      </c>
      <c r="D159" t="s">
        <v>878</v>
      </c>
    </row>
    <row r="160" spans="1:4">
      <c r="A160">
        <v>400157</v>
      </c>
      <c r="B160" t="s">
        <v>879</v>
      </c>
      <c r="C160" t="s">
        <v>27</v>
      </c>
      <c r="D160" t="s">
        <v>878</v>
      </c>
    </row>
    <row r="161" spans="1:4">
      <c r="A161">
        <v>400128</v>
      </c>
      <c r="B161" t="s">
        <v>880</v>
      </c>
      <c r="C161" t="s">
        <v>27</v>
      </c>
      <c r="D161" t="s">
        <v>878</v>
      </c>
    </row>
    <row r="162" spans="1:4">
      <c r="A162">
        <v>400194</v>
      </c>
      <c r="B162" t="s">
        <v>881</v>
      </c>
      <c r="C162" t="s">
        <v>27</v>
      </c>
      <c r="D162" t="s">
        <v>878</v>
      </c>
    </row>
    <row r="163" spans="1:4">
      <c r="A163">
        <v>400195</v>
      </c>
      <c r="B163" t="s">
        <v>882</v>
      </c>
      <c r="C163" t="s">
        <v>27</v>
      </c>
      <c r="D163" t="s">
        <v>878</v>
      </c>
    </row>
    <row r="164" spans="1:4">
      <c r="A164">
        <v>400196</v>
      </c>
      <c r="B164" t="s">
        <v>883</v>
      </c>
      <c r="C164" t="s">
        <v>27</v>
      </c>
      <c r="D164" t="s">
        <v>878</v>
      </c>
    </row>
    <row r="165" spans="1:4">
      <c r="A165">
        <v>400133</v>
      </c>
      <c r="B165" t="s">
        <v>538</v>
      </c>
      <c r="C165" t="s">
        <v>862</v>
      </c>
      <c r="D165" t="s">
        <v>863</v>
      </c>
    </row>
    <row r="166" spans="1:4">
      <c r="A166">
        <v>400134</v>
      </c>
      <c r="B166" t="s">
        <v>565</v>
      </c>
      <c r="C166" t="s">
        <v>862</v>
      </c>
      <c r="D166" t="s">
        <v>863</v>
      </c>
    </row>
    <row r="167" spans="1:4">
      <c r="A167">
        <v>400135</v>
      </c>
      <c r="B167" t="s">
        <v>570</v>
      </c>
      <c r="C167" t="s">
        <v>862</v>
      </c>
      <c r="D167" t="s">
        <v>863</v>
      </c>
    </row>
    <row r="168" spans="1:4">
      <c r="A168">
        <v>400218</v>
      </c>
      <c r="B168" t="s">
        <v>575</v>
      </c>
      <c r="C168" t="s">
        <v>862</v>
      </c>
      <c r="D168" t="s">
        <v>863</v>
      </c>
    </row>
    <row r="169" spans="1:4">
      <c r="A169">
        <v>400136</v>
      </c>
      <c r="B169" t="s">
        <v>651</v>
      </c>
      <c r="C169" t="s">
        <v>862</v>
      </c>
      <c r="D169" t="s">
        <v>863</v>
      </c>
    </row>
    <row r="170" spans="1:4">
      <c r="A170">
        <v>400137</v>
      </c>
      <c r="B170" t="s">
        <v>884</v>
      </c>
      <c r="C170" t="s">
        <v>25</v>
      </c>
      <c r="D170" t="s">
        <v>878</v>
      </c>
    </row>
    <row r="171" spans="1:4">
      <c r="A171">
        <v>400138</v>
      </c>
      <c r="B171" t="s">
        <v>654</v>
      </c>
      <c r="C171" t="s">
        <v>25</v>
      </c>
      <c r="D171" t="s">
        <v>878</v>
      </c>
    </row>
    <row r="172" spans="1:4">
      <c r="A172">
        <v>400141</v>
      </c>
      <c r="B172" t="s">
        <v>660</v>
      </c>
      <c r="C172" t="s">
        <v>25</v>
      </c>
      <c r="D172" t="s">
        <v>878</v>
      </c>
    </row>
    <row r="173" spans="1:4">
      <c r="A173">
        <v>400142</v>
      </c>
      <c r="B173" t="s">
        <v>665</v>
      </c>
      <c r="C173" t="s">
        <v>25</v>
      </c>
      <c r="D173" t="s">
        <v>878</v>
      </c>
    </row>
    <row r="174" spans="1:4">
      <c r="A174">
        <v>400155</v>
      </c>
      <c r="B174" t="s">
        <v>666</v>
      </c>
      <c r="C174" t="s">
        <v>25</v>
      </c>
      <c r="D174" t="s">
        <v>878</v>
      </c>
    </row>
    <row r="175" spans="1:4">
      <c r="A175">
        <v>400197</v>
      </c>
      <c r="B175" t="s">
        <v>885</v>
      </c>
      <c r="C175" t="s">
        <v>25</v>
      </c>
      <c r="D175" t="s">
        <v>878</v>
      </c>
    </row>
    <row r="176" spans="1:4">
      <c r="A176">
        <v>400198</v>
      </c>
      <c r="B176" t="s">
        <v>886</v>
      </c>
      <c r="C176" t="s">
        <v>25</v>
      </c>
      <c r="D176" t="s">
        <v>878</v>
      </c>
    </row>
    <row r="177" spans="1:4">
      <c r="A177">
        <v>400212</v>
      </c>
      <c r="B177" t="s">
        <v>887</v>
      </c>
      <c r="C177" t="s">
        <v>25</v>
      </c>
      <c r="D177" t="s">
        <v>878</v>
      </c>
    </row>
    <row r="178" spans="1:4">
      <c r="A178">
        <v>400213</v>
      </c>
      <c r="B178" t="s">
        <v>888</v>
      </c>
      <c r="C178" t="s">
        <v>25</v>
      </c>
      <c r="D178" t="s">
        <v>878</v>
      </c>
    </row>
    <row r="179" spans="1:4">
      <c r="A179">
        <v>400217</v>
      </c>
      <c r="B179" t="s">
        <v>671</v>
      </c>
      <c r="C179" t="s">
        <v>25</v>
      </c>
      <c r="D179" t="s">
        <v>878</v>
      </c>
    </row>
    <row r="180" spans="1:4">
      <c r="A180">
        <v>400143</v>
      </c>
      <c r="B180" t="s">
        <v>674</v>
      </c>
      <c r="C180" t="s">
        <v>25</v>
      </c>
      <c r="D180" t="s">
        <v>889</v>
      </c>
    </row>
    <row r="181" spans="1:4">
      <c r="A181">
        <v>400145</v>
      </c>
      <c r="B181" t="s">
        <v>681</v>
      </c>
      <c r="C181">
        <v>399999</v>
      </c>
      <c r="D181" t="s">
        <v>889</v>
      </c>
    </row>
    <row r="182" spans="1:4">
      <c r="A182">
        <v>400199</v>
      </c>
      <c r="B182" t="s">
        <v>890</v>
      </c>
      <c r="C182">
        <v>399999</v>
      </c>
      <c r="D182" t="s">
        <v>889</v>
      </c>
    </row>
    <row r="183" spans="1:4">
      <c r="A183">
        <v>400200</v>
      </c>
      <c r="B183" t="s">
        <v>891</v>
      </c>
      <c r="C183">
        <v>399999</v>
      </c>
      <c r="D183" t="s">
        <v>889</v>
      </c>
    </row>
    <row r="184" spans="1:4">
      <c r="A184">
        <v>400222</v>
      </c>
      <c r="B184" t="s">
        <v>892</v>
      </c>
      <c r="C184" t="s">
        <v>45</v>
      </c>
      <c r="D184" t="s">
        <v>126</v>
      </c>
    </row>
    <row r="185" spans="1:4">
      <c r="A185">
        <v>400201</v>
      </c>
      <c r="B185" t="s">
        <v>893</v>
      </c>
      <c r="C185">
        <v>399999</v>
      </c>
      <c r="D185" t="s">
        <v>889</v>
      </c>
    </row>
    <row r="186" spans="1:4">
      <c r="A186">
        <v>400148</v>
      </c>
      <c r="B186" t="s">
        <v>894</v>
      </c>
      <c r="C186" t="s">
        <v>27</v>
      </c>
      <c r="D186" t="s">
        <v>878</v>
      </c>
    </row>
    <row r="187" spans="1:4">
      <c r="A187">
        <v>400149</v>
      </c>
      <c r="B187" t="s">
        <v>685</v>
      </c>
      <c r="C187" t="s">
        <v>27</v>
      </c>
      <c r="D187" t="s">
        <v>878</v>
      </c>
    </row>
    <row r="188" spans="1:4">
      <c r="A188">
        <v>400150</v>
      </c>
      <c r="B188" t="s">
        <v>895</v>
      </c>
      <c r="C188" t="s">
        <v>27</v>
      </c>
      <c r="D188" t="s">
        <v>878</v>
      </c>
    </row>
    <row r="189" spans="1:4">
      <c r="A189">
        <v>400151</v>
      </c>
      <c r="B189" t="s">
        <v>896</v>
      </c>
      <c r="C189" t="s">
        <v>27</v>
      </c>
      <c r="D189" t="s">
        <v>878</v>
      </c>
    </row>
    <row r="190" spans="1:4">
      <c r="A190">
        <v>400152</v>
      </c>
      <c r="B190" t="s">
        <v>897</v>
      </c>
    </row>
    <row r="191" spans="1:4">
      <c r="A191">
        <v>400153</v>
      </c>
      <c r="B191" t="s">
        <v>689</v>
      </c>
      <c r="C191" t="s">
        <v>90</v>
      </c>
      <c r="D191" t="s">
        <v>689</v>
      </c>
    </row>
    <row r="192" spans="1:4">
      <c r="A192">
        <v>400173</v>
      </c>
      <c r="B192" t="s">
        <v>898</v>
      </c>
    </row>
    <row r="193" spans="1:4">
      <c r="A193">
        <v>400224</v>
      </c>
      <c r="B193" t="s">
        <v>595</v>
      </c>
      <c r="C193" t="s">
        <v>862</v>
      </c>
      <c r="D193" t="s">
        <v>863</v>
      </c>
    </row>
    <row r="194" spans="1:4">
      <c r="A194">
        <v>400225</v>
      </c>
      <c r="B194" t="s">
        <v>602</v>
      </c>
      <c r="C194" t="s">
        <v>862</v>
      </c>
      <c r="D194" t="s">
        <v>863</v>
      </c>
    </row>
    <row r="195" spans="1:4">
      <c r="A195">
        <v>400226</v>
      </c>
      <c r="B195" t="s">
        <v>609</v>
      </c>
      <c r="C195" t="s">
        <v>862</v>
      </c>
      <c r="D195" t="s">
        <v>863</v>
      </c>
    </row>
    <row r="196" spans="1:4">
      <c r="A196">
        <v>400227</v>
      </c>
      <c r="B196" t="s">
        <v>624</v>
      </c>
      <c r="C196" t="s">
        <v>862</v>
      </c>
      <c r="D196" t="s">
        <v>863</v>
      </c>
    </row>
    <row r="197" spans="1:4">
      <c r="A197">
        <v>400229</v>
      </c>
      <c r="B197" t="s">
        <v>450</v>
      </c>
      <c r="C197" t="s">
        <v>801</v>
      </c>
      <c r="D197" t="s">
        <v>802</v>
      </c>
    </row>
    <row r="198" spans="1:4">
      <c r="A198">
        <v>400231</v>
      </c>
      <c r="B198" t="s">
        <v>899</v>
      </c>
      <c r="C198" t="s">
        <v>34</v>
      </c>
      <c r="D198" t="s">
        <v>47</v>
      </c>
    </row>
    <row r="199" spans="1:4">
      <c r="A199" s="110">
        <v>400230</v>
      </c>
      <c r="B199" s="110" t="s">
        <v>900</v>
      </c>
      <c r="C199" t="s">
        <v>53</v>
      </c>
      <c r="D199" t="s">
        <v>839</v>
      </c>
    </row>
    <row r="200" spans="1:4">
      <c r="A200" s="110">
        <v>400231</v>
      </c>
      <c r="B200" s="110" t="s">
        <v>899</v>
      </c>
      <c r="C200" t="s">
        <v>53</v>
      </c>
      <c r="D200" t="s">
        <v>839</v>
      </c>
    </row>
    <row r="201" spans="1:4">
      <c r="A201" s="110">
        <v>400236</v>
      </c>
      <c r="B201" s="110" t="s">
        <v>901</v>
      </c>
      <c r="C201" t="s">
        <v>814</v>
      </c>
      <c r="D201" t="s">
        <v>815</v>
      </c>
    </row>
    <row r="202" spans="1:4">
      <c r="A202" s="111">
        <v>400233</v>
      </c>
      <c r="B202" s="112" t="s">
        <v>902</v>
      </c>
      <c r="C202" t="s">
        <v>27</v>
      </c>
      <c r="D202" t="s">
        <v>878</v>
      </c>
    </row>
    <row r="203" spans="1:4">
      <c r="A203">
        <v>400235</v>
      </c>
      <c r="B203" t="s">
        <v>421</v>
      </c>
      <c r="C203" t="s">
        <v>21</v>
      </c>
    </row>
    <row r="204" spans="1:4">
      <c r="A204" s="110">
        <v>400237</v>
      </c>
      <c r="B204" s="110" t="s">
        <v>774</v>
      </c>
      <c r="C204" t="s">
        <v>32</v>
      </c>
      <c r="D204" t="s">
        <v>806</v>
      </c>
    </row>
  </sheetData>
  <autoFilter ref="A1:D203"/>
  <pageMargins left="0.39370078740157477" right="0.39370078740157477" top="0.39370078740157477" bottom="0.39370078740157477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opLeftCell="A40" zoomScale="85" zoomScaleNormal="85" workbookViewId="0">
      <selection activeCell="B24" sqref="B24:D24"/>
    </sheetView>
  </sheetViews>
  <sheetFormatPr defaultRowHeight="15"/>
  <cols>
    <col min="1" max="1" width="3.85546875" customWidth="1"/>
    <col min="2" max="3" width="16" customWidth="1"/>
    <col min="4" max="4" width="30.85546875" customWidth="1"/>
    <col min="5" max="5" width="12.85546875" customWidth="1"/>
    <col min="6" max="6" width="13.140625" customWidth="1"/>
    <col min="7" max="7" width="13" customWidth="1"/>
    <col min="8" max="8" width="12.7109375" customWidth="1"/>
    <col min="9" max="9" width="20.7109375" customWidth="1"/>
    <col min="11" max="11" width="11.5703125" bestFit="1" customWidth="1"/>
  </cols>
  <sheetData>
    <row r="1" spans="1:10" ht="15" customHeight="1">
      <c r="C1" s="124"/>
      <c r="D1" s="124"/>
      <c r="E1" s="124"/>
    </row>
    <row r="2" spans="1:10" ht="29.25" customHeight="1">
      <c r="C2" s="124"/>
      <c r="D2" s="124"/>
      <c r="E2" s="124"/>
    </row>
    <row r="3" spans="1:10" ht="19.5" customHeight="1">
      <c r="A3" s="125" t="s">
        <v>1031</v>
      </c>
      <c r="C3" s="124"/>
      <c r="D3" s="124"/>
      <c r="E3" s="124"/>
    </row>
    <row r="4" spans="1:10" ht="12" customHeight="1">
      <c r="B4" s="554"/>
      <c r="C4" s="554"/>
      <c r="D4" s="554"/>
      <c r="E4" s="554"/>
      <c r="F4" s="554"/>
      <c r="G4" s="554"/>
      <c r="H4" s="554"/>
      <c r="I4" s="554"/>
      <c r="J4" s="126"/>
    </row>
    <row r="5" spans="1:10" ht="21.75" customHeight="1">
      <c r="A5" s="555" t="s">
        <v>1032</v>
      </c>
      <c r="B5" s="556"/>
      <c r="C5" s="556"/>
      <c r="D5" s="556"/>
      <c r="E5" s="556"/>
      <c r="F5" s="556"/>
      <c r="G5" s="556"/>
      <c r="H5" s="556"/>
      <c r="I5" s="557"/>
    </row>
    <row r="6" spans="1:10" ht="15" customHeight="1">
      <c r="A6" s="558" t="s">
        <v>1080</v>
      </c>
      <c r="B6" s="559"/>
      <c r="C6" s="559"/>
      <c r="D6" s="559"/>
      <c r="E6" s="559"/>
      <c r="F6" s="559"/>
      <c r="G6" s="559"/>
      <c r="H6" s="559"/>
      <c r="I6" s="560"/>
    </row>
    <row r="7" spans="1:10" ht="15" customHeight="1">
      <c r="A7" s="561" t="s">
        <v>1033</v>
      </c>
      <c r="B7" s="562"/>
      <c r="C7" s="562"/>
      <c r="D7" s="563"/>
      <c r="E7" s="567" t="s">
        <v>1034</v>
      </c>
      <c r="F7" s="567" t="s">
        <v>1035</v>
      </c>
      <c r="G7" s="567" t="s">
        <v>1036</v>
      </c>
      <c r="H7" s="567" t="s">
        <v>1037</v>
      </c>
      <c r="I7" s="567" t="s">
        <v>1038</v>
      </c>
    </row>
    <row r="8" spans="1:10">
      <c r="A8" s="564"/>
      <c r="B8" s="565"/>
      <c r="C8" s="565"/>
      <c r="D8" s="566"/>
      <c r="E8" s="567"/>
      <c r="F8" s="567"/>
      <c r="G8" s="567"/>
      <c r="H8" s="567"/>
      <c r="I8" s="567"/>
    </row>
    <row r="9" spans="1:10" ht="15.75">
      <c r="A9" s="127" t="s">
        <v>1039</v>
      </c>
      <c r="B9" s="568" t="s">
        <v>1040</v>
      </c>
      <c r="C9" s="569"/>
      <c r="D9" s="569"/>
      <c r="E9" s="570"/>
      <c r="F9" s="571"/>
      <c r="G9" s="571"/>
      <c r="H9" s="571"/>
      <c r="I9" s="572"/>
    </row>
    <row r="10" spans="1:10" ht="15.75">
      <c r="A10" s="128" t="s">
        <v>10</v>
      </c>
      <c r="B10" s="573" t="s">
        <v>1041</v>
      </c>
      <c r="C10" s="574"/>
      <c r="D10" s="575"/>
      <c r="E10" s="129"/>
      <c r="F10" s="129"/>
      <c r="G10" s="129"/>
      <c r="H10" s="129"/>
      <c r="I10" s="129"/>
    </row>
    <row r="11" spans="1:10">
      <c r="A11" s="130"/>
      <c r="B11" s="576" t="s">
        <v>1042</v>
      </c>
      <c r="C11" s="576"/>
      <c r="D11" s="576"/>
      <c r="E11" s="131"/>
      <c r="F11" s="131"/>
      <c r="G11" s="131"/>
      <c r="H11" s="131"/>
      <c r="I11" s="131">
        <f>SUM(E11:H11)</f>
        <v>0</v>
      </c>
    </row>
    <row r="12" spans="1:10">
      <c r="A12" s="130"/>
      <c r="B12" s="577" t="s">
        <v>1043</v>
      </c>
      <c r="C12" s="578"/>
      <c r="D12" s="578"/>
      <c r="E12" s="132"/>
      <c r="F12" s="132"/>
      <c r="G12" s="132"/>
      <c r="H12" s="132"/>
      <c r="I12" s="132">
        <f t="shared" ref="I12:I36" si="0">SUM(E12:H12)</f>
        <v>0</v>
      </c>
    </row>
    <row r="13" spans="1:10">
      <c r="A13" s="130"/>
      <c r="B13" s="553" t="s">
        <v>1044</v>
      </c>
      <c r="C13" s="553"/>
      <c r="D13" s="553"/>
      <c r="E13" s="133"/>
      <c r="F13" s="133"/>
      <c r="G13" s="133" t="e">
        <f>#REF!</f>
        <v>#REF!</v>
      </c>
      <c r="H13" s="133"/>
      <c r="I13" s="133" t="e">
        <f t="shared" si="0"/>
        <v>#REF!</v>
      </c>
    </row>
    <row r="14" spans="1:10">
      <c r="A14" s="130"/>
      <c r="B14" s="578" t="s">
        <v>1045</v>
      </c>
      <c r="C14" s="578"/>
      <c r="D14" s="578"/>
      <c r="E14" s="132"/>
      <c r="F14" s="132"/>
      <c r="G14" s="132"/>
      <c r="H14" s="132"/>
      <c r="I14" s="132">
        <f t="shared" si="0"/>
        <v>0</v>
      </c>
    </row>
    <row r="15" spans="1:10">
      <c r="A15" s="130"/>
      <c r="B15" s="553" t="s">
        <v>1046</v>
      </c>
      <c r="C15" s="553"/>
      <c r="D15" s="553"/>
      <c r="E15" s="133"/>
      <c r="F15" s="133"/>
      <c r="G15" s="133"/>
      <c r="H15" s="133"/>
      <c r="I15" s="133">
        <f t="shared" si="0"/>
        <v>0</v>
      </c>
    </row>
    <row r="16" spans="1:10">
      <c r="A16" s="130"/>
      <c r="B16" s="578" t="s">
        <v>1047</v>
      </c>
      <c r="C16" s="578"/>
      <c r="D16" s="578"/>
      <c r="E16" s="132"/>
      <c r="F16" s="132"/>
      <c r="G16" s="132"/>
      <c r="H16" s="132"/>
      <c r="I16" s="132">
        <f t="shared" si="0"/>
        <v>0</v>
      </c>
    </row>
    <row r="17" spans="1:12">
      <c r="A17" s="130"/>
      <c r="B17" s="553" t="s">
        <v>1048</v>
      </c>
      <c r="C17" s="553"/>
      <c r="D17" s="553"/>
      <c r="E17" s="133"/>
      <c r="F17" s="133"/>
      <c r="G17" s="133"/>
      <c r="H17" s="133"/>
      <c r="I17" s="133">
        <f t="shared" si="0"/>
        <v>0</v>
      </c>
      <c r="L17" s="134"/>
    </row>
    <row r="18" spans="1:12">
      <c r="A18" s="130"/>
      <c r="B18" s="578" t="s">
        <v>1049</v>
      </c>
      <c r="C18" s="582"/>
      <c r="D18" s="582"/>
      <c r="E18" s="132"/>
      <c r="F18" s="132"/>
      <c r="G18" s="132"/>
      <c r="H18" s="132"/>
      <c r="I18" s="135">
        <f t="shared" si="0"/>
        <v>0</v>
      </c>
    </row>
    <row r="19" spans="1:12">
      <c r="A19" s="136"/>
      <c r="B19" s="553" t="s">
        <v>1050</v>
      </c>
      <c r="C19" s="583"/>
      <c r="D19" s="583"/>
      <c r="E19" s="137"/>
      <c r="F19" s="137"/>
      <c r="G19" s="137"/>
      <c r="H19" s="137"/>
      <c r="I19" s="138">
        <f t="shared" si="0"/>
        <v>0</v>
      </c>
    </row>
    <row r="20" spans="1:12">
      <c r="A20" s="130"/>
      <c r="B20" s="578" t="s">
        <v>1051</v>
      </c>
      <c r="C20" s="582"/>
      <c r="D20" s="582"/>
      <c r="E20" s="132"/>
      <c r="F20" s="132"/>
      <c r="G20" s="132" t="e">
        <f>#REF!</f>
        <v>#REF!</v>
      </c>
      <c r="H20" s="132"/>
      <c r="I20" s="135" t="e">
        <f t="shared" si="0"/>
        <v>#REF!</v>
      </c>
    </row>
    <row r="21" spans="1:12">
      <c r="A21" s="130"/>
      <c r="B21" s="139"/>
      <c r="C21" s="140"/>
      <c r="D21" s="141"/>
      <c r="E21" s="137"/>
      <c r="F21" s="137"/>
      <c r="G21" s="137"/>
      <c r="H21" s="137"/>
      <c r="I21" s="138"/>
    </row>
    <row r="22" spans="1:12">
      <c r="A22" s="128" t="s">
        <v>64</v>
      </c>
      <c r="B22" s="584" t="s">
        <v>1052</v>
      </c>
      <c r="C22" s="584"/>
      <c r="D22" s="584"/>
      <c r="E22" s="142"/>
      <c r="F22" s="142"/>
      <c r="G22" s="142"/>
      <c r="H22" s="142"/>
      <c r="I22" s="142">
        <f t="shared" si="0"/>
        <v>0</v>
      </c>
    </row>
    <row r="23" spans="1:12" s="144" customFormat="1" ht="18" customHeight="1">
      <c r="A23" s="143"/>
      <c r="B23" s="576" t="s">
        <v>1081</v>
      </c>
      <c r="C23" s="576"/>
      <c r="D23" s="576"/>
      <c r="E23" s="138"/>
      <c r="F23" s="138"/>
      <c r="G23" s="138"/>
      <c r="H23" s="138"/>
      <c r="I23" s="138">
        <f t="shared" si="0"/>
        <v>0</v>
      </c>
    </row>
    <row r="24" spans="1:12">
      <c r="A24" s="130"/>
      <c r="B24" s="578" t="s">
        <v>1053</v>
      </c>
      <c r="C24" s="578"/>
      <c r="D24" s="578"/>
      <c r="E24" s="142"/>
      <c r="F24" s="142"/>
      <c r="G24" s="142"/>
      <c r="H24" s="142"/>
      <c r="I24" s="142">
        <f t="shared" si="0"/>
        <v>0</v>
      </c>
    </row>
    <row r="25" spans="1:12" ht="15.75">
      <c r="A25" s="127"/>
      <c r="B25" s="585"/>
      <c r="C25" s="586"/>
      <c r="D25" s="587"/>
      <c r="E25" s="137"/>
      <c r="F25" s="137"/>
      <c r="G25" s="137"/>
      <c r="H25" s="137"/>
      <c r="I25" s="137">
        <f t="shared" si="0"/>
        <v>0</v>
      </c>
    </row>
    <row r="26" spans="1:12">
      <c r="A26" s="128" t="s">
        <v>65</v>
      </c>
      <c r="B26" s="579" t="s">
        <v>1054</v>
      </c>
      <c r="C26" s="580"/>
      <c r="D26" s="581"/>
      <c r="E26" s="142"/>
      <c r="F26" s="142"/>
      <c r="G26" s="142"/>
      <c r="H26" s="142"/>
      <c r="I26" s="142">
        <f t="shared" si="0"/>
        <v>0</v>
      </c>
    </row>
    <row r="27" spans="1:12" ht="15.75">
      <c r="A27" s="127"/>
      <c r="B27" s="585" t="s">
        <v>1055</v>
      </c>
      <c r="C27" s="586"/>
      <c r="D27" s="587"/>
      <c r="E27" s="137"/>
      <c r="F27" s="137"/>
      <c r="G27" s="137"/>
      <c r="H27" s="137"/>
      <c r="I27" s="137">
        <f t="shared" si="0"/>
        <v>0</v>
      </c>
    </row>
    <row r="28" spans="1:12" ht="15.75">
      <c r="A28" s="127"/>
      <c r="B28" s="578" t="s">
        <v>1056</v>
      </c>
      <c r="C28" s="578"/>
      <c r="D28" s="578"/>
      <c r="E28" s="142"/>
      <c r="F28" s="142"/>
      <c r="G28" s="142"/>
      <c r="H28" s="142"/>
      <c r="I28" s="142">
        <f t="shared" si="0"/>
        <v>0</v>
      </c>
    </row>
    <row r="29" spans="1:12">
      <c r="A29" s="130"/>
      <c r="B29" s="588" t="s">
        <v>1057</v>
      </c>
      <c r="C29" s="589"/>
      <c r="D29" s="590"/>
      <c r="E29" s="137"/>
      <c r="F29" s="137"/>
      <c r="G29" s="137"/>
      <c r="H29" s="137"/>
      <c r="I29" s="137">
        <f t="shared" si="0"/>
        <v>0</v>
      </c>
      <c r="J29" s="145"/>
    </row>
    <row r="30" spans="1:12">
      <c r="A30" s="130"/>
      <c r="B30" s="591" t="s">
        <v>1058</v>
      </c>
      <c r="C30" s="580"/>
      <c r="D30" s="581"/>
      <c r="E30" s="142"/>
      <c r="F30" s="142"/>
      <c r="G30" s="142"/>
      <c r="H30" s="142"/>
      <c r="I30" s="142">
        <f t="shared" si="0"/>
        <v>0</v>
      </c>
    </row>
    <row r="31" spans="1:12">
      <c r="A31" s="130"/>
      <c r="B31" s="585" t="s">
        <v>1059</v>
      </c>
      <c r="C31" s="586"/>
      <c r="D31" s="587"/>
      <c r="E31" s="146"/>
      <c r="F31" s="146"/>
      <c r="G31" s="146"/>
      <c r="H31" s="146"/>
      <c r="I31" s="146">
        <f t="shared" si="0"/>
        <v>0</v>
      </c>
    </row>
    <row r="32" spans="1:12" ht="16.5" customHeight="1">
      <c r="A32" s="130"/>
      <c r="B32" s="592" t="s">
        <v>1060</v>
      </c>
      <c r="C32" s="592"/>
      <c r="D32" s="592"/>
      <c r="E32" s="142"/>
      <c r="F32" s="142"/>
      <c r="G32" s="142"/>
      <c r="H32" s="142"/>
      <c r="I32" s="142">
        <f t="shared" si="0"/>
        <v>0</v>
      </c>
    </row>
    <row r="33" spans="1:14" ht="15.75">
      <c r="A33" s="127"/>
      <c r="B33" s="593"/>
      <c r="C33" s="594"/>
      <c r="D33" s="595"/>
      <c r="E33" s="137"/>
      <c r="F33" s="137"/>
      <c r="G33" s="137"/>
      <c r="H33" s="137"/>
      <c r="I33" s="137">
        <f t="shared" si="0"/>
        <v>0</v>
      </c>
    </row>
    <row r="34" spans="1:14">
      <c r="A34" s="147" t="s">
        <v>67</v>
      </c>
      <c r="B34" s="596" t="s">
        <v>1061</v>
      </c>
      <c r="C34" s="596"/>
      <c r="D34" s="596"/>
      <c r="E34" s="148"/>
      <c r="F34" s="142"/>
      <c r="G34" s="142"/>
      <c r="H34" s="142"/>
      <c r="I34" s="142">
        <f t="shared" si="0"/>
        <v>0</v>
      </c>
    </row>
    <row r="35" spans="1:14">
      <c r="A35" s="149"/>
      <c r="B35" s="585" t="s">
        <v>1062</v>
      </c>
      <c r="C35" s="586"/>
      <c r="D35" s="587"/>
      <c r="E35" s="150"/>
      <c r="F35" s="133"/>
      <c r="G35" s="133" t="e">
        <f>-#REF!</f>
        <v>#REF!</v>
      </c>
      <c r="H35" s="133"/>
      <c r="I35" s="137" t="e">
        <f t="shared" si="0"/>
        <v>#REF!</v>
      </c>
    </row>
    <row r="36" spans="1:14">
      <c r="A36" s="147"/>
      <c r="B36" s="151"/>
      <c r="C36" s="152"/>
      <c r="D36" s="153"/>
      <c r="E36" s="148"/>
      <c r="F36" s="142"/>
      <c r="G36" s="142"/>
      <c r="H36" s="142"/>
      <c r="I36" s="142">
        <f t="shared" si="0"/>
        <v>0</v>
      </c>
    </row>
    <row r="37" spans="1:14" ht="15.75">
      <c r="A37" s="127"/>
      <c r="B37" s="597" t="s">
        <v>1063</v>
      </c>
      <c r="C37" s="598"/>
      <c r="D37" s="599"/>
      <c r="E37" s="154">
        <f>SUM(E10:E36)</f>
        <v>0</v>
      </c>
      <c r="F37" s="155">
        <f>SUM(F10:F36)</f>
        <v>0</v>
      </c>
      <c r="G37" s="155" t="e">
        <f>SUM(G10:G36)</f>
        <v>#REF!</v>
      </c>
      <c r="H37" s="155">
        <f>SUM(H10:H36)</f>
        <v>0</v>
      </c>
      <c r="I37" s="155" t="e">
        <f>SUM(I10:I35)</f>
        <v>#REF!</v>
      </c>
    </row>
    <row r="38" spans="1:14">
      <c r="B38" s="600"/>
      <c r="C38" s="600"/>
      <c r="D38" s="600"/>
    </row>
    <row r="39" spans="1:14" ht="18.75" customHeight="1">
      <c r="A39" s="555" t="s">
        <v>1032</v>
      </c>
      <c r="B39" s="556"/>
      <c r="C39" s="556"/>
      <c r="D39" s="556"/>
      <c r="E39" s="556"/>
      <c r="F39" s="556"/>
      <c r="G39" s="556"/>
      <c r="H39" s="556"/>
      <c r="I39" s="557"/>
      <c r="L39" s="156"/>
      <c r="M39" s="156"/>
      <c r="N39" s="156"/>
    </row>
    <row r="40" spans="1:14" ht="15" customHeight="1">
      <c r="A40" s="558" t="s">
        <v>1082</v>
      </c>
      <c r="B40" s="559"/>
      <c r="C40" s="559"/>
      <c r="D40" s="559"/>
      <c r="E40" s="559"/>
      <c r="F40" s="559"/>
      <c r="G40" s="559"/>
      <c r="H40" s="559"/>
      <c r="I40" s="560"/>
      <c r="L40" s="156"/>
      <c r="M40" s="156"/>
      <c r="N40" s="156"/>
    </row>
    <row r="41" spans="1:14" ht="17.25">
      <c r="B41" s="157"/>
      <c r="C41" s="157"/>
      <c r="D41" s="157"/>
      <c r="E41" s="157"/>
      <c r="F41" s="157"/>
      <c r="G41" s="157"/>
      <c r="H41" s="157"/>
      <c r="I41" s="157"/>
      <c r="L41" s="156"/>
      <c r="M41" s="156"/>
      <c r="N41" s="156"/>
    </row>
    <row r="42" spans="1:14">
      <c r="A42" s="561" t="s">
        <v>1033</v>
      </c>
      <c r="B42" s="562"/>
      <c r="C42" s="562"/>
      <c r="D42" s="563"/>
      <c r="E42" s="604" t="s">
        <v>1064</v>
      </c>
      <c r="F42" s="604" t="s">
        <v>1065</v>
      </c>
      <c r="G42" s="604" t="s">
        <v>1066</v>
      </c>
      <c r="H42" s="604" t="s">
        <v>1067</v>
      </c>
      <c r="I42" s="604" t="s">
        <v>1038</v>
      </c>
      <c r="L42" s="156"/>
      <c r="M42" s="156"/>
      <c r="N42" s="156"/>
    </row>
    <row r="43" spans="1:14">
      <c r="A43" s="564"/>
      <c r="B43" s="565"/>
      <c r="C43" s="565"/>
      <c r="D43" s="566"/>
      <c r="E43" s="604"/>
      <c r="F43" s="604"/>
      <c r="G43" s="604"/>
      <c r="H43" s="604"/>
      <c r="I43" s="604"/>
      <c r="L43" s="156"/>
      <c r="M43" s="156"/>
      <c r="N43" s="156"/>
    </row>
    <row r="44" spans="1:14" ht="15.75">
      <c r="A44" s="127" t="s">
        <v>1068</v>
      </c>
      <c r="B44" s="605" t="s">
        <v>1069</v>
      </c>
      <c r="C44" s="605"/>
      <c r="D44" s="605"/>
      <c r="E44" s="606"/>
      <c r="F44" s="607"/>
      <c r="G44" s="607"/>
      <c r="H44" s="607"/>
      <c r="I44" s="608"/>
    </row>
    <row r="45" spans="1:14" ht="15.75" customHeight="1">
      <c r="A45" s="158" t="s">
        <v>5</v>
      </c>
      <c r="B45" s="609" t="s">
        <v>1070</v>
      </c>
      <c r="C45" s="610"/>
      <c r="D45" s="611"/>
      <c r="E45" s="148"/>
      <c r="F45" s="142"/>
      <c r="G45" s="142"/>
      <c r="H45" s="142"/>
      <c r="I45" s="142">
        <f>SUM(E45:H45)</f>
        <v>0</v>
      </c>
    </row>
    <row r="46" spans="1:14" ht="15.75" customHeight="1">
      <c r="A46" s="158" t="s">
        <v>6</v>
      </c>
      <c r="B46" s="601" t="s">
        <v>1071</v>
      </c>
      <c r="C46" s="602"/>
      <c r="D46" s="603"/>
      <c r="E46" s="159"/>
      <c r="F46" s="137"/>
      <c r="G46" s="137"/>
      <c r="H46" s="137"/>
      <c r="I46" s="137">
        <f t="shared" ref="I46:I52" si="1">SUM(E46:H46)</f>
        <v>0</v>
      </c>
    </row>
    <row r="47" spans="1:14" ht="15.75" customHeight="1">
      <c r="A47" s="158" t="s">
        <v>7</v>
      </c>
      <c r="B47" s="609" t="s">
        <v>1072</v>
      </c>
      <c r="C47" s="610"/>
      <c r="D47" s="611"/>
      <c r="E47" s="148"/>
      <c r="F47" s="142"/>
      <c r="G47" s="142"/>
      <c r="H47" s="142"/>
      <c r="I47" s="142">
        <f t="shared" si="1"/>
        <v>0</v>
      </c>
    </row>
    <row r="48" spans="1:14">
      <c r="A48" s="158" t="s">
        <v>21</v>
      </c>
      <c r="B48" s="601" t="s">
        <v>1073</v>
      </c>
      <c r="C48" s="602"/>
      <c r="D48" s="603"/>
      <c r="E48" s="159"/>
      <c r="F48" s="137"/>
      <c r="G48" s="137"/>
      <c r="H48" s="137"/>
      <c r="I48" s="137">
        <f t="shared" si="1"/>
        <v>0</v>
      </c>
    </row>
    <row r="49" spans="1:256">
      <c r="A49" s="158" t="s">
        <v>23</v>
      </c>
      <c r="B49" s="151" t="s">
        <v>1074</v>
      </c>
      <c r="C49" s="160"/>
      <c r="D49" s="161"/>
      <c r="E49" s="148"/>
      <c r="F49" s="142"/>
      <c r="G49" s="142"/>
      <c r="H49" s="142"/>
      <c r="I49" s="142">
        <f t="shared" si="1"/>
        <v>0</v>
      </c>
    </row>
    <row r="50" spans="1:256">
      <c r="A50" s="158" t="s">
        <v>25</v>
      </c>
      <c r="B50" s="162" t="s">
        <v>1075</v>
      </c>
      <c r="C50" s="163"/>
      <c r="D50" s="164"/>
      <c r="E50" s="159"/>
      <c r="F50" s="137"/>
      <c r="G50" s="137"/>
      <c r="H50" s="137"/>
      <c r="I50" s="137">
        <f t="shared" si="1"/>
        <v>0</v>
      </c>
    </row>
    <row r="51" spans="1:256">
      <c r="A51" s="158" t="s">
        <v>27</v>
      </c>
      <c r="B51" s="591" t="s">
        <v>1076</v>
      </c>
      <c r="C51" s="580"/>
      <c r="D51" s="581"/>
      <c r="E51" s="148"/>
      <c r="F51" s="142"/>
      <c r="G51" s="142"/>
      <c r="H51" s="142"/>
      <c r="I51" s="142">
        <f t="shared" si="1"/>
        <v>0</v>
      </c>
    </row>
    <row r="52" spans="1:256">
      <c r="A52" s="158" t="s">
        <v>29</v>
      </c>
      <c r="B52" s="601" t="s">
        <v>1077</v>
      </c>
      <c r="C52" s="602"/>
      <c r="D52" s="603"/>
      <c r="E52" s="159"/>
      <c r="F52" s="137"/>
      <c r="G52" s="137"/>
      <c r="H52" s="137"/>
      <c r="I52" s="137">
        <f t="shared" si="1"/>
        <v>0</v>
      </c>
    </row>
    <row r="53" spans="1:256">
      <c r="A53" s="158"/>
      <c r="B53" s="609"/>
      <c r="C53" s="610"/>
      <c r="D53" s="611"/>
      <c r="E53" s="148"/>
      <c r="F53" s="142"/>
      <c r="G53" s="142"/>
      <c r="H53" s="142"/>
      <c r="I53" s="142"/>
    </row>
    <row r="54" spans="1:256" ht="15.75">
      <c r="A54" s="158"/>
      <c r="B54" s="597" t="s">
        <v>1078</v>
      </c>
      <c r="C54" s="614"/>
      <c r="D54" s="615"/>
      <c r="E54" s="165">
        <f>SUM(E45:E53)</f>
        <v>0</v>
      </c>
      <c r="F54" s="166">
        <f>SUM(F45:F53)</f>
        <v>0</v>
      </c>
      <c r="G54" s="166">
        <f>SUM(G45:G53)</f>
        <v>0</v>
      </c>
      <c r="H54" s="166">
        <f>SUM(H45:H53)</f>
        <v>0</v>
      </c>
      <c r="I54" s="166">
        <f>SUM(E54:H54)</f>
        <v>0</v>
      </c>
    </row>
    <row r="55" spans="1:256">
      <c r="A55" s="158"/>
      <c r="B55" s="167"/>
      <c r="C55" s="168"/>
      <c r="D55" s="169"/>
      <c r="E55" s="159"/>
      <c r="F55" s="137"/>
      <c r="G55" s="137"/>
      <c r="H55" s="137"/>
      <c r="I55" s="137"/>
    </row>
    <row r="56" spans="1:256" ht="15.75">
      <c r="A56" s="170"/>
      <c r="B56" s="616" t="s">
        <v>1079</v>
      </c>
      <c r="C56" s="616"/>
      <c r="D56" s="616"/>
      <c r="E56" s="171">
        <f>E54+E37</f>
        <v>0</v>
      </c>
      <c r="F56" s="172">
        <f>F54+F37</f>
        <v>0</v>
      </c>
      <c r="G56" s="172" t="e">
        <f>G54+G37</f>
        <v>#REF!</v>
      </c>
      <c r="H56" s="172">
        <f>H54+H37</f>
        <v>0</v>
      </c>
      <c r="I56" s="172" t="e">
        <f>I54+I37</f>
        <v>#REF!</v>
      </c>
      <c r="J56" s="134"/>
      <c r="K56" s="173"/>
    </row>
    <row r="57" spans="1:256">
      <c r="A57" s="174"/>
      <c r="B57" s="174"/>
      <c r="C57" s="174"/>
      <c r="D57" s="174"/>
      <c r="E57" s="174"/>
      <c r="F57" s="174"/>
      <c r="G57" s="174"/>
      <c r="H57" s="174"/>
      <c r="I57" s="174"/>
      <c r="J57" s="175"/>
    </row>
    <row r="58" spans="1:256">
      <c r="A58" s="617" t="s">
        <v>1030</v>
      </c>
      <c r="B58" s="612"/>
      <c r="C58" s="612"/>
      <c r="D58" s="612"/>
      <c r="E58" s="612"/>
      <c r="F58" s="612"/>
      <c r="G58" s="612"/>
      <c r="H58" s="612"/>
      <c r="I58" s="612"/>
      <c r="J58" s="612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  <c r="IG58" s="176"/>
      <c r="IH58" s="176"/>
      <c r="II58" s="176"/>
      <c r="IJ58" s="176"/>
      <c r="IK58" s="176"/>
      <c r="IL58" s="176"/>
      <c r="IM58" s="176"/>
      <c r="IN58" s="176"/>
      <c r="IO58" s="176"/>
      <c r="IP58" s="176"/>
      <c r="IQ58" s="176"/>
      <c r="IR58" s="176"/>
      <c r="IS58" s="176"/>
      <c r="IT58" s="176"/>
      <c r="IU58" s="176"/>
      <c r="IV58" s="176"/>
    </row>
    <row r="59" spans="1:256">
      <c r="A59" s="177"/>
      <c r="B59" s="177"/>
      <c r="C59" s="177"/>
      <c r="D59" s="177"/>
      <c r="E59" s="177"/>
      <c r="F59" s="177"/>
      <c r="G59" s="177"/>
      <c r="H59" s="177"/>
      <c r="I59" s="177"/>
      <c r="J59" s="177"/>
    </row>
    <row r="60" spans="1:256">
      <c r="A60" s="177"/>
      <c r="B60" s="177"/>
      <c r="C60" s="177"/>
      <c r="D60" s="177"/>
      <c r="E60" s="177"/>
      <c r="F60" s="177"/>
      <c r="G60" s="177"/>
      <c r="H60" s="177"/>
      <c r="I60" s="177"/>
      <c r="J60" s="177"/>
    </row>
    <row r="61" spans="1:256">
      <c r="A61" s="177"/>
      <c r="B61" s="177"/>
      <c r="C61" s="177"/>
      <c r="D61" s="177"/>
      <c r="E61" s="177"/>
      <c r="F61" s="178"/>
      <c r="G61" s="177"/>
      <c r="H61" s="177"/>
      <c r="I61" s="177"/>
      <c r="J61" s="177"/>
    </row>
    <row r="62" spans="1:256">
      <c r="A62" s="177"/>
      <c r="B62" s="177"/>
      <c r="C62" s="177"/>
      <c r="D62" s="177"/>
      <c r="E62" s="177"/>
      <c r="F62" s="177"/>
      <c r="G62" s="177"/>
      <c r="H62" s="177"/>
      <c r="I62" s="177"/>
      <c r="J62" s="177"/>
    </row>
    <row r="63" spans="1:256">
      <c r="A63" s="177"/>
      <c r="B63" s="177"/>
      <c r="C63" s="177"/>
      <c r="D63" s="177"/>
      <c r="E63" s="177"/>
      <c r="F63" s="177"/>
      <c r="G63" s="177"/>
      <c r="H63" s="177"/>
      <c r="I63" s="177"/>
      <c r="J63" s="177"/>
    </row>
    <row r="64" spans="1:256">
      <c r="A64" s="177"/>
      <c r="B64" s="177"/>
      <c r="C64" s="177"/>
      <c r="D64" s="177"/>
      <c r="E64" s="177"/>
      <c r="F64" s="177"/>
      <c r="G64" s="177"/>
      <c r="H64" s="177"/>
      <c r="I64" s="177"/>
      <c r="J64" s="177"/>
    </row>
    <row r="65" spans="1:10">
      <c r="A65" s="177"/>
      <c r="B65" s="177"/>
      <c r="C65" s="177"/>
      <c r="D65" s="177"/>
      <c r="E65" s="177"/>
      <c r="F65" s="177"/>
      <c r="G65" s="177"/>
      <c r="H65" s="177"/>
      <c r="I65" s="177"/>
      <c r="J65" s="177"/>
    </row>
    <row r="66" spans="1:10">
      <c r="A66" s="177"/>
      <c r="B66" s="177"/>
      <c r="C66" s="177"/>
      <c r="D66" s="177"/>
      <c r="E66" s="177"/>
      <c r="F66" s="177"/>
      <c r="G66" s="177"/>
      <c r="H66" s="177"/>
      <c r="I66" s="177"/>
      <c r="J66" s="177"/>
    </row>
    <row r="67" spans="1:10">
      <c r="A67" s="177"/>
      <c r="B67" s="177"/>
      <c r="C67" s="177"/>
      <c r="D67" s="177"/>
      <c r="E67" s="177"/>
      <c r="F67" s="177"/>
      <c r="G67" s="177"/>
      <c r="H67" s="177"/>
      <c r="I67" s="177"/>
      <c r="J67" s="177"/>
    </row>
    <row r="68" spans="1:10">
      <c r="A68" s="177"/>
      <c r="B68" s="179"/>
      <c r="C68" s="177" t="s">
        <v>139</v>
      </c>
      <c r="D68" s="177"/>
      <c r="E68" s="177"/>
      <c r="F68" s="612" t="s">
        <v>140</v>
      </c>
      <c r="G68" s="612"/>
      <c r="H68" s="612"/>
      <c r="I68" s="612"/>
      <c r="J68" s="177"/>
    </row>
    <row r="69" spans="1:10">
      <c r="A69" s="179"/>
      <c r="B69" s="179"/>
      <c r="C69" s="177" t="s">
        <v>128</v>
      </c>
      <c r="D69" s="179"/>
      <c r="E69" s="179"/>
      <c r="F69" s="613" t="s">
        <v>129</v>
      </c>
      <c r="G69" s="613"/>
      <c r="H69" s="613"/>
      <c r="I69" s="613"/>
      <c r="J69" s="177"/>
    </row>
    <row r="70" spans="1:10">
      <c r="A70" s="179"/>
      <c r="B70" s="179"/>
      <c r="C70" s="177" t="s">
        <v>130</v>
      </c>
      <c r="D70" s="179"/>
      <c r="E70" s="179"/>
      <c r="F70" s="613" t="s">
        <v>131</v>
      </c>
      <c r="G70" s="613"/>
      <c r="H70" s="613"/>
      <c r="I70" s="613"/>
      <c r="J70" s="177"/>
    </row>
  </sheetData>
  <mergeCells count="61">
    <mergeCell ref="F68:I68"/>
    <mergeCell ref="F69:I69"/>
    <mergeCell ref="F70:I70"/>
    <mergeCell ref="B51:D51"/>
    <mergeCell ref="B52:D52"/>
    <mergeCell ref="B53:D53"/>
    <mergeCell ref="B54:D54"/>
    <mergeCell ref="B56:D56"/>
    <mergeCell ref="A58:J58"/>
    <mergeCell ref="B48:D48"/>
    <mergeCell ref="A40:I40"/>
    <mergeCell ref="A42:D43"/>
    <mergeCell ref="E42:E43"/>
    <mergeCell ref="F42:F43"/>
    <mergeCell ref="G42:G43"/>
    <mergeCell ref="H42:H43"/>
    <mergeCell ref="I42:I43"/>
    <mergeCell ref="B44:D44"/>
    <mergeCell ref="E44:I44"/>
    <mergeCell ref="B45:D45"/>
    <mergeCell ref="B46:D46"/>
    <mergeCell ref="B47:D47"/>
    <mergeCell ref="A39:I39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26:D26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13:D13"/>
    <mergeCell ref="B4:I4"/>
    <mergeCell ref="A5:I5"/>
    <mergeCell ref="A6:I6"/>
    <mergeCell ref="A7:D8"/>
    <mergeCell ref="E7:E8"/>
    <mergeCell ref="F7:F8"/>
    <mergeCell ref="G7:G8"/>
    <mergeCell ref="H7:H8"/>
    <mergeCell ref="I7:I8"/>
    <mergeCell ref="B9:D9"/>
    <mergeCell ref="E9:I9"/>
    <mergeCell ref="B10:D10"/>
    <mergeCell ref="B11:D11"/>
    <mergeCell ref="B12:D12"/>
  </mergeCells>
  <printOptions horizontalCentered="1"/>
  <pageMargins left="0.31496062992125984" right="0.39370078740157483" top="0.39370078740157483" bottom="0" header="0.31496062992125984" footer="0.31496062992125984"/>
  <pageSetup paperSize="9"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8"/>
  <sheetViews>
    <sheetView zoomScale="80" zoomScaleNormal="80" workbookViewId="0">
      <pane xSplit="3" ySplit="1" topLeftCell="D2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B24" sqref="B24:D24"/>
    </sheetView>
  </sheetViews>
  <sheetFormatPr defaultColWidth="11.42578125" defaultRowHeight="12.75"/>
  <cols>
    <col min="1" max="1" width="4.5703125" style="110" customWidth="1"/>
    <col min="2" max="2" width="8.140625" style="110" customWidth="1"/>
    <col min="3" max="3" width="7.7109375" style="110" customWidth="1"/>
    <col min="4" max="4" width="36.42578125" style="110" customWidth="1"/>
    <col min="5" max="5" width="11" style="118" customWidth="1"/>
    <col min="6" max="6" width="14.28515625" style="110" customWidth="1"/>
    <col min="7" max="7" width="45.5703125" style="110" customWidth="1"/>
    <col min="8" max="9" width="11.42578125" style="110"/>
    <col min="10" max="10" width="11.42578125" style="121"/>
    <col min="11" max="11" width="11.42578125" style="118"/>
    <col min="12" max="15" width="11.42578125" style="110"/>
    <col min="16" max="16" width="22.42578125" style="110" bestFit="1" customWidth="1"/>
    <col min="17" max="17" width="12.28515625" style="110" customWidth="1"/>
    <col min="18" max="18" width="11.42578125" style="110"/>
    <col min="19" max="19" width="47.7109375" style="110" bestFit="1" customWidth="1"/>
    <col min="20" max="16384" width="11.42578125" style="110"/>
  </cols>
  <sheetData>
    <row r="1" spans="1:20">
      <c r="A1" s="113" t="s">
        <v>903</v>
      </c>
      <c r="B1" s="113" t="s">
        <v>904</v>
      </c>
      <c r="C1" s="113" t="s">
        <v>905</v>
      </c>
      <c r="D1" s="113" t="s">
        <v>906</v>
      </c>
      <c r="E1" s="114" t="s">
        <v>907</v>
      </c>
      <c r="F1" s="113" t="s">
        <v>908</v>
      </c>
      <c r="G1" s="113" t="s">
        <v>909</v>
      </c>
      <c r="H1" s="113" t="s">
        <v>910</v>
      </c>
      <c r="I1" s="113" t="s">
        <v>911</v>
      </c>
      <c r="J1" s="115" t="s">
        <v>912</v>
      </c>
      <c r="K1" s="116" t="s">
        <v>913</v>
      </c>
      <c r="L1" s="117" t="s">
        <v>914</v>
      </c>
      <c r="M1" s="117" t="s">
        <v>915</v>
      </c>
      <c r="N1" s="117" t="s">
        <v>915</v>
      </c>
      <c r="O1" s="117" t="s">
        <v>916</v>
      </c>
      <c r="P1" s="117" t="s">
        <v>917</v>
      </c>
      <c r="Q1" s="117" t="s">
        <v>918</v>
      </c>
      <c r="R1" s="117" t="s">
        <v>919</v>
      </c>
      <c r="S1" s="117" t="s">
        <v>920</v>
      </c>
      <c r="T1" s="110" t="s">
        <v>921</v>
      </c>
    </row>
    <row r="2" spans="1:20">
      <c r="A2" s="110">
        <v>18</v>
      </c>
      <c r="B2" s="110">
        <v>190405</v>
      </c>
      <c r="C2" s="110">
        <v>100084</v>
      </c>
      <c r="D2" s="110" t="s">
        <v>1016</v>
      </c>
      <c r="E2" s="118">
        <v>43008</v>
      </c>
      <c r="F2" s="110" t="s">
        <v>1013</v>
      </c>
      <c r="G2" s="110" t="s">
        <v>1017</v>
      </c>
      <c r="H2" s="110">
        <v>639</v>
      </c>
      <c r="J2" s="119">
        <f t="shared" ref="J2:J12" si="0">H2-I2</f>
        <v>639</v>
      </c>
    </row>
    <row r="3" spans="1:20">
      <c r="A3" s="110">
        <v>18</v>
      </c>
      <c r="B3" s="110">
        <v>190402</v>
      </c>
      <c r="C3" s="110">
        <v>100084</v>
      </c>
      <c r="D3" s="110" t="s">
        <v>1016</v>
      </c>
      <c r="E3" s="118">
        <v>43008</v>
      </c>
      <c r="F3" s="110" t="s">
        <v>1014</v>
      </c>
      <c r="G3" s="110" t="s">
        <v>1018</v>
      </c>
      <c r="H3" s="110">
        <v>5530</v>
      </c>
      <c r="J3" s="119">
        <f t="shared" si="0"/>
        <v>5530</v>
      </c>
    </row>
    <row r="4" spans="1:20">
      <c r="A4" s="110">
        <v>18</v>
      </c>
      <c r="B4" s="110">
        <v>190101</v>
      </c>
      <c r="C4" s="110">
        <v>100085</v>
      </c>
      <c r="D4" s="110" t="s">
        <v>775</v>
      </c>
      <c r="E4" s="118">
        <v>43008</v>
      </c>
      <c r="F4" s="110" t="s">
        <v>1015</v>
      </c>
      <c r="G4" s="110" t="s">
        <v>1019</v>
      </c>
      <c r="H4" s="110">
        <v>3933.69</v>
      </c>
      <c r="J4" s="119">
        <f t="shared" si="0"/>
        <v>3933.69</v>
      </c>
    </row>
    <row r="5" spans="1:20">
      <c r="J5" s="119"/>
    </row>
    <row r="6" spans="1:20">
      <c r="J6" s="119"/>
    </row>
    <row r="7" spans="1:20">
      <c r="A7" s="110">
        <v>18</v>
      </c>
      <c r="B7" s="110">
        <v>190402</v>
      </c>
      <c r="C7" s="110">
        <v>100089</v>
      </c>
      <c r="D7" s="110" t="s">
        <v>1020</v>
      </c>
      <c r="E7" s="118">
        <v>43007</v>
      </c>
      <c r="F7" s="110" t="s">
        <v>1021</v>
      </c>
      <c r="G7" s="110" t="s">
        <v>1022</v>
      </c>
      <c r="H7" s="110">
        <v>5530</v>
      </c>
      <c r="J7" s="119">
        <f t="shared" si="0"/>
        <v>5530</v>
      </c>
    </row>
    <row r="8" spans="1:20">
      <c r="A8" s="110">
        <v>18</v>
      </c>
      <c r="B8" s="110">
        <v>190101</v>
      </c>
      <c r="C8" s="110">
        <v>100089</v>
      </c>
      <c r="D8" s="110" t="s">
        <v>1020</v>
      </c>
      <c r="E8" s="118">
        <v>43007</v>
      </c>
      <c r="F8" s="110" t="s">
        <v>1023</v>
      </c>
      <c r="G8" s="110" t="s">
        <v>1024</v>
      </c>
      <c r="H8" s="110">
        <v>3933.69</v>
      </c>
      <c r="J8" s="119">
        <f t="shared" si="0"/>
        <v>3933.69</v>
      </c>
    </row>
    <row r="9" spans="1:20">
      <c r="A9" s="110">
        <v>18</v>
      </c>
      <c r="B9" s="110">
        <v>190405</v>
      </c>
      <c r="C9" s="120">
        <v>100089</v>
      </c>
      <c r="D9" s="110" t="s">
        <v>1020</v>
      </c>
      <c r="E9" s="118">
        <v>43007</v>
      </c>
      <c r="F9" s="110" t="s">
        <v>1025</v>
      </c>
      <c r="G9" s="110" t="s">
        <v>1026</v>
      </c>
      <c r="H9" s="110">
        <v>639</v>
      </c>
      <c r="J9" s="119">
        <f t="shared" si="0"/>
        <v>639</v>
      </c>
    </row>
    <row r="10" spans="1:20">
      <c r="A10" s="110">
        <v>18</v>
      </c>
      <c r="B10" s="110">
        <v>190101</v>
      </c>
      <c r="C10" s="120">
        <v>100089</v>
      </c>
      <c r="D10" s="110" t="s">
        <v>1020</v>
      </c>
      <c r="E10" s="118">
        <v>43008</v>
      </c>
      <c r="F10" s="110" t="s">
        <v>1015</v>
      </c>
      <c r="G10" s="110" t="s">
        <v>1027</v>
      </c>
      <c r="I10" s="110">
        <v>3933.69</v>
      </c>
      <c r="J10" s="119">
        <f t="shared" si="0"/>
        <v>-3933.69</v>
      </c>
    </row>
    <row r="11" spans="1:20">
      <c r="A11" s="110">
        <v>18</v>
      </c>
      <c r="B11" s="110">
        <v>190405</v>
      </c>
      <c r="C11" s="120">
        <v>100089</v>
      </c>
      <c r="D11" s="110" t="s">
        <v>1020</v>
      </c>
      <c r="E11" s="118">
        <v>43008</v>
      </c>
      <c r="F11" s="110" t="s">
        <v>1013</v>
      </c>
      <c r="G11" s="110" t="s">
        <v>1028</v>
      </c>
      <c r="I11" s="110">
        <v>639</v>
      </c>
      <c r="J11" s="119">
        <f t="shared" si="0"/>
        <v>-639</v>
      </c>
    </row>
    <row r="12" spans="1:20">
      <c r="A12" s="110">
        <v>18</v>
      </c>
      <c r="B12" s="110">
        <v>190402</v>
      </c>
      <c r="C12" s="120">
        <v>100089</v>
      </c>
      <c r="D12" s="110" t="s">
        <v>1020</v>
      </c>
      <c r="E12" s="118">
        <v>43008</v>
      </c>
      <c r="F12" s="110" t="s">
        <v>1014</v>
      </c>
      <c r="G12" s="110" t="s">
        <v>1029</v>
      </c>
      <c r="I12" s="110">
        <v>5530</v>
      </c>
      <c r="J12" s="119">
        <f t="shared" si="0"/>
        <v>-5530</v>
      </c>
    </row>
    <row r="13" spans="1:20">
      <c r="C13" s="120"/>
      <c r="J13" s="119"/>
    </row>
    <row r="14" spans="1:20">
      <c r="C14" s="120"/>
      <c r="J14" s="119"/>
    </row>
    <row r="15" spans="1:20">
      <c r="A15" s="110">
        <v>18</v>
      </c>
      <c r="B15" s="110">
        <v>190402</v>
      </c>
      <c r="C15" s="120">
        <v>100085</v>
      </c>
      <c r="D15" s="110" t="s">
        <v>775</v>
      </c>
      <c r="E15" s="118">
        <v>43039</v>
      </c>
      <c r="F15" s="110" t="s">
        <v>1083</v>
      </c>
      <c r="G15" s="110" t="s">
        <v>1084</v>
      </c>
      <c r="H15" s="110">
        <v>1492.09</v>
      </c>
      <c r="J15" s="119">
        <f>H15-I15</f>
        <v>1492.09</v>
      </c>
    </row>
    <row r="16" spans="1:20">
      <c r="C16" s="120"/>
      <c r="J16" s="119"/>
    </row>
    <row r="17" spans="1:10">
      <c r="A17" s="110">
        <v>18</v>
      </c>
      <c r="B17" s="110">
        <v>190402</v>
      </c>
      <c r="C17" s="120">
        <v>100089</v>
      </c>
      <c r="D17" s="110" t="s">
        <v>1020</v>
      </c>
      <c r="E17" s="118">
        <v>43039</v>
      </c>
      <c r="F17" s="110" t="s">
        <v>1085</v>
      </c>
      <c r="G17" s="110" t="s">
        <v>1086</v>
      </c>
      <c r="H17" s="110">
        <v>1492.09</v>
      </c>
      <c r="J17" s="119">
        <f>H17-I17</f>
        <v>1492.09</v>
      </c>
    </row>
    <row r="18" spans="1:10">
      <c r="A18" s="110">
        <v>18</v>
      </c>
      <c r="B18" s="110">
        <v>190402</v>
      </c>
      <c r="C18" s="120">
        <v>100089</v>
      </c>
      <c r="D18" s="110" t="s">
        <v>1020</v>
      </c>
      <c r="E18" s="118">
        <v>43039</v>
      </c>
      <c r="F18" s="110" t="s">
        <v>1083</v>
      </c>
      <c r="G18" s="110" t="s">
        <v>1087</v>
      </c>
      <c r="I18" s="110">
        <v>1492.09</v>
      </c>
      <c r="J18" s="119">
        <f>H18-I18</f>
        <v>-1492.09</v>
      </c>
    </row>
    <row r="19" spans="1:10">
      <c r="C19" s="120"/>
      <c r="J19" s="119"/>
    </row>
    <row r="20" spans="1:10">
      <c r="C20" s="120"/>
      <c r="J20" s="119"/>
    </row>
    <row r="21" spans="1:10">
      <c r="C21" s="120"/>
      <c r="J21" s="119"/>
    </row>
    <row r="22" spans="1:10">
      <c r="C22" s="120"/>
      <c r="J22" s="119"/>
    </row>
    <row r="23" spans="1:10">
      <c r="C23" s="120"/>
      <c r="J23" s="119"/>
    </row>
    <row r="24" spans="1:10">
      <c r="C24" s="120"/>
      <c r="J24" s="119"/>
    </row>
    <row r="25" spans="1:10">
      <c r="C25" s="120"/>
      <c r="J25" s="119"/>
    </row>
    <row r="27" spans="1:10">
      <c r="J27" s="119"/>
    </row>
    <row r="28" spans="1:10">
      <c r="J28" s="119"/>
    </row>
    <row r="29" spans="1:10">
      <c r="J29" s="119"/>
    </row>
    <row r="30" spans="1:10">
      <c r="J30" s="119"/>
    </row>
    <row r="31" spans="1:10">
      <c r="J31" s="119"/>
    </row>
    <row r="32" spans="1:10">
      <c r="J32" s="119"/>
    </row>
    <row r="33" spans="10:10">
      <c r="J33" s="119"/>
    </row>
    <row r="34" spans="10:10">
      <c r="J34" s="119"/>
    </row>
    <row r="35" spans="10:10">
      <c r="J35" s="119"/>
    </row>
    <row r="36" spans="10:10">
      <c r="J36" s="119"/>
    </row>
    <row r="39" spans="10:10">
      <c r="J39" s="119"/>
    </row>
    <row r="40" spans="10:10">
      <c r="J40" s="119"/>
    </row>
    <row r="41" spans="10:10">
      <c r="J41" s="119"/>
    </row>
    <row r="42" spans="10:10">
      <c r="J42" s="119"/>
    </row>
    <row r="43" spans="10:10">
      <c r="J43" s="119"/>
    </row>
    <row r="44" spans="10:10">
      <c r="J44" s="119"/>
    </row>
    <row r="45" spans="10:10">
      <c r="J45" s="119"/>
    </row>
    <row r="46" spans="10:10">
      <c r="J46" s="119"/>
    </row>
    <row r="47" spans="10:10">
      <c r="J47" s="119"/>
    </row>
    <row r="48" spans="10:10">
      <c r="J48" s="119"/>
    </row>
    <row r="49" spans="10:10">
      <c r="J49" s="119"/>
    </row>
    <row r="50" spans="10:10">
      <c r="J50" s="119"/>
    </row>
    <row r="51" spans="10:10">
      <c r="J51" s="119"/>
    </row>
    <row r="52" spans="10:10">
      <c r="J52" s="119"/>
    </row>
    <row r="53" spans="10:10">
      <c r="J53" s="119"/>
    </row>
    <row r="54" spans="10:10">
      <c r="J54" s="119"/>
    </row>
    <row r="55" spans="10:10">
      <c r="J55" s="119"/>
    </row>
    <row r="56" spans="10:10">
      <c r="J56" s="119"/>
    </row>
    <row r="57" spans="10:10">
      <c r="J57" s="119"/>
    </row>
    <row r="59" spans="10:10">
      <c r="J59" s="119"/>
    </row>
    <row r="60" spans="10:10">
      <c r="J60" s="119"/>
    </row>
    <row r="61" spans="10:10">
      <c r="J61" s="119"/>
    </row>
    <row r="62" spans="10:10">
      <c r="J62" s="119"/>
    </row>
    <row r="63" spans="10:10">
      <c r="J63" s="119"/>
    </row>
    <row r="64" spans="10:10">
      <c r="J64" s="119"/>
    </row>
    <row r="65" spans="10:10">
      <c r="J65" s="119"/>
    </row>
    <row r="66" spans="10:10">
      <c r="J66" s="119"/>
    </row>
    <row r="67" spans="10:10">
      <c r="J67" s="119"/>
    </row>
    <row r="68" spans="10:10">
      <c r="J68" s="119"/>
    </row>
    <row r="69" spans="10:10">
      <c r="J69" s="119"/>
    </row>
    <row r="70" spans="10:10">
      <c r="J70" s="119"/>
    </row>
    <row r="71" spans="10:10">
      <c r="J71" s="119"/>
    </row>
    <row r="72" spans="10:10">
      <c r="J72" s="119"/>
    </row>
    <row r="73" spans="10:10">
      <c r="J73" s="119"/>
    </row>
    <row r="74" spans="10:10">
      <c r="J74" s="119"/>
    </row>
    <row r="75" spans="10:10">
      <c r="J75" s="119"/>
    </row>
    <row r="76" spans="10:10">
      <c r="J76" s="119"/>
    </row>
    <row r="77" spans="10:10">
      <c r="J77" s="119"/>
    </row>
    <row r="78" spans="10:10">
      <c r="J78" s="119"/>
    </row>
  </sheetData>
  <autoFilter ref="A1:S1"/>
  <pageMargins left="0.15761918649057757" right="0.15761918649057757" top="0.39370078740157477" bottom="0.39370078740157477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opLeftCell="A31" zoomScale="85" zoomScaleNormal="85" workbookViewId="0">
      <selection activeCell="B24" sqref="B24:D24"/>
    </sheetView>
  </sheetViews>
  <sheetFormatPr defaultRowHeight="15"/>
  <cols>
    <col min="1" max="1" width="3.85546875" customWidth="1"/>
    <col min="2" max="3" width="16" customWidth="1"/>
    <col min="4" max="4" width="30.85546875" customWidth="1"/>
    <col min="5" max="5" width="12.85546875" customWidth="1"/>
    <col min="6" max="6" width="13.140625" customWidth="1"/>
    <col min="7" max="7" width="13" customWidth="1"/>
    <col min="8" max="8" width="12.7109375" customWidth="1"/>
    <col min="9" max="9" width="20.7109375" customWidth="1"/>
    <col min="10" max="10" width="10.5703125" bestFit="1" customWidth="1"/>
    <col min="11" max="11" width="11.5703125" bestFit="1" customWidth="1"/>
  </cols>
  <sheetData>
    <row r="1" spans="1:10" ht="15" customHeight="1">
      <c r="C1" s="124"/>
      <c r="D1" s="124"/>
      <c r="E1" s="124"/>
    </row>
    <row r="2" spans="1:10" ht="29.25" customHeight="1">
      <c r="C2" s="124"/>
      <c r="D2" s="124"/>
      <c r="E2" s="124"/>
    </row>
    <row r="3" spans="1:10" ht="19.5" customHeight="1">
      <c r="A3" s="125" t="s">
        <v>1031</v>
      </c>
      <c r="C3" s="124"/>
      <c r="D3" s="124"/>
      <c r="E3" s="124"/>
    </row>
    <row r="4" spans="1:10" ht="12" customHeight="1">
      <c r="B4" s="554"/>
      <c r="C4" s="554"/>
      <c r="D4" s="554"/>
      <c r="E4" s="554"/>
      <c r="F4" s="554"/>
      <c r="G4" s="554"/>
      <c r="H4" s="554"/>
      <c r="I4" s="554"/>
      <c r="J4" s="126"/>
    </row>
    <row r="5" spans="1:10" ht="21.75" customHeight="1">
      <c r="A5" s="555" t="s">
        <v>1099</v>
      </c>
      <c r="B5" s="556"/>
      <c r="C5" s="556"/>
      <c r="D5" s="556"/>
      <c r="E5" s="556"/>
      <c r="F5" s="556"/>
      <c r="G5" s="556"/>
      <c r="H5" s="556"/>
      <c r="I5" s="557"/>
    </row>
    <row r="6" spans="1:10" ht="15" customHeight="1">
      <c r="A6" s="558" t="s">
        <v>1100</v>
      </c>
      <c r="B6" s="559"/>
      <c r="C6" s="559"/>
      <c r="D6" s="559"/>
      <c r="E6" s="559"/>
      <c r="F6" s="559"/>
      <c r="G6" s="559"/>
      <c r="H6" s="559"/>
      <c r="I6" s="560"/>
    </row>
    <row r="7" spans="1:10" ht="15" customHeight="1">
      <c r="A7" s="561" t="s">
        <v>1033</v>
      </c>
      <c r="B7" s="562"/>
      <c r="C7" s="562"/>
      <c r="D7" s="563"/>
      <c r="E7" s="567" t="s">
        <v>1034</v>
      </c>
      <c r="F7" s="567" t="s">
        <v>1035</v>
      </c>
      <c r="G7" s="567" t="s">
        <v>1036</v>
      </c>
      <c r="H7" s="567" t="s">
        <v>1037</v>
      </c>
      <c r="I7" s="567" t="s">
        <v>1038</v>
      </c>
    </row>
    <row r="8" spans="1:10">
      <c r="A8" s="564"/>
      <c r="B8" s="565"/>
      <c r="C8" s="565"/>
      <c r="D8" s="566"/>
      <c r="E8" s="567"/>
      <c r="F8" s="567"/>
      <c r="G8" s="567"/>
      <c r="H8" s="567"/>
      <c r="I8" s="567"/>
    </row>
    <row r="9" spans="1:10" ht="15.75">
      <c r="A9" s="127" t="s">
        <v>1039</v>
      </c>
      <c r="B9" s="568" t="s">
        <v>1040</v>
      </c>
      <c r="C9" s="569"/>
      <c r="D9" s="569"/>
      <c r="E9" s="570"/>
      <c r="F9" s="571"/>
      <c r="G9" s="571"/>
      <c r="H9" s="571"/>
      <c r="I9" s="572"/>
    </row>
    <row r="10" spans="1:10" ht="15.75">
      <c r="A10" s="128" t="s">
        <v>10</v>
      </c>
      <c r="B10" s="573" t="s">
        <v>1041</v>
      </c>
      <c r="C10" s="574"/>
      <c r="D10" s="575"/>
      <c r="E10" s="129"/>
      <c r="F10" s="129"/>
      <c r="G10" s="129"/>
      <c r="H10" s="129"/>
      <c r="I10" s="129"/>
    </row>
    <row r="11" spans="1:10">
      <c r="A11" s="130"/>
      <c r="B11" s="576" t="s">
        <v>1042</v>
      </c>
      <c r="C11" s="576"/>
      <c r="D11" s="576"/>
      <c r="E11" s="131"/>
      <c r="F11" s="131"/>
      <c r="G11" s="131"/>
      <c r="H11" s="131"/>
      <c r="I11" s="131">
        <f>SUM(E11:H11)</f>
        <v>0</v>
      </c>
    </row>
    <row r="12" spans="1:10">
      <c r="A12" s="130"/>
      <c r="B12" s="577" t="s">
        <v>1043</v>
      </c>
      <c r="C12" s="578"/>
      <c r="D12" s="578"/>
      <c r="E12" s="132"/>
      <c r="F12" s="132"/>
      <c r="G12" s="132"/>
      <c r="H12" s="132"/>
      <c r="I12" s="132">
        <f t="shared" ref="I12:I36" si="0">SUM(E12:H12)</f>
        <v>0</v>
      </c>
    </row>
    <row r="13" spans="1:10">
      <c r="A13" s="130"/>
      <c r="B13" s="553" t="s">
        <v>1044</v>
      </c>
      <c r="C13" s="553"/>
      <c r="D13" s="553"/>
      <c r="E13" s="133" t="e">
        <f>SUM(#REF!)</f>
        <v>#REF!</v>
      </c>
      <c r="F13" s="133"/>
      <c r="G13" s="133"/>
      <c r="H13" s="133"/>
      <c r="I13" s="133" t="e">
        <f t="shared" si="0"/>
        <v>#REF!</v>
      </c>
    </row>
    <row r="14" spans="1:10">
      <c r="A14" s="130"/>
      <c r="B14" s="578" t="s">
        <v>1045</v>
      </c>
      <c r="C14" s="578"/>
      <c r="D14" s="578"/>
      <c r="E14" s="132"/>
      <c r="F14" s="132"/>
      <c r="G14" s="132"/>
      <c r="H14" s="132"/>
      <c r="I14" s="132">
        <f t="shared" si="0"/>
        <v>0</v>
      </c>
    </row>
    <row r="15" spans="1:10">
      <c r="A15" s="130"/>
      <c r="B15" s="553" t="s">
        <v>1046</v>
      </c>
      <c r="C15" s="553"/>
      <c r="D15" s="553"/>
      <c r="E15" s="133"/>
      <c r="F15" s="133"/>
      <c r="G15" s="133"/>
      <c r="H15" s="133"/>
      <c r="I15" s="133">
        <f t="shared" si="0"/>
        <v>0</v>
      </c>
    </row>
    <row r="16" spans="1:10">
      <c r="A16" s="130"/>
      <c r="B16" s="578" t="s">
        <v>1047</v>
      </c>
      <c r="C16" s="578"/>
      <c r="D16" s="578"/>
      <c r="E16" s="132"/>
      <c r="F16" s="132"/>
      <c r="G16" s="132"/>
      <c r="H16" s="132"/>
      <c r="I16" s="132">
        <f t="shared" si="0"/>
        <v>0</v>
      </c>
    </row>
    <row r="17" spans="1:12">
      <c r="A17" s="130"/>
      <c r="B17" s="553" t="s">
        <v>1048</v>
      </c>
      <c r="C17" s="553"/>
      <c r="D17" s="553"/>
      <c r="E17" s="133"/>
      <c r="F17" s="133"/>
      <c r="G17" s="133"/>
      <c r="H17" s="133"/>
      <c r="I17" s="133">
        <f t="shared" si="0"/>
        <v>0</v>
      </c>
      <c r="L17" s="134"/>
    </row>
    <row r="18" spans="1:12">
      <c r="A18" s="130"/>
      <c r="B18" s="578" t="s">
        <v>1049</v>
      </c>
      <c r="C18" s="582"/>
      <c r="D18" s="582"/>
      <c r="E18" s="132"/>
      <c r="F18" s="132"/>
      <c r="G18" s="132"/>
      <c r="H18" s="132"/>
      <c r="I18" s="135">
        <f t="shared" si="0"/>
        <v>0</v>
      </c>
    </row>
    <row r="19" spans="1:12">
      <c r="A19" s="136"/>
      <c r="B19" s="553" t="s">
        <v>1050</v>
      </c>
      <c r="C19" s="583"/>
      <c r="D19" s="583"/>
      <c r="E19" s="137"/>
      <c r="F19" s="137"/>
      <c r="G19" s="137"/>
      <c r="H19" s="137"/>
      <c r="I19" s="138">
        <f t="shared" si="0"/>
        <v>0</v>
      </c>
    </row>
    <row r="20" spans="1:12">
      <c r="A20" s="130"/>
      <c r="B20" s="578" t="s">
        <v>1051</v>
      </c>
      <c r="C20" s="582"/>
      <c r="D20" s="582"/>
      <c r="E20" s="132" t="e">
        <f>SUM(#REF!)</f>
        <v>#REF!</v>
      </c>
      <c r="F20" s="132"/>
      <c r="G20" s="132"/>
      <c r="H20" s="132"/>
      <c r="I20" s="135" t="e">
        <f t="shared" si="0"/>
        <v>#REF!</v>
      </c>
    </row>
    <row r="21" spans="1:12">
      <c r="A21" s="130"/>
      <c r="B21" s="139"/>
      <c r="C21" s="140"/>
      <c r="D21" s="141"/>
      <c r="E21" s="137"/>
      <c r="F21" s="137"/>
      <c r="G21" s="137"/>
      <c r="H21" s="137"/>
      <c r="I21" s="138"/>
    </row>
    <row r="22" spans="1:12">
      <c r="A22" s="128" t="s">
        <v>64</v>
      </c>
      <c r="B22" s="584" t="s">
        <v>1052</v>
      </c>
      <c r="C22" s="584"/>
      <c r="D22" s="584"/>
      <c r="E22" s="142"/>
      <c r="F22" s="142"/>
      <c r="G22" s="142"/>
      <c r="H22" s="142"/>
      <c r="I22" s="142">
        <f t="shared" si="0"/>
        <v>0</v>
      </c>
    </row>
    <row r="23" spans="1:12" s="144" customFormat="1" ht="18" customHeight="1">
      <c r="A23" s="143"/>
      <c r="B23" s="576" t="s">
        <v>1081</v>
      </c>
      <c r="C23" s="576"/>
      <c r="D23" s="576"/>
      <c r="E23" s="138"/>
      <c r="F23" s="138"/>
      <c r="G23" s="138"/>
      <c r="H23" s="138"/>
      <c r="I23" s="138">
        <f t="shared" si="0"/>
        <v>0</v>
      </c>
    </row>
    <row r="24" spans="1:12">
      <c r="A24" s="130"/>
      <c r="B24" s="578" t="s">
        <v>1053</v>
      </c>
      <c r="C24" s="578"/>
      <c r="D24" s="578"/>
      <c r="E24" s="142"/>
      <c r="F24" s="142"/>
      <c r="G24" s="142"/>
      <c r="H24" s="142"/>
      <c r="I24" s="142">
        <f t="shared" si="0"/>
        <v>0</v>
      </c>
    </row>
    <row r="25" spans="1:12" ht="15.75">
      <c r="A25" s="127"/>
      <c r="B25" s="585"/>
      <c r="C25" s="586"/>
      <c r="D25" s="587"/>
      <c r="E25" s="137"/>
      <c r="F25" s="137"/>
      <c r="G25" s="137"/>
      <c r="H25" s="137"/>
      <c r="I25" s="137">
        <f t="shared" si="0"/>
        <v>0</v>
      </c>
    </row>
    <row r="26" spans="1:12">
      <c r="A26" s="128" t="s">
        <v>65</v>
      </c>
      <c r="B26" s="579" t="s">
        <v>1054</v>
      </c>
      <c r="C26" s="580"/>
      <c r="D26" s="581"/>
      <c r="E26" s="142"/>
      <c r="F26" s="142"/>
      <c r="G26" s="142"/>
      <c r="H26" s="142"/>
      <c r="I26" s="142">
        <f t="shared" si="0"/>
        <v>0</v>
      </c>
    </row>
    <row r="27" spans="1:12" ht="15.75">
      <c r="A27" s="127"/>
      <c r="B27" s="585" t="s">
        <v>1055</v>
      </c>
      <c r="C27" s="586"/>
      <c r="D27" s="587"/>
      <c r="E27" s="137"/>
      <c r="F27" s="137"/>
      <c r="G27" s="137"/>
      <c r="H27" s="137"/>
      <c r="I27" s="137">
        <f t="shared" si="0"/>
        <v>0</v>
      </c>
    </row>
    <row r="28" spans="1:12" ht="15.75">
      <c r="A28" s="127"/>
      <c r="B28" s="578" t="s">
        <v>1056</v>
      </c>
      <c r="C28" s="578"/>
      <c r="D28" s="578"/>
      <c r="E28" s="142"/>
      <c r="F28" s="142"/>
      <c r="G28" s="142"/>
      <c r="H28" s="142"/>
      <c r="I28" s="142">
        <f t="shared" si="0"/>
        <v>0</v>
      </c>
    </row>
    <row r="29" spans="1:12">
      <c r="A29" s="130"/>
      <c r="B29" s="588" t="s">
        <v>1057</v>
      </c>
      <c r="C29" s="589"/>
      <c r="D29" s="590"/>
      <c r="E29" s="137"/>
      <c r="F29" s="137"/>
      <c r="G29" s="137"/>
      <c r="H29" s="137"/>
      <c r="I29" s="137">
        <f t="shared" si="0"/>
        <v>0</v>
      </c>
      <c r="J29" s="145"/>
    </row>
    <row r="30" spans="1:12">
      <c r="A30" s="130"/>
      <c r="B30" s="591" t="s">
        <v>1058</v>
      </c>
      <c r="C30" s="580"/>
      <c r="D30" s="581"/>
      <c r="E30" s="142"/>
      <c r="F30" s="142"/>
      <c r="G30" s="142"/>
      <c r="H30" s="142"/>
      <c r="I30" s="142">
        <f t="shared" si="0"/>
        <v>0</v>
      </c>
    </row>
    <row r="31" spans="1:12">
      <c r="A31" s="130"/>
      <c r="B31" s="585" t="s">
        <v>1059</v>
      </c>
      <c r="C31" s="586"/>
      <c r="D31" s="587"/>
      <c r="E31" s="146"/>
      <c r="F31" s="146"/>
      <c r="G31" s="146"/>
      <c r="H31" s="146"/>
      <c r="I31" s="146">
        <f t="shared" si="0"/>
        <v>0</v>
      </c>
    </row>
    <row r="32" spans="1:12" ht="16.5" customHeight="1">
      <c r="A32" s="130"/>
      <c r="B32" s="592" t="s">
        <v>1060</v>
      </c>
      <c r="C32" s="592"/>
      <c r="D32" s="592"/>
      <c r="E32" s="142"/>
      <c r="F32" s="142"/>
      <c r="G32" s="142"/>
      <c r="H32" s="142"/>
      <c r="I32" s="142">
        <f t="shared" si="0"/>
        <v>0</v>
      </c>
    </row>
    <row r="33" spans="1:14" ht="15.75">
      <c r="A33" s="127"/>
      <c r="B33" s="593"/>
      <c r="C33" s="594"/>
      <c r="D33" s="595"/>
      <c r="E33" s="137"/>
      <c r="F33" s="137"/>
      <c r="G33" s="137"/>
      <c r="H33" s="137"/>
      <c r="I33" s="137">
        <f t="shared" si="0"/>
        <v>0</v>
      </c>
    </row>
    <row r="34" spans="1:14">
      <c r="A34" s="147" t="s">
        <v>67</v>
      </c>
      <c r="B34" s="596" t="s">
        <v>1061</v>
      </c>
      <c r="C34" s="596"/>
      <c r="D34" s="596"/>
      <c r="E34" s="148"/>
      <c r="F34" s="142"/>
      <c r="G34" s="142"/>
      <c r="H34" s="142"/>
      <c r="I34" s="142">
        <f t="shared" si="0"/>
        <v>0</v>
      </c>
    </row>
    <row r="35" spans="1:14">
      <c r="A35" s="149"/>
      <c r="B35" s="585" t="s">
        <v>1062</v>
      </c>
      <c r="C35" s="586"/>
      <c r="D35" s="587"/>
      <c r="E35" s="150" t="e">
        <f>SUM(#REF!)*60%</f>
        <v>#REF!</v>
      </c>
      <c r="F35" s="133"/>
      <c r="G35" s="133"/>
      <c r="H35" s="133"/>
      <c r="I35" s="137" t="e">
        <f t="shared" si="0"/>
        <v>#REF!</v>
      </c>
      <c r="J35" s="173"/>
    </row>
    <row r="36" spans="1:14">
      <c r="A36" s="147"/>
      <c r="B36" s="185"/>
      <c r="C36" s="152"/>
      <c r="D36" s="153"/>
      <c r="E36" s="148"/>
      <c r="F36" s="142"/>
      <c r="G36" s="142"/>
      <c r="H36" s="142"/>
      <c r="I36" s="142">
        <f t="shared" si="0"/>
        <v>0</v>
      </c>
    </row>
    <row r="37" spans="1:14" ht="15.75">
      <c r="A37" s="127"/>
      <c r="B37" s="597" t="s">
        <v>1063</v>
      </c>
      <c r="C37" s="598"/>
      <c r="D37" s="599"/>
      <c r="E37" s="154" t="e">
        <f>SUM(E10:E36)</f>
        <v>#REF!</v>
      </c>
      <c r="F37" s="155">
        <f>SUM(F10:F36)</f>
        <v>0</v>
      </c>
      <c r="G37" s="155">
        <f>SUM(G10:G36)</f>
        <v>0</v>
      </c>
      <c r="H37" s="155">
        <f>SUM(H10:H36)</f>
        <v>0</v>
      </c>
      <c r="I37" s="155" t="e">
        <f>SUM(I10:I35)</f>
        <v>#REF!</v>
      </c>
    </row>
    <row r="38" spans="1:14">
      <c r="B38" s="600"/>
      <c r="C38" s="600"/>
      <c r="D38" s="600"/>
    </row>
    <row r="39" spans="1:14" ht="18.75" customHeight="1">
      <c r="A39" s="555" t="s">
        <v>1099</v>
      </c>
      <c r="B39" s="556"/>
      <c r="C39" s="556"/>
      <c r="D39" s="556"/>
      <c r="E39" s="556"/>
      <c r="F39" s="556"/>
      <c r="G39" s="556"/>
      <c r="H39" s="556"/>
      <c r="I39" s="557"/>
      <c r="L39" s="156"/>
      <c r="M39" s="156"/>
      <c r="N39" s="156"/>
    </row>
    <row r="40" spans="1:14" ht="15" customHeight="1">
      <c r="A40" s="558" t="s">
        <v>1100</v>
      </c>
      <c r="B40" s="559"/>
      <c r="C40" s="559"/>
      <c r="D40" s="559"/>
      <c r="E40" s="559"/>
      <c r="F40" s="559"/>
      <c r="G40" s="559"/>
      <c r="H40" s="559"/>
      <c r="I40" s="560"/>
      <c r="L40" s="156"/>
      <c r="M40" s="156"/>
      <c r="N40" s="156"/>
    </row>
    <row r="41" spans="1:14" ht="17.25">
      <c r="B41" s="157"/>
      <c r="C41" s="157"/>
      <c r="D41" s="157"/>
      <c r="E41" s="157"/>
      <c r="F41" s="157"/>
      <c r="G41" s="157"/>
      <c r="H41" s="157"/>
      <c r="I41" s="157"/>
      <c r="L41" s="156"/>
      <c r="M41" s="156"/>
      <c r="N41" s="156"/>
    </row>
    <row r="42" spans="1:14">
      <c r="A42" s="561" t="s">
        <v>1033</v>
      </c>
      <c r="B42" s="562"/>
      <c r="C42" s="562"/>
      <c r="D42" s="563"/>
      <c r="E42" s="604" t="s">
        <v>1064</v>
      </c>
      <c r="F42" s="604" t="s">
        <v>1065</v>
      </c>
      <c r="G42" s="604" t="s">
        <v>1066</v>
      </c>
      <c r="H42" s="604" t="s">
        <v>1067</v>
      </c>
      <c r="I42" s="604" t="s">
        <v>1038</v>
      </c>
      <c r="L42" s="156"/>
      <c r="M42" s="156"/>
      <c r="N42" s="156"/>
    </row>
    <row r="43" spans="1:14">
      <c r="A43" s="564"/>
      <c r="B43" s="565"/>
      <c r="C43" s="565"/>
      <c r="D43" s="566"/>
      <c r="E43" s="604"/>
      <c r="F43" s="604"/>
      <c r="G43" s="604"/>
      <c r="H43" s="604"/>
      <c r="I43" s="604"/>
      <c r="L43" s="156"/>
      <c r="M43" s="156"/>
      <c r="N43" s="156"/>
    </row>
    <row r="44" spans="1:14" ht="15.75">
      <c r="A44" s="127" t="s">
        <v>1068</v>
      </c>
      <c r="B44" s="605" t="s">
        <v>1069</v>
      </c>
      <c r="C44" s="605"/>
      <c r="D44" s="605"/>
      <c r="E44" s="606"/>
      <c r="F44" s="607"/>
      <c r="G44" s="607"/>
      <c r="H44" s="607"/>
      <c r="I44" s="608"/>
    </row>
    <row r="45" spans="1:14" ht="15.75" customHeight="1">
      <c r="A45" s="158" t="s">
        <v>5</v>
      </c>
      <c r="B45" s="609" t="s">
        <v>1070</v>
      </c>
      <c r="C45" s="610"/>
      <c r="D45" s="611"/>
      <c r="E45" s="148"/>
      <c r="F45" s="142"/>
      <c r="G45" s="142"/>
      <c r="H45" s="142"/>
      <c r="I45" s="142">
        <f>SUM(E45:H45)</f>
        <v>0</v>
      </c>
    </row>
    <row r="46" spans="1:14" ht="15.75" customHeight="1">
      <c r="A46" s="158" t="s">
        <v>6</v>
      </c>
      <c r="B46" s="601" t="s">
        <v>1071</v>
      </c>
      <c r="C46" s="602"/>
      <c r="D46" s="603"/>
      <c r="E46" s="159"/>
      <c r="F46" s="137"/>
      <c r="G46" s="137"/>
      <c r="H46" s="137"/>
      <c r="I46" s="137">
        <f t="shared" ref="I46:I52" si="1">SUM(E46:H46)</f>
        <v>0</v>
      </c>
    </row>
    <row r="47" spans="1:14" ht="15.75" customHeight="1">
      <c r="A47" s="158" t="s">
        <v>7</v>
      </c>
      <c r="B47" s="609" t="s">
        <v>1072</v>
      </c>
      <c r="C47" s="610"/>
      <c r="D47" s="611"/>
      <c r="E47" s="148"/>
      <c r="F47" s="142"/>
      <c r="G47" s="142"/>
      <c r="H47" s="142"/>
      <c r="I47" s="142">
        <f t="shared" si="1"/>
        <v>0</v>
      </c>
    </row>
    <row r="48" spans="1:14">
      <c r="A48" s="158" t="s">
        <v>21</v>
      </c>
      <c r="B48" s="601" t="s">
        <v>1073</v>
      </c>
      <c r="C48" s="602"/>
      <c r="D48" s="603"/>
      <c r="E48" s="150" t="e">
        <f>SUM(#REF!)</f>
        <v>#REF!</v>
      </c>
      <c r="F48" s="137"/>
      <c r="G48" s="137"/>
      <c r="H48" s="137"/>
      <c r="I48" s="137" t="e">
        <f t="shared" si="1"/>
        <v>#REF!</v>
      </c>
    </row>
    <row r="49" spans="1:256">
      <c r="A49" s="158" t="s">
        <v>23</v>
      </c>
      <c r="B49" s="185" t="s">
        <v>1074</v>
      </c>
      <c r="C49" s="186"/>
      <c r="D49" s="187"/>
      <c r="E49" s="148"/>
      <c r="F49" s="142"/>
      <c r="G49" s="142"/>
      <c r="H49" s="142"/>
      <c r="I49" s="142">
        <f t="shared" si="1"/>
        <v>0</v>
      </c>
    </row>
    <row r="50" spans="1:256">
      <c r="A50" s="158" t="s">
        <v>25</v>
      </c>
      <c r="B50" s="182" t="s">
        <v>1075</v>
      </c>
      <c r="C50" s="183"/>
      <c r="D50" s="184"/>
      <c r="E50" s="159"/>
      <c r="F50" s="137"/>
      <c r="G50" s="137"/>
      <c r="H50" s="137"/>
      <c r="I50" s="137">
        <f t="shared" si="1"/>
        <v>0</v>
      </c>
    </row>
    <row r="51" spans="1:256">
      <c r="A51" s="158" t="s">
        <v>27</v>
      </c>
      <c r="B51" s="591" t="s">
        <v>1076</v>
      </c>
      <c r="C51" s="580"/>
      <c r="D51" s="581"/>
      <c r="E51" s="148"/>
      <c r="F51" s="142"/>
      <c r="G51" s="142"/>
      <c r="H51" s="142"/>
      <c r="I51" s="142">
        <f t="shared" si="1"/>
        <v>0</v>
      </c>
    </row>
    <row r="52" spans="1:256">
      <c r="A52" s="158" t="s">
        <v>29</v>
      </c>
      <c r="B52" s="601" t="s">
        <v>1077</v>
      </c>
      <c r="C52" s="602"/>
      <c r="D52" s="603"/>
      <c r="E52" s="159"/>
      <c r="F52" s="137"/>
      <c r="G52" s="137"/>
      <c r="H52" s="137"/>
      <c r="I52" s="137">
        <f t="shared" si="1"/>
        <v>0</v>
      </c>
    </row>
    <row r="53" spans="1:256">
      <c r="A53" s="158"/>
      <c r="B53" s="609"/>
      <c r="C53" s="610"/>
      <c r="D53" s="611"/>
      <c r="E53" s="148"/>
      <c r="F53" s="142"/>
      <c r="G53" s="142"/>
      <c r="H53" s="142"/>
      <c r="I53" s="142"/>
    </row>
    <row r="54" spans="1:256" ht="15.75">
      <c r="A54" s="158"/>
      <c r="B54" s="597" t="s">
        <v>1078</v>
      </c>
      <c r="C54" s="614"/>
      <c r="D54" s="615"/>
      <c r="E54" s="165" t="e">
        <f>SUM(E45:E53)</f>
        <v>#REF!</v>
      </c>
      <c r="F54" s="166">
        <f>SUM(F45:F53)</f>
        <v>0</v>
      </c>
      <c r="G54" s="166">
        <f>SUM(G45:G53)</f>
        <v>0</v>
      </c>
      <c r="H54" s="166">
        <f>SUM(H45:H53)</f>
        <v>0</v>
      </c>
      <c r="I54" s="166" t="e">
        <f>SUM(E54:H54)</f>
        <v>#REF!</v>
      </c>
    </row>
    <row r="55" spans="1:256">
      <c r="A55" s="158"/>
      <c r="B55" s="188"/>
      <c r="C55" s="189"/>
      <c r="D55" s="190"/>
      <c r="E55" s="159"/>
      <c r="F55" s="137"/>
      <c r="G55" s="137"/>
      <c r="H55" s="137"/>
      <c r="I55" s="137"/>
    </row>
    <row r="56" spans="1:256" ht="15.75">
      <c r="A56" s="170"/>
      <c r="B56" s="616" t="s">
        <v>1079</v>
      </c>
      <c r="C56" s="616"/>
      <c r="D56" s="616"/>
      <c r="E56" s="171" t="e">
        <f>E54+E37</f>
        <v>#REF!</v>
      </c>
      <c r="F56" s="172">
        <f>F54+F37</f>
        <v>0</v>
      </c>
      <c r="G56" s="172">
        <f>G54+G37</f>
        <v>0</v>
      </c>
      <c r="H56" s="172">
        <f>H54+H37</f>
        <v>0</v>
      </c>
      <c r="I56" s="172" t="e">
        <f>I54+I37</f>
        <v>#REF!</v>
      </c>
      <c r="J56" s="134"/>
      <c r="K56" s="173"/>
    </row>
    <row r="57" spans="1:256">
      <c r="A57" s="174"/>
      <c r="B57" s="174"/>
      <c r="C57" s="174"/>
      <c r="D57" s="174"/>
      <c r="E57" s="174"/>
      <c r="F57" s="174"/>
      <c r="G57" s="174"/>
      <c r="H57" s="174"/>
      <c r="I57" s="174"/>
      <c r="J57" s="175"/>
    </row>
    <row r="58" spans="1:256">
      <c r="A58" s="617" t="s">
        <v>1096</v>
      </c>
      <c r="B58" s="612"/>
      <c r="C58" s="612"/>
      <c r="D58" s="612"/>
      <c r="E58" s="612"/>
      <c r="F58" s="612"/>
      <c r="G58" s="612"/>
      <c r="H58" s="612"/>
      <c r="I58" s="612"/>
      <c r="J58" s="612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  <c r="IG58" s="176"/>
      <c r="IH58" s="176"/>
      <c r="II58" s="176"/>
      <c r="IJ58" s="176"/>
      <c r="IK58" s="176"/>
      <c r="IL58" s="176"/>
      <c r="IM58" s="176"/>
      <c r="IN58" s="176"/>
      <c r="IO58" s="176"/>
      <c r="IP58" s="176"/>
      <c r="IQ58" s="176"/>
      <c r="IR58" s="176"/>
      <c r="IS58" s="176"/>
      <c r="IT58" s="176"/>
      <c r="IU58" s="176"/>
      <c r="IV58" s="176"/>
    </row>
    <row r="59" spans="1:256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spans="1:256">
      <c r="A60" s="181"/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256">
      <c r="A61" s="181"/>
      <c r="B61" s="181"/>
      <c r="C61" s="181"/>
      <c r="D61" s="181"/>
      <c r="E61" s="181"/>
      <c r="F61" s="178"/>
      <c r="G61" s="181"/>
      <c r="H61" s="181"/>
      <c r="I61" s="181"/>
      <c r="J61" s="181"/>
    </row>
    <row r="62" spans="1:256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256">
      <c r="A63" s="181"/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256">
      <c r="A64" s="181"/>
      <c r="B64" s="181"/>
      <c r="C64" s="181"/>
      <c r="D64" s="181"/>
      <c r="E64" s="181"/>
      <c r="F64" s="181"/>
      <c r="G64" s="181"/>
      <c r="H64" s="181"/>
      <c r="I64" s="181"/>
      <c r="J64" s="181"/>
    </row>
    <row r="65" spans="1:10">
      <c r="A65" s="181"/>
      <c r="B65" s="181"/>
      <c r="C65" s="181"/>
      <c r="D65" s="181"/>
      <c r="E65" s="181"/>
      <c r="F65" s="181"/>
      <c r="G65" s="181"/>
      <c r="H65" s="181"/>
      <c r="I65" s="181"/>
      <c r="J65" s="181"/>
    </row>
    <row r="66" spans="1:10">
      <c r="A66" s="181"/>
      <c r="B66" s="181"/>
      <c r="C66" s="181"/>
      <c r="D66" s="181"/>
      <c r="E66" s="181"/>
      <c r="F66" s="181"/>
      <c r="G66" s="181"/>
      <c r="H66" s="181"/>
      <c r="I66" s="181"/>
      <c r="J66" s="181"/>
    </row>
    <row r="67" spans="1:10">
      <c r="A67" s="181"/>
      <c r="B67" s="181"/>
      <c r="C67" s="181"/>
      <c r="D67" s="181"/>
      <c r="E67" s="181"/>
      <c r="F67" s="181"/>
      <c r="G67" s="181"/>
      <c r="H67" s="181"/>
      <c r="I67" s="181"/>
      <c r="J67" s="181"/>
    </row>
    <row r="68" spans="1:10">
      <c r="A68" s="181"/>
      <c r="B68" s="179"/>
      <c r="C68" s="181" t="s">
        <v>139</v>
      </c>
      <c r="D68" s="181"/>
      <c r="E68" s="181"/>
      <c r="F68" s="612" t="s">
        <v>140</v>
      </c>
      <c r="G68" s="612"/>
      <c r="H68" s="612"/>
      <c r="I68" s="612"/>
      <c r="J68" s="181"/>
    </row>
    <row r="69" spans="1:10">
      <c r="A69" s="179"/>
      <c r="B69" s="179"/>
      <c r="C69" s="181" t="s">
        <v>128</v>
      </c>
      <c r="D69" s="179"/>
      <c r="E69" s="179"/>
      <c r="F69" s="613" t="s">
        <v>129</v>
      </c>
      <c r="G69" s="613"/>
      <c r="H69" s="613"/>
      <c r="I69" s="613"/>
      <c r="J69" s="181"/>
    </row>
    <row r="70" spans="1:10">
      <c r="A70" s="179"/>
      <c r="B70" s="179"/>
      <c r="C70" s="181" t="s">
        <v>130</v>
      </c>
      <c r="D70" s="179"/>
      <c r="E70" s="179"/>
      <c r="F70" s="613" t="s">
        <v>131</v>
      </c>
      <c r="G70" s="613"/>
      <c r="H70" s="613"/>
      <c r="I70" s="613"/>
      <c r="J70" s="181"/>
    </row>
  </sheetData>
  <mergeCells count="61">
    <mergeCell ref="F68:I68"/>
    <mergeCell ref="F69:I69"/>
    <mergeCell ref="F70:I70"/>
    <mergeCell ref="B51:D51"/>
    <mergeCell ref="B52:D52"/>
    <mergeCell ref="B53:D53"/>
    <mergeCell ref="B54:D54"/>
    <mergeCell ref="B56:D56"/>
    <mergeCell ref="A58:J58"/>
    <mergeCell ref="B48:D48"/>
    <mergeCell ref="A40:I40"/>
    <mergeCell ref="A42:D43"/>
    <mergeCell ref="E42:E43"/>
    <mergeCell ref="F42:F43"/>
    <mergeCell ref="G42:G43"/>
    <mergeCell ref="H42:H43"/>
    <mergeCell ref="I42:I43"/>
    <mergeCell ref="B44:D44"/>
    <mergeCell ref="E44:I44"/>
    <mergeCell ref="B45:D45"/>
    <mergeCell ref="B46:D46"/>
    <mergeCell ref="B47:D47"/>
    <mergeCell ref="A39:I39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26:D26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13:D13"/>
    <mergeCell ref="B4:I4"/>
    <mergeCell ref="A5:I5"/>
    <mergeCell ref="A6:I6"/>
    <mergeCell ref="A7:D8"/>
    <mergeCell ref="E7:E8"/>
    <mergeCell ref="F7:F8"/>
    <mergeCell ref="G7:G8"/>
    <mergeCell ref="H7:H8"/>
    <mergeCell ref="I7:I8"/>
    <mergeCell ref="B9:D9"/>
    <mergeCell ref="E9:I9"/>
    <mergeCell ref="B10:D10"/>
    <mergeCell ref="B11:D11"/>
    <mergeCell ref="B12:D12"/>
  </mergeCells>
  <printOptions horizontalCentered="1"/>
  <pageMargins left="0.31496062992125984" right="0.39370078740157483" top="0.39370078740157483" bottom="0" header="0.31496062992125984" footer="0.31496062992125984"/>
  <pageSetup paperSize="9" scale="66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opLeftCell="A13" zoomScale="85" zoomScaleNormal="85" workbookViewId="0">
      <selection activeCell="B24" sqref="B24:D24"/>
    </sheetView>
  </sheetViews>
  <sheetFormatPr defaultRowHeight="15"/>
  <cols>
    <col min="1" max="1" width="3.85546875" customWidth="1"/>
    <col min="2" max="3" width="16" customWidth="1"/>
    <col min="4" max="4" width="30.85546875" customWidth="1"/>
    <col min="5" max="5" width="12.85546875" customWidth="1"/>
    <col min="6" max="6" width="13.140625" customWidth="1"/>
    <col min="7" max="7" width="13" customWidth="1"/>
    <col min="8" max="8" width="12.7109375" customWidth="1"/>
    <col min="9" max="9" width="20.7109375" customWidth="1"/>
    <col min="11" max="11" width="11.5703125" bestFit="1" customWidth="1"/>
  </cols>
  <sheetData>
    <row r="1" spans="1:10" ht="15" customHeight="1">
      <c r="C1" s="124"/>
      <c r="D1" s="124"/>
      <c r="E1" s="124"/>
    </row>
    <row r="2" spans="1:10" ht="29.25" customHeight="1">
      <c r="C2" s="124"/>
      <c r="D2" s="124"/>
      <c r="E2" s="124"/>
    </row>
    <row r="3" spans="1:10" ht="19.5" customHeight="1">
      <c r="A3" s="125" t="s">
        <v>1031</v>
      </c>
      <c r="C3" s="124"/>
      <c r="D3" s="124"/>
      <c r="E3" s="124"/>
    </row>
    <row r="4" spans="1:10" ht="12" customHeight="1">
      <c r="B4" s="554"/>
      <c r="C4" s="554"/>
      <c r="D4" s="554"/>
      <c r="E4" s="554"/>
      <c r="F4" s="554"/>
      <c r="G4" s="554"/>
      <c r="H4" s="554"/>
      <c r="I4" s="554"/>
      <c r="J4" s="126"/>
    </row>
    <row r="5" spans="1:10" ht="21.75" customHeight="1">
      <c r="A5" s="555" t="s">
        <v>1099</v>
      </c>
      <c r="B5" s="556"/>
      <c r="C5" s="556"/>
      <c r="D5" s="556"/>
      <c r="E5" s="556"/>
      <c r="F5" s="556"/>
      <c r="G5" s="556"/>
      <c r="H5" s="556"/>
      <c r="I5" s="557"/>
    </row>
    <row r="6" spans="1:10" ht="15" customHeight="1">
      <c r="A6" s="558" t="s">
        <v>1101</v>
      </c>
      <c r="B6" s="559"/>
      <c r="C6" s="559"/>
      <c r="D6" s="559"/>
      <c r="E6" s="559"/>
      <c r="F6" s="559"/>
      <c r="G6" s="559"/>
      <c r="H6" s="559"/>
      <c r="I6" s="560"/>
    </row>
    <row r="7" spans="1:10" ht="15" customHeight="1">
      <c r="A7" s="561" t="s">
        <v>1033</v>
      </c>
      <c r="B7" s="562"/>
      <c r="C7" s="562"/>
      <c r="D7" s="563"/>
      <c r="E7" s="567" t="s">
        <v>1034</v>
      </c>
      <c r="F7" s="567" t="s">
        <v>1035</v>
      </c>
      <c r="G7" s="567" t="s">
        <v>1036</v>
      </c>
      <c r="H7" s="567" t="s">
        <v>1037</v>
      </c>
      <c r="I7" s="567" t="s">
        <v>1038</v>
      </c>
    </row>
    <row r="8" spans="1:10">
      <c r="A8" s="564"/>
      <c r="B8" s="565"/>
      <c r="C8" s="565"/>
      <c r="D8" s="566"/>
      <c r="E8" s="567"/>
      <c r="F8" s="567"/>
      <c r="G8" s="567"/>
      <c r="H8" s="567"/>
      <c r="I8" s="567"/>
    </row>
    <row r="9" spans="1:10" ht="15.75">
      <c r="A9" s="127" t="s">
        <v>1039</v>
      </c>
      <c r="B9" s="568" t="s">
        <v>1040</v>
      </c>
      <c r="C9" s="569"/>
      <c r="D9" s="569"/>
      <c r="E9" s="570"/>
      <c r="F9" s="571"/>
      <c r="G9" s="571"/>
      <c r="H9" s="571"/>
      <c r="I9" s="572"/>
    </row>
    <row r="10" spans="1:10" ht="15.75">
      <c r="A10" s="128" t="s">
        <v>10</v>
      </c>
      <c r="B10" s="573" t="s">
        <v>1041</v>
      </c>
      <c r="C10" s="574"/>
      <c r="D10" s="575"/>
      <c r="E10" s="129"/>
      <c r="F10" s="129"/>
      <c r="G10" s="129"/>
      <c r="H10" s="129"/>
      <c r="I10" s="129"/>
    </row>
    <row r="11" spans="1:10">
      <c r="A11" s="130"/>
      <c r="B11" s="576" t="s">
        <v>1042</v>
      </c>
      <c r="C11" s="576"/>
      <c r="D11" s="576"/>
      <c r="E11" s="131"/>
      <c r="F11" s="131"/>
      <c r="G11" s="131"/>
      <c r="H11" s="131"/>
      <c r="I11" s="131">
        <f>SUM(E11:H11)</f>
        <v>0</v>
      </c>
    </row>
    <row r="12" spans="1:10">
      <c r="A12" s="130"/>
      <c r="B12" s="577" t="s">
        <v>1043</v>
      </c>
      <c r="C12" s="578"/>
      <c r="D12" s="578"/>
      <c r="E12" s="132"/>
      <c r="F12" s="132"/>
      <c r="G12" s="132"/>
      <c r="H12" s="132"/>
      <c r="I12" s="132">
        <f t="shared" ref="I12:I36" si="0">SUM(E12:H12)</f>
        <v>0</v>
      </c>
    </row>
    <row r="13" spans="1:10">
      <c r="A13" s="130"/>
      <c r="B13" s="553" t="s">
        <v>1044</v>
      </c>
      <c r="C13" s="553"/>
      <c r="D13" s="553"/>
      <c r="E13" s="133"/>
      <c r="F13" s="133"/>
      <c r="G13" s="133"/>
      <c r="H13" s="133"/>
      <c r="I13" s="133">
        <f t="shared" si="0"/>
        <v>0</v>
      </c>
    </row>
    <row r="14" spans="1:10">
      <c r="A14" s="130"/>
      <c r="B14" s="578" t="s">
        <v>1045</v>
      </c>
      <c r="C14" s="578"/>
      <c r="D14" s="578"/>
      <c r="E14" s="132"/>
      <c r="F14" s="132"/>
      <c r="G14" s="132"/>
      <c r="H14" s="132"/>
      <c r="I14" s="132">
        <f t="shared" si="0"/>
        <v>0</v>
      </c>
    </row>
    <row r="15" spans="1:10">
      <c r="A15" s="130"/>
      <c r="B15" s="553" t="s">
        <v>1046</v>
      </c>
      <c r="C15" s="553"/>
      <c r="D15" s="553"/>
      <c r="E15" s="133"/>
      <c r="F15" s="133"/>
      <c r="G15" s="133"/>
      <c r="H15" s="133"/>
      <c r="I15" s="133">
        <f t="shared" si="0"/>
        <v>0</v>
      </c>
    </row>
    <row r="16" spans="1:10">
      <c r="A16" s="130"/>
      <c r="B16" s="578" t="s">
        <v>1047</v>
      </c>
      <c r="C16" s="578"/>
      <c r="D16" s="578"/>
      <c r="E16" s="132"/>
      <c r="F16" s="132"/>
      <c r="G16" s="132"/>
      <c r="H16" s="132"/>
      <c r="I16" s="132">
        <f t="shared" si="0"/>
        <v>0</v>
      </c>
    </row>
    <row r="17" spans="1:12">
      <c r="A17" s="130"/>
      <c r="B17" s="553" t="s">
        <v>1048</v>
      </c>
      <c r="C17" s="553"/>
      <c r="D17" s="553"/>
      <c r="E17" s="133"/>
      <c r="F17" s="133"/>
      <c r="G17" s="133"/>
      <c r="H17" s="133"/>
      <c r="I17" s="133">
        <f t="shared" si="0"/>
        <v>0</v>
      </c>
      <c r="L17" s="134"/>
    </row>
    <row r="18" spans="1:12">
      <c r="A18" s="130"/>
      <c r="B18" s="578" t="s">
        <v>1049</v>
      </c>
      <c r="C18" s="582"/>
      <c r="D18" s="582"/>
      <c r="E18" s="132"/>
      <c r="F18" s="132"/>
      <c r="G18" s="132"/>
      <c r="H18" s="132"/>
      <c r="I18" s="135">
        <f t="shared" si="0"/>
        <v>0</v>
      </c>
    </row>
    <row r="19" spans="1:12">
      <c r="A19" s="136"/>
      <c r="B19" s="553" t="s">
        <v>1050</v>
      </c>
      <c r="C19" s="583"/>
      <c r="D19" s="583"/>
      <c r="E19" s="137"/>
      <c r="F19" s="137"/>
      <c r="G19" s="137"/>
      <c r="H19" s="137"/>
      <c r="I19" s="138">
        <f t="shared" si="0"/>
        <v>0</v>
      </c>
    </row>
    <row r="20" spans="1:12">
      <c r="A20" s="130"/>
      <c r="B20" s="578" t="s">
        <v>1097</v>
      </c>
      <c r="C20" s="582"/>
      <c r="D20" s="582"/>
      <c r="E20" s="132"/>
      <c r="F20" s="132"/>
      <c r="G20" s="132"/>
      <c r="H20" s="132"/>
      <c r="I20" s="135">
        <f t="shared" si="0"/>
        <v>0</v>
      </c>
    </row>
    <row r="21" spans="1:12">
      <c r="A21" s="130"/>
      <c r="B21" s="139"/>
      <c r="C21" s="140"/>
      <c r="D21" s="141"/>
      <c r="E21" s="137"/>
      <c r="F21" s="137"/>
      <c r="G21" s="137"/>
      <c r="H21" s="137"/>
      <c r="I21" s="138"/>
    </row>
    <row r="22" spans="1:12">
      <c r="A22" s="128" t="s">
        <v>64</v>
      </c>
      <c r="B22" s="584" t="s">
        <v>1052</v>
      </c>
      <c r="C22" s="584"/>
      <c r="D22" s="584"/>
      <c r="E22" s="142"/>
      <c r="F22" s="142"/>
      <c r="G22" s="142"/>
      <c r="H22" s="142"/>
      <c r="I22" s="142">
        <f t="shared" si="0"/>
        <v>0</v>
      </c>
    </row>
    <row r="23" spans="1:12" s="144" customFormat="1" ht="18" customHeight="1">
      <c r="A23" s="143"/>
      <c r="B23" s="576" t="s">
        <v>1081</v>
      </c>
      <c r="C23" s="576"/>
      <c r="D23" s="576"/>
      <c r="E23" s="138"/>
      <c r="F23" s="138"/>
      <c r="G23" s="138"/>
      <c r="H23" s="138"/>
      <c r="I23" s="138">
        <f t="shared" si="0"/>
        <v>0</v>
      </c>
    </row>
    <row r="24" spans="1:12">
      <c r="A24" s="130"/>
      <c r="B24" s="578" t="s">
        <v>1053</v>
      </c>
      <c r="C24" s="578"/>
      <c r="D24" s="578"/>
      <c r="E24" s="142"/>
      <c r="F24" s="142"/>
      <c r="G24" s="142"/>
      <c r="H24" s="142"/>
      <c r="I24" s="142">
        <f t="shared" si="0"/>
        <v>0</v>
      </c>
    </row>
    <row r="25" spans="1:12" ht="15.75">
      <c r="A25" s="127"/>
      <c r="B25" s="585"/>
      <c r="C25" s="586"/>
      <c r="D25" s="587"/>
      <c r="E25" s="137"/>
      <c r="F25" s="137"/>
      <c r="G25" s="137"/>
      <c r="H25" s="137"/>
      <c r="I25" s="137">
        <f t="shared" si="0"/>
        <v>0</v>
      </c>
    </row>
    <row r="26" spans="1:12">
      <c r="A26" s="128" t="s">
        <v>65</v>
      </c>
      <c r="B26" s="579" t="s">
        <v>1054</v>
      </c>
      <c r="C26" s="580"/>
      <c r="D26" s="581"/>
      <c r="E26" s="142"/>
      <c r="F26" s="142"/>
      <c r="G26" s="142"/>
      <c r="H26" s="142"/>
      <c r="I26" s="142">
        <f t="shared" si="0"/>
        <v>0</v>
      </c>
    </row>
    <row r="27" spans="1:12" ht="15.75">
      <c r="A27" s="127"/>
      <c r="B27" s="585" t="s">
        <v>1098</v>
      </c>
      <c r="C27" s="586"/>
      <c r="D27" s="587"/>
      <c r="E27" s="137">
        <v>45000</v>
      </c>
      <c r="F27" s="137"/>
      <c r="G27" s="137"/>
      <c r="H27" s="137"/>
      <c r="I27" s="137">
        <f t="shared" si="0"/>
        <v>45000</v>
      </c>
    </row>
    <row r="28" spans="1:12" ht="15.75">
      <c r="A28" s="127"/>
      <c r="B28" s="578" t="s">
        <v>1056</v>
      </c>
      <c r="C28" s="578"/>
      <c r="D28" s="578"/>
      <c r="E28" s="142"/>
      <c r="F28" s="142"/>
      <c r="G28" s="142"/>
      <c r="H28" s="142"/>
      <c r="I28" s="142">
        <f t="shared" si="0"/>
        <v>0</v>
      </c>
    </row>
    <row r="29" spans="1:12">
      <c r="A29" s="130"/>
      <c r="B29" s="588" t="s">
        <v>1057</v>
      </c>
      <c r="C29" s="589"/>
      <c r="D29" s="590"/>
      <c r="E29" s="137"/>
      <c r="F29" s="137"/>
      <c r="G29" s="137"/>
      <c r="H29" s="137"/>
      <c r="I29" s="137">
        <f t="shared" si="0"/>
        <v>0</v>
      </c>
      <c r="J29" s="145"/>
    </row>
    <row r="30" spans="1:12">
      <c r="A30" s="130"/>
      <c r="B30" s="591" t="s">
        <v>1058</v>
      </c>
      <c r="C30" s="580"/>
      <c r="D30" s="581"/>
      <c r="E30" s="142"/>
      <c r="F30" s="142"/>
      <c r="G30" s="142"/>
      <c r="H30" s="142"/>
      <c r="I30" s="142">
        <f t="shared" si="0"/>
        <v>0</v>
      </c>
    </row>
    <row r="31" spans="1:12">
      <c r="A31" s="130"/>
      <c r="B31" s="585" t="s">
        <v>1059</v>
      </c>
      <c r="C31" s="586"/>
      <c r="D31" s="587"/>
      <c r="E31" s="146"/>
      <c r="F31" s="146"/>
      <c r="G31" s="146"/>
      <c r="H31" s="146"/>
      <c r="I31" s="146">
        <f t="shared" si="0"/>
        <v>0</v>
      </c>
    </row>
    <row r="32" spans="1:12" ht="16.5" customHeight="1">
      <c r="A32" s="130"/>
      <c r="B32" s="592" t="s">
        <v>1060</v>
      </c>
      <c r="C32" s="592"/>
      <c r="D32" s="592"/>
      <c r="E32" s="142"/>
      <c r="F32" s="142"/>
      <c r="G32" s="142"/>
      <c r="H32" s="142"/>
      <c r="I32" s="142">
        <f t="shared" si="0"/>
        <v>0</v>
      </c>
    </row>
    <row r="33" spans="1:14" ht="15.75">
      <c r="A33" s="127"/>
      <c r="B33" s="593"/>
      <c r="C33" s="594"/>
      <c r="D33" s="595"/>
      <c r="E33" s="137"/>
      <c r="F33" s="137"/>
      <c r="G33" s="137"/>
      <c r="H33" s="137"/>
      <c r="I33" s="137">
        <f t="shared" si="0"/>
        <v>0</v>
      </c>
    </row>
    <row r="34" spans="1:14">
      <c r="A34" s="147" t="s">
        <v>67</v>
      </c>
      <c r="B34" s="596" t="s">
        <v>1061</v>
      </c>
      <c r="C34" s="596"/>
      <c r="D34" s="596"/>
      <c r="E34" s="148"/>
      <c r="F34" s="142"/>
      <c r="G34" s="142"/>
      <c r="H34" s="142"/>
      <c r="I34" s="142">
        <f t="shared" si="0"/>
        <v>0</v>
      </c>
    </row>
    <row r="35" spans="1:14">
      <c r="A35" s="149"/>
      <c r="B35" s="585" t="s">
        <v>1062</v>
      </c>
      <c r="C35" s="586"/>
      <c r="D35" s="587"/>
      <c r="E35" s="150" t="e">
        <f>SUM(#REF!)*40%</f>
        <v>#REF!</v>
      </c>
      <c r="F35" s="133"/>
      <c r="G35" s="133"/>
      <c r="H35" s="133"/>
      <c r="I35" s="137" t="e">
        <f t="shared" si="0"/>
        <v>#REF!</v>
      </c>
    </row>
    <row r="36" spans="1:14">
      <c r="A36" s="147"/>
      <c r="B36" s="185"/>
      <c r="C36" s="152"/>
      <c r="D36" s="153"/>
      <c r="E36" s="148"/>
      <c r="F36" s="142"/>
      <c r="G36" s="142"/>
      <c r="H36" s="142"/>
      <c r="I36" s="142">
        <f t="shared" si="0"/>
        <v>0</v>
      </c>
    </row>
    <row r="37" spans="1:14" ht="15.75">
      <c r="A37" s="127"/>
      <c r="B37" s="597" t="s">
        <v>1063</v>
      </c>
      <c r="C37" s="598"/>
      <c r="D37" s="599"/>
      <c r="E37" s="154" t="e">
        <f>SUM(E10:E36)</f>
        <v>#REF!</v>
      </c>
      <c r="F37" s="155">
        <f>SUM(F10:F36)</f>
        <v>0</v>
      </c>
      <c r="G37" s="155">
        <f>SUM(G10:G36)</f>
        <v>0</v>
      </c>
      <c r="H37" s="155">
        <f>SUM(H10:H36)</f>
        <v>0</v>
      </c>
      <c r="I37" s="155" t="e">
        <f>SUM(I10:I35)</f>
        <v>#REF!</v>
      </c>
    </row>
    <row r="38" spans="1:14">
      <c r="B38" s="600"/>
      <c r="C38" s="600"/>
      <c r="D38" s="600"/>
    </row>
    <row r="39" spans="1:14" ht="18.75" customHeight="1">
      <c r="A39" s="555" t="s">
        <v>1099</v>
      </c>
      <c r="B39" s="556"/>
      <c r="C39" s="556"/>
      <c r="D39" s="556"/>
      <c r="E39" s="556"/>
      <c r="F39" s="556"/>
      <c r="G39" s="556"/>
      <c r="H39" s="556"/>
      <c r="I39" s="557"/>
      <c r="L39" s="156"/>
      <c r="M39" s="156"/>
      <c r="N39" s="156"/>
    </row>
    <row r="40" spans="1:14" ht="15" customHeight="1">
      <c r="A40" s="558" t="s">
        <v>1101</v>
      </c>
      <c r="B40" s="559"/>
      <c r="C40" s="559"/>
      <c r="D40" s="559"/>
      <c r="E40" s="559"/>
      <c r="F40" s="559"/>
      <c r="G40" s="559"/>
      <c r="H40" s="559"/>
      <c r="I40" s="560"/>
      <c r="L40" s="156"/>
      <c r="M40" s="156"/>
      <c r="N40" s="156"/>
    </row>
    <row r="41" spans="1:14" ht="17.25">
      <c r="B41" s="157"/>
      <c r="C41" s="157"/>
      <c r="D41" s="157"/>
      <c r="E41" s="157"/>
      <c r="F41" s="157"/>
      <c r="G41" s="157"/>
      <c r="H41" s="157"/>
      <c r="I41" s="157"/>
      <c r="L41" s="156"/>
      <c r="M41" s="156"/>
      <c r="N41" s="156"/>
    </row>
    <row r="42" spans="1:14">
      <c r="A42" s="561" t="s">
        <v>1033</v>
      </c>
      <c r="B42" s="562"/>
      <c r="C42" s="562"/>
      <c r="D42" s="563"/>
      <c r="E42" s="604" t="s">
        <v>1064</v>
      </c>
      <c r="F42" s="604" t="s">
        <v>1065</v>
      </c>
      <c r="G42" s="604" t="s">
        <v>1066</v>
      </c>
      <c r="H42" s="604" t="s">
        <v>1067</v>
      </c>
      <c r="I42" s="604" t="s">
        <v>1038</v>
      </c>
      <c r="L42" s="156"/>
      <c r="M42" s="156"/>
      <c r="N42" s="156"/>
    </row>
    <row r="43" spans="1:14">
      <c r="A43" s="564"/>
      <c r="B43" s="565"/>
      <c r="C43" s="565"/>
      <c r="D43" s="566"/>
      <c r="E43" s="604"/>
      <c r="F43" s="604"/>
      <c r="G43" s="604"/>
      <c r="H43" s="604"/>
      <c r="I43" s="604"/>
      <c r="L43" s="156"/>
      <c r="M43" s="156"/>
      <c r="N43" s="156"/>
    </row>
    <row r="44" spans="1:14" ht="15.75">
      <c r="A44" s="127" t="s">
        <v>1068</v>
      </c>
      <c r="B44" s="605" t="s">
        <v>1069</v>
      </c>
      <c r="C44" s="605"/>
      <c r="D44" s="605"/>
      <c r="E44" s="606"/>
      <c r="F44" s="607"/>
      <c r="G44" s="607"/>
      <c r="H44" s="607"/>
      <c r="I44" s="608"/>
    </row>
    <row r="45" spans="1:14" ht="15.75" customHeight="1">
      <c r="A45" s="158" t="s">
        <v>5</v>
      </c>
      <c r="B45" s="609" t="s">
        <v>1070</v>
      </c>
      <c r="C45" s="610"/>
      <c r="D45" s="611"/>
      <c r="E45" s="148"/>
      <c r="F45" s="142"/>
      <c r="G45" s="142"/>
      <c r="H45" s="142"/>
      <c r="I45" s="142">
        <f>SUM(E45:H45)</f>
        <v>0</v>
      </c>
    </row>
    <row r="46" spans="1:14" ht="15.75" customHeight="1">
      <c r="A46" s="158" t="s">
        <v>6</v>
      </c>
      <c r="B46" s="601" t="s">
        <v>1071</v>
      </c>
      <c r="C46" s="602"/>
      <c r="D46" s="603"/>
      <c r="E46" s="159"/>
      <c r="F46" s="137"/>
      <c r="G46" s="137"/>
      <c r="H46" s="137"/>
      <c r="I46" s="137">
        <f t="shared" ref="I46:I52" si="1">SUM(E46:H46)</f>
        <v>0</v>
      </c>
    </row>
    <row r="47" spans="1:14" ht="15.75" customHeight="1">
      <c r="A47" s="158" t="s">
        <v>7</v>
      </c>
      <c r="B47" s="609" t="s">
        <v>1072</v>
      </c>
      <c r="C47" s="610"/>
      <c r="D47" s="611"/>
      <c r="E47" s="148"/>
      <c r="F47" s="142"/>
      <c r="G47" s="142"/>
      <c r="H47" s="142"/>
      <c r="I47" s="142">
        <f t="shared" si="1"/>
        <v>0</v>
      </c>
    </row>
    <row r="48" spans="1:14">
      <c r="A48" s="158" t="s">
        <v>21</v>
      </c>
      <c r="B48" s="601" t="s">
        <v>1073</v>
      </c>
      <c r="C48" s="602"/>
      <c r="D48" s="603"/>
      <c r="E48" s="159"/>
      <c r="F48" s="137"/>
      <c r="G48" s="137"/>
      <c r="H48" s="137"/>
      <c r="I48" s="137">
        <f t="shared" si="1"/>
        <v>0</v>
      </c>
    </row>
    <row r="49" spans="1:256">
      <c r="A49" s="158" t="s">
        <v>23</v>
      </c>
      <c r="B49" s="185" t="s">
        <v>1074</v>
      </c>
      <c r="C49" s="186"/>
      <c r="D49" s="187"/>
      <c r="E49" s="148"/>
      <c r="F49" s="142"/>
      <c r="G49" s="142"/>
      <c r="H49" s="142"/>
      <c r="I49" s="142">
        <f t="shared" si="1"/>
        <v>0</v>
      </c>
    </row>
    <row r="50" spans="1:256">
      <c r="A50" s="158" t="s">
        <v>25</v>
      </c>
      <c r="B50" s="182" t="s">
        <v>1075</v>
      </c>
      <c r="C50" s="183"/>
      <c r="D50" s="184"/>
      <c r="E50" s="159"/>
      <c r="F50" s="137"/>
      <c r="G50" s="137"/>
      <c r="H50" s="137"/>
      <c r="I50" s="137">
        <f t="shared" si="1"/>
        <v>0</v>
      </c>
    </row>
    <row r="51" spans="1:256">
      <c r="A51" s="158" t="s">
        <v>27</v>
      </c>
      <c r="B51" s="591" t="s">
        <v>1076</v>
      </c>
      <c r="C51" s="580"/>
      <c r="D51" s="581"/>
      <c r="E51" s="148"/>
      <c r="F51" s="142"/>
      <c r="G51" s="142"/>
      <c r="H51" s="142"/>
      <c r="I51" s="142">
        <f t="shared" si="1"/>
        <v>0</v>
      </c>
    </row>
    <row r="52" spans="1:256">
      <c r="A52" s="158" t="s">
        <v>29</v>
      </c>
      <c r="B52" s="601" t="s">
        <v>1077</v>
      </c>
      <c r="C52" s="602"/>
      <c r="D52" s="603"/>
      <c r="E52" s="159"/>
      <c r="F52" s="137"/>
      <c r="G52" s="137"/>
      <c r="H52" s="137"/>
      <c r="I52" s="137">
        <f t="shared" si="1"/>
        <v>0</v>
      </c>
    </row>
    <row r="53" spans="1:256">
      <c r="A53" s="158"/>
      <c r="B53" s="609"/>
      <c r="C53" s="610"/>
      <c r="D53" s="611"/>
      <c r="E53" s="148"/>
      <c r="F53" s="142"/>
      <c r="G53" s="142"/>
      <c r="H53" s="142"/>
      <c r="I53" s="142"/>
    </row>
    <row r="54" spans="1:256" ht="15.75">
      <c r="A54" s="158"/>
      <c r="B54" s="597" t="s">
        <v>1078</v>
      </c>
      <c r="C54" s="614"/>
      <c r="D54" s="615"/>
      <c r="E54" s="165">
        <f>SUM(E45:E53)</f>
        <v>0</v>
      </c>
      <c r="F54" s="166">
        <f>SUM(F45:F53)</f>
        <v>0</v>
      </c>
      <c r="G54" s="166">
        <f>SUM(G45:G53)</f>
        <v>0</v>
      </c>
      <c r="H54" s="166">
        <f>SUM(H45:H53)</f>
        <v>0</v>
      </c>
      <c r="I54" s="166">
        <f>SUM(E54:H54)</f>
        <v>0</v>
      </c>
    </row>
    <row r="55" spans="1:256">
      <c r="A55" s="158"/>
      <c r="B55" s="188"/>
      <c r="C55" s="189"/>
      <c r="D55" s="190"/>
      <c r="E55" s="159"/>
      <c r="F55" s="137"/>
      <c r="G55" s="137"/>
      <c r="H55" s="137"/>
      <c r="I55" s="137"/>
    </row>
    <row r="56" spans="1:256" ht="15.75">
      <c r="A56" s="170"/>
      <c r="B56" s="616" t="s">
        <v>1079</v>
      </c>
      <c r="C56" s="616"/>
      <c r="D56" s="616"/>
      <c r="E56" s="171" t="e">
        <f>E54+E37</f>
        <v>#REF!</v>
      </c>
      <c r="F56" s="172">
        <f>F54+F37</f>
        <v>0</v>
      </c>
      <c r="G56" s="172">
        <f>G54+G37</f>
        <v>0</v>
      </c>
      <c r="H56" s="172">
        <f>H54+H37</f>
        <v>0</v>
      </c>
      <c r="I56" s="172" t="e">
        <f>I54+I37</f>
        <v>#REF!</v>
      </c>
      <c r="J56" s="134"/>
      <c r="K56" s="173"/>
    </row>
    <row r="57" spans="1:256">
      <c r="A57" s="174"/>
      <c r="B57" s="174"/>
      <c r="C57" s="174"/>
      <c r="D57" s="174"/>
      <c r="E57" s="174"/>
      <c r="F57" s="174"/>
      <c r="G57" s="174"/>
      <c r="H57" s="174"/>
      <c r="I57" s="174"/>
      <c r="J57" s="175"/>
    </row>
    <row r="58" spans="1:256">
      <c r="A58" s="617" t="s">
        <v>1096</v>
      </c>
      <c r="B58" s="612"/>
      <c r="C58" s="612"/>
      <c r="D58" s="612"/>
      <c r="E58" s="612"/>
      <c r="F58" s="612"/>
      <c r="G58" s="612"/>
      <c r="H58" s="612"/>
      <c r="I58" s="612"/>
      <c r="J58" s="612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  <c r="IG58" s="176"/>
      <c r="IH58" s="176"/>
      <c r="II58" s="176"/>
      <c r="IJ58" s="176"/>
      <c r="IK58" s="176"/>
      <c r="IL58" s="176"/>
      <c r="IM58" s="176"/>
      <c r="IN58" s="176"/>
      <c r="IO58" s="176"/>
      <c r="IP58" s="176"/>
      <c r="IQ58" s="176"/>
      <c r="IR58" s="176"/>
      <c r="IS58" s="176"/>
      <c r="IT58" s="176"/>
      <c r="IU58" s="176"/>
      <c r="IV58" s="176"/>
    </row>
    <row r="59" spans="1:256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spans="1:256">
      <c r="A60" s="181"/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256">
      <c r="A61" s="181"/>
      <c r="B61" s="181"/>
      <c r="C61" s="181"/>
      <c r="D61" s="181"/>
      <c r="E61" s="181"/>
      <c r="F61" s="178"/>
      <c r="G61" s="181"/>
      <c r="H61" s="181"/>
      <c r="I61" s="181"/>
      <c r="J61" s="181"/>
    </row>
    <row r="62" spans="1:256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256">
      <c r="A63" s="181"/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256">
      <c r="A64" s="181"/>
      <c r="B64" s="181"/>
      <c r="C64" s="181"/>
      <c r="D64" s="181"/>
      <c r="E64" s="181"/>
      <c r="F64" s="181"/>
      <c r="G64" s="181"/>
      <c r="H64" s="181"/>
      <c r="I64" s="181"/>
      <c r="J64" s="181"/>
    </row>
    <row r="65" spans="1:10">
      <c r="A65" s="181"/>
      <c r="B65" s="181"/>
      <c r="C65" s="181"/>
      <c r="D65" s="181"/>
      <c r="E65" s="181"/>
      <c r="F65" s="181"/>
      <c r="G65" s="181"/>
      <c r="H65" s="181"/>
      <c r="I65" s="181"/>
      <c r="J65" s="181"/>
    </row>
    <row r="66" spans="1:10">
      <c r="A66" s="181"/>
      <c r="B66" s="181"/>
      <c r="C66" s="181"/>
      <c r="D66" s="181"/>
      <c r="E66" s="181"/>
      <c r="F66" s="181"/>
      <c r="G66" s="181"/>
      <c r="H66" s="181"/>
      <c r="I66" s="181"/>
      <c r="J66" s="181"/>
    </row>
    <row r="67" spans="1:10">
      <c r="A67" s="181"/>
      <c r="B67" s="181"/>
      <c r="C67" s="181"/>
      <c r="D67" s="181"/>
      <c r="E67" s="181"/>
      <c r="F67" s="181"/>
      <c r="G67" s="181"/>
      <c r="H67" s="181"/>
      <c r="I67" s="181"/>
      <c r="J67" s="181"/>
    </row>
    <row r="68" spans="1:10">
      <c r="A68" s="181"/>
      <c r="B68" s="179"/>
      <c r="C68" s="181" t="s">
        <v>139</v>
      </c>
      <c r="D68" s="181"/>
      <c r="E68" s="181"/>
      <c r="F68" s="612" t="s">
        <v>140</v>
      </c>
      <c r="G68" s="612"/>
      <c r="H68" s="612"/>
      <c r="I68" s="612"/>
      <c r="J68" s="181"/>
    </row>
    <row r="69" spans="1:10">
      <c r="A69" s="179"/>
      <c r="B69" s="179"/>
      <c r="C69" s="181" t="s">
        <v>128</v>
      </c>
      <c r="D69" s="179"/>
      <c r="E69" s="179"/>
      <c r="F69" s="613" t="s">
        <v>129</v>
      </c>
      <c r="G69" s="613"/>
      <c r="H69" s="613"/>
      <c r="I69" s="613"/>
      <c r="J69" s="181"/>
    </row>
    <row r="70" spans="1:10">
      <c r="A70" s="179"/>
      <c r="B70" s="179"/>
      <c r="C70" s="181" t="s">
        <v>130</v>
      </c>
      <c r="D70" s="179"/>
      <c r="E70" s="179"/>
      <c r="F70" s="613" t="s">
        <v>131</v>
      </c>
      <c r="G70" s="613"/>
      <c r="H70" s="613"/>
      <c r="I70" s="613"/>
      <c r="J70" s="181"/>
    </row>
  </sheetData>
  <mergeCells count="61">
    <mergeCell ref="F68:I68"/>
    <mergeCell ref="F69:I69"/>
    <mergeCell ref="F70:I70"/>
    <mergeCell ref="B51:D51"/>
    <mergeCell ref="B52:D52"/>
    <mergeCell ref="B53:D53"/>
    <mergeCell ref="B54:D54"/>
    <mergeCell ref="B56:D56"/>
    <mergeCell ref="A58:J58"/>
    <mergeCell ref="B48:D48"/>
    <mergeCell ref="A40:I40"/>
    <mergeCell ref="A42:D43"/>
    <mergeCell ref="E42:E43"/>
    <mergeCell ref="F42:F43"/>
    <mergeCell ref="G42:G43"/>
    <mergeCell ref="H42:H43"/>
    <mergeCell ref="I42:I43"/>
    <mergeCell ref="B44:D44"/>
    <mergeCell ref="E44:I44"/>
    <mergeCell ref="B45:D45"/>
    <mergeCell ref="B46:D46"/>
    <mergeCell ref="B47:D47"/>
    <mergeCell ref="A39:I39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26:D26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13:D13"/>
    <mergeCell ref="B4:I4"/>
    <mergeCell ref="A5:I5"/>
    <mergeCell ref="A6:I6"/>
    <mergeCell ref="A7:D8"/>
    <mergeCell ref="E7:E8"/>
    <mergeCell ref="F7:F8"/>
    <mergeCell ref="G7:G8"/>
    <mergeCell ref="H7:H8"/>
    <mergeCell ref="I7:I8"/>
    <mergeCell ref="B9:D9"/>
    <mergeCell ref="E9:I9"/>
    <mergeCell ref="B10:D10"/>
    <mergeCell ref="B11:D11"/>
    <mergeCell ref="B12:D12"/>
  </mergeCells>
  <printOptions horizontalCentered="1"/>
  <pageMargins left="0.31496062992125984" right="0.39370078740157483" top="0.39370078740157483" bottom="0" header="0.31496062992125984" footer="0.31496062992125984"/>
  <pageSetup paperSize="9" scale="66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76" workbookViewId="0">
      <selection activeCell="F88" sqref="F88"/>
    </sheetView>
  </sheetViews>
  <sheetFormatPr defaultColWidth="11.42578125" defaultRowHeight="12.75"/>
  <cols>
    <col min="1" max="1" width="11.42578125" style="462" customWidth="1"/>
    <col min="2" max="2" width="11.42578125" style="462"/>
    <col min="3" max="3" width="38.140625" style="462" customWidth="1"/>
    <col min="4" max="16384" width="11.42578125" style="462"/>
  </cols>
  <sheetData>
    <row r="1" spans="1:9" ht="14.25">
      <c r="C1" s="463" t="s">
        <v>1654</v>
      </c>
    </row>
    <row r="3" spans="1:9">
      <c r="A3" s="464" t="s">
        <v>1655</v>
      </c>
    </row>
    <row r="5" spans="1:9">
      <c r="A5" s="464" t="s">
        <v>1656</v>
      </c>
      <c r="I5" s="464" t="s">
        <v>1657</v>
      </c>
    </row>
    <row r="7" spans="1:9">
      <c r="C7" s="465" t="s">
        <v>1658</v>
      </c>
    </row>
    <row r="11" spans="1:9">
      <c r="A11" s="466" t="s">
        <v>1675</v>
      </c>
      <c r="H11" s="467" t="s">
        <v>1151</v>
      </c>
      <c r="I11" s="468">
        <v>144572.39000000001</v>
      </c>
    </row>
    <row r="14" spans="1:9">
      <c r="A14" s="469" t="s">
        <v>907</v>
      </c>
      <c r="B14" s="469" t="s">
        <v>908</v>
      </c>
      <c r="C14" s="470" t="s">
        <v>909</v>
      </c>
      <c r="D14" s="469" t="s">
        <v>1660</v>
      </c>
      <c r="E14" s="469" t="s">
        <v>1661</v>
      </c>
      <c r="F14" s="469" t="s">
        <v>1662</v>
      </c>
      <c r="G14" s="469" t="s">
        <v>910</v>
      </c>
      <c r="H14" s="469" t="s">
        <v>911</v>
      </c>
      <c r="I14" s="469" t="s">
        <v>1663</v>
      </c>
    </row>
    <row r="16" spans="1:9">
      <c r="A16" s="471">
        <v>44227</v>
      </c>
      <c r="B16" s="472" t="s">
        <v>682</v>
      </c>
      <c r="C16" s="472" t="s">
        <v>1676</v>
      </c>
      <c r="E16" s="473">
        <v>999999</v>
      </c>
      <c r="F16" s="474" t="s">
        <v>1677</v>
      </c>
      <c r="G16" s="475">
        <v>157.69</v>
      </c>
      <c r="I16" s="475">
        <v>144730.07999999999</v>
      </c>
    </row>
    <row r="18" spans="1:9">
      <c r="A18" s="471">
        <v>44255</v>
      </c>
      <c r="B18" s="472" t="s">
        <v>682</v>
      </c>
      <c r="C18" s="472" t="s">
        <v>1676</v>
      </c>
      <c r="E18" s="473">
        <v>999999</v>
      </c>
      <c r="F18" s="474" t="s">
        <v>1678</v>
      </c>
      <c r="G18" s="475">
        <v>142.15</v>
      </c>
      <c r="I18" s="475">
        <v>144872.23000000001</v>
      </c>
    </row>
    <row r="20" spans="1:9">
      <c r="A20" s="471">
        <v>44277</v>
      </c>
      <c r="B20" s="472" t="s">
        <v>1679</v>
      </c>
      <c r="C20" s="472" t="s">
        <v>1680</v>
      </c>
      <c r="E20" s="473">
        <v>180202</v>
      </c>
      <c r="F20" s="474" t="s">
        <v>1681</v>
      </c>
      <c r="G20" s="475">
        <v>10753.1</v>
      </c>
      <c r="I20" s="475">
        <v>155625.32999999999</v>
      </c>
    </row>
    <row r="22" spans="1:9">
      <c r="A22" s="471">
        <v>44286</v>
      </c>
      <c r="B22" s="472" t="s">
        <v>682</v>
      </c>
      <c r="C22" s="472" t="s">
        <v>1676</v>
      </c>
      <c r="E22" s="473">
        <v>999999</v>
      </c>
      <c r="F22" s="474" t="s">
        <v>1682</v>
      </c>
      <c r="G22" s="475">
        <v>227.54</v>
      </c>
      <c r="I22" s="475">
        <v>155852.87</v>
      </c>
    </row>
    <row r="24" spans="1:9">
      <c r="A24" s="471">
        <v>44299</v>
      </c>
      <c r="B24" s="472" t="s">
        <v>1679</v>
      </c>
      <c r="C24" s="472" t="s">
        <v>1683</v>
      </c>
      <c r="E24" s="473">
        <v>180202</v>
      </c>
      <c r="F24" s="474" t="s">
        <v>1684</v>
      </c>
      <c r="G24" s="475">
        <v>5376.55</v>
      </c>
      <c r="I24" s="475">
        <v>161229.42000000001</v>
      </c>
    </row>
    <row r="26" spans="1:9">
      <c r="A26" s="471">
        <v>44316</v>
      </c>
      <c r="B26" s="472" t="s">
        <v>682</v>
      </c>
      <c r="C26" s="472" t="s">
        <v>1676</v>
      </c>
      <c r="E26" s="473">
        <v>999999</v>
      </c>
      <c r="F26" s="474" t="s">
        <v>1685</v>
      </c>
      <c r="G26" s="475">
        <v>265.14</v>
      </c>
      <c r="I26" s="475">
        <v>161494.56</v>
      </c>
    </row>
    <row r="28" spans="1:9">
      <c r="A28" s="471">
        <v>44327</v>
      </c>
      <c r="B28" s="472" t="s">
        <v>1679</v>
      </c>
      <c r="C28" s="472" t="s">
        <v>1680</v>
      </c>
      <c r="E28" s="473">
        <v>180202</v>
      </c>
      <c r="F28" s="474" t="s">
        <v>1686</v>
      </c>
      <c r="G28" s="475">
        <v>5376.55</v>
      </c>
      <c r="I28" s="475">
        <v>166871.10999999999</v>
      </c>
    </row>
    <row r="30" spans="1:9">
      <c r="A30" s="471">
        <v>44347</v>
      </c>
      <c r="B30" s="472" t="s">
        <v>682</v>
      </c>
      <c r="C30" s="472" t="s">
        <v>1676</v>
      </c>
      <c r="E30" s="473">
        <v>999999</v>
      </c>
      <c r="F30" s="474" t="s">
        <v>1687</v>
      </c>
      <c r="G30" s="475">
        <v>370.59</v>
      </c>
      <c r="I30" s="475">
        <v>167241.70000000001</v>
      </c>
    </row>
    <row r="32" spans="1:9">
      <c r="A32" s="471">
        <v>44361</v>
      </c>
      <c r="B32" s="472" t="s">
        <v>1679</v>
      </c>
      <c r="C32" s="472" t="s">
        <v>1683</v>
      </c>
      <c r="E32" s="473">
        <v>180202</v>
      </c>
      <c r="F32" s="474" t="s">
        <v>1688</v>
      </c>
      <c r="G32" s="475">
        <v>5376.55</v>
      </c>
      <c r="I32" s="475">
        <v>172618.25</v>
      </c>
    </row>
    <row r="34" spans="1:10">
      <c r="A34" s="471">
        <v>44377</v>
      </c>
      <c r="B34" s="472" t="s">
        <v>682</v>
      </c>
      <c r="C34" s="472" t="s">
        <v>1676</v>
      </c>
      <c r="E34" s="473">
        <v>999999</v>
      </c>
      <c r="F34" s="474" t="s">
        <v>1689</v>
      </c>
      <c r="G34" s="475">
        <v>446.4</v>
      </c>
      <c r="I34" s="475">
        <v>173064.65</v>
      </c>
    </row>
    <row r="37" spans="1:10">
      <c r="F37" s="467" t="s">
        <v>1671</v>
      </c>
      <c r="G37" s="476">
        <v>28492.26</v>
      </c>
      <c r="H37" s="476">
        <v>0</v>
      </c>
      <c r="I37" s="476">
        <v>173064.65</v>
      </c>
    </row>
    <row r="39" spans="1:10">
      <c r="A39" s="477" t="s">
        <v>1690</v>
      </c>
      <c r="C39" s="478" t="s">
        <v>1673</v>
      </c>
      <c r="D39" s="479" t="s">
        <v>1674</v>
      </c>
      <c r="I39" s="468">
        <v>0</v>
      </c>
    </row>
    <row r="43" spans="1:10" ht="15">
      <c r="A43" s="484"/>
      <c r="B43" s="484"/>
      <c r="C43" s="485" t="s">
        <v>1654</v>
      </c>
      <c r="D43" s="484"/>
      <c r="E43" s="484"/>
      <c r="F43" s="484"/>
      <c r="G43" s="484"/>
      <c r="H43" s="484"/>
      <c r="I43" s="484"/>
      <c r="J43" s="484"/>
    </row>
    <row r="44" spans="1:10" ht="15">
      <c r="A44" s="484"/>
      <c r="B44" s="484"/>
      <c r="C44" s="484"/>
      <c r="D44" s="484"/>
      <c r="E44" s="484"/>
      <c r="F44" s="484"/>
      <c r="G44" s="484"/>
      <c r="H44" s="484"/>
      <c r="I44" s="484"/>
      <c r="J44" s="484"/>
    </row>
    <row r="45" spans="1:10" ht="15">
      <c r="A45" s="486" t="s">
        <v>1655</v>
      </c>
      <c r="B45" s="484"/>
      <c r="C45" s="484"/>
      <c r="D45" s="484"/>
      <c r="E45" s="484"/>
      <c r="F45" s="484"/>
      <c r="G45" s="484"/>
      <c r="H45" s="484"/>
      <c r="I45" s="484"/>
      <c r="J45" s="484"/>
    </row>
    <row r="46" spans="1:10" ht="15">
      <c r="A46" s="484"/>
      <c r="B46" s="484"/>
      <c r="C46" s="484"/>
      <c r="D46" s="484"/>
      <c r="E46" s="484"/>
      <c r="F46" s="484"/>
      <c r="G46" s="484"/>
      <c r="H46" s="484"/>
      <c r="I46" s="484"/>
      <c r="J46" s="484"/>
    </row>
    <row r="47" spans="1:10" ht="15">
      <c r="A47" s="486" t="s">
        <v>1705</v>
      </c>
      <c r="B47" s="484"/>
      <c r="C47" s="484"/>
      <c r="D47" s="484"/>
      <c r="E47" s="484"/>
      <c r="F47" s="484"/>
      <c r="G47" s="484"/>
      <c r="H47" s="484"/>
      <c r="I47" s="484"/>
      <c r="J47" s="484"/>
    </row>
    <row r="48" spans="1:10" ht="15">
      <c r="A48" s="484"/>
      <c r="B48" s="484"/>
      <c r="C48" s="484"/>
      <c r="D48" s="484"/>
      <c r="E48" s="484"/>
      <c r="F48" s="484"/>
      <c r="G48" s="484"/>
      <c r="H48" s="484"/>
      <c r="I48" s="484"/>
      <c r="J48" s="484"/>
    </row>
    <row r="49" spans="1:10" ht="15">
      <c r="A49" s="484"/>
      <c r="B49" s="484"/>
      <c r="C49" s="487" t="s">
        <v>1706</v>
      </c>
      <c r="D49" s="484"/>
      <c r="E49" s="484"/>
      <c r="F49" s="484"/>
      <c r="G49" s="484"/>
      <c r="H49" s="484"/>
      <c r="I49" s="484"/>
      <c r="J49" s="484"/>
    </row>
    <row r="50" spans="1:10" ht="15">
      <c r="A50" s="484"/>
      <c r="B50" s="484"/>
      <c r="C50" s="484"/>
      <c r="D50" s="484"/>
      <c r="E50" s="484"/>
      <c r="F50" s="484"/>
      <c r="G50" s="484"/>
      <c r="H50" s="484"/>
      <c r="I50" s="484"/>
      <c r="J50" s="484"/>
    </row>
    <row r="51" spans="1:10" ht="15">
      <c r="A51" s="484"/>
      <c r="B51" s="484"/>
      <c r="C51" s="484"/>
      <c r="D51" s="484"/>
      <c r="E51" s="484"/>
      <c r="F51" s="484"/>
      <c r="G51" s="484"/>
      <c r="H51" s="484"/>
      <c r="I51" s="484"/>
      <c r="J51" s="484"/>
    </row>
    <row r="52" spans="1:10" ht="15">
      <c r="A52" s="484"/>
      <c r="B52" s="484"/>
      <c r="C52" s="484"/>
      <c r="D52" s="484"/>
      <c r="E52" s="484"/>
      <c r="F52" s="484"/>
      <c r="G52" s="484"/>
      <c r="H52" s="484"/>
      <c r="I52" s="484"/>
      <c r="J52" s="484"/>
    </row>
    <row r="53" spans="1:10" ht="15">
      <c r="A53" s="488" t="s">
        <v>1675</v>
      </c>
      <c r="B53" s="484"/>
      <c r="C53" s="484"/>
      <c r="D53" s="484"/>
      <c r="E53" s="484"/>
      <c r="F53" s="484"/>
      <c r="G53" s="484"/>
      <c r="H53" s="489" t="s">
        <v>1151</v>
      </c>
      <c r="I53" s="490">
        <v>173064.65</v>
      </c>
      <c r="J53" s="484"/>
    </row>
    <row r="54" spans="1:10" ht="15">
      <c r="A54" s="484"/>
      <c r="B54" s="484"/>
      <c r="C54" s="484"/>
      <c r="D54" s="484"/>
      <c r="E54" s="484"/>
      <c r="F54" s="484"/>
      <c r="G54" s="484"/>
      <c r="H54" s="484"/>
      <c r="I54" s="484"/>
      <c r="J54" s="484"/>
    </row>
    <row r="55" spans="1:10" ht="15">
      <c r="A55" s="484"/>
      <c r="B55" s="484"/>
      <c r="C55" s="484"/>
      <c r="D55" s="484"/>
      <c r="E55" s="484"/>
      <c r="F55" s="484"/>
      <c r="G55" s="484"/>
      <c r="H55" s="484"/>
      <c r="I55" s="484"/>
      <c r="J55" s="484"/>
    </row>
    <row r="56" spans="1:10" ht="15">
      <c r="A56" s="491" t="s">
        <v>907</v>
      </c>
      <c r="B56" s="491" t="s">
        <v>908</v>
      </c>
      <c r="C56" s="492" t="s">
        <v>909</v>
      </c>
      <c r="D56" s="491" t="s">
        <v>1660</v>
      </c>
      <c r="E56" s="491" t="s">
        <v>1661</v>
      </c>
      <c r="F56" s="491" t="s">
        <v>1662</v>
      </c>
      <c r="G56" s="491" t="s">
        <v>910</v>
      </c>
      <c r="H56" s="491" t="s">
        <v>911</v>
      </c>
      <c r="I56" s="491" t="s">
        <v>1663</v>
      </c>
      <c r="J56" s="484"/>
    </row>
    <row r="57" spans="1:10" ht="15">
      <c r="A57" s="484"/>
      <c r="B57" s="484"/>
      <c r="C57" s="484"/>
      <c r="D57" s="484"/>
      <c r="E57" s="484"/>
      <c r="F57" s="484"/>
      <c r="G57" s="484"/>
      <c r="H57" s="484"/>
      <c r="I57" s="484"/>
      <c r="J57" s="484"/>
    </row>
    <row r="58" spans="1:10" ht="15">
      <c r="A58" s="493">
        <v>44404</v>
      </c>
      <c r="B58" s="494" t="s">
        <v>1679</v>
      </c>
      <c r="C58" s="495" t="s">
        <v>1683</v>
      </c>
      <c r="D58" s="484"/>
      <c r="E58" s="496">
        <v>900021</v>
      </c>
      <c r="F58" s="497" t="s">
        <v>1707</v>
      </c>
      <c r="G58" s="498">
        <v>5376.54</v>
      </c>
      <c r="H58" s="484"/>
      <c r="I58" s="498">
        <v>178441.19</v>
      </c>
      <c r="J58" s="484"/>
    </row>
    <row r="59" spans="1:10" ht="15">
      <c r="A59" s="484"/>
      <c r="B59" s="484"/>
      <c r="C59" s="484"/>
      <c r="D59" s="484"/>
      <c r="E59" s="484"/>
      <c r="F59" s="484"/>
      <c r="G59" s="484"/>
      <c r="H59" s="484"/>
      <c r="I59" s="484"/>
      <c r="J59" s="484"/>
    </row>
    <row r="60" spans="1:10" ht="15">
      <c r="A60" s="493">
        <v>44408</v>
      </c>
      <c r="B60" s="494" t="s">
        <v>682</v>
      </c>
      <c r="C60" s="495" t="s">
        <v>1676</v>
      </c>
      <c r="D60" s="484"/>
      <c r="E60" s="496">
        <v>999999</v>
      </c>
      <c r="F60" s="497" t="s">
        <v>1708</v>
      </c>
      <c r="G60" s="498">
        <v>529.25</v>
      </c>
      <c r="H60" s="484"/>
      <c r="I60" s="498">
        <v>178970.44</v>
      </c>
      <c r="J60" s="484"/>
    </row>
    <row r="61" spans="1:10" ht="15">
      <c r="A61" s="484"/>
      <c r="B61" s="484"/>
      <c r="C61" s="484"/>
      <c r="D61" s="484"/>
      <c r="E61" s="484"/>
      <c r="F61" s="484"/>
      <c r="G61" s="484"/>
      <c r="H61" s="484"/>
      <c r="I61" s="484"/>
      <c r="J61" s="484"/>
    </row>
    <row r="62" spans="1:10" ht="15">
      <c r="A62" s="484"/>
      <c r="B62" s="484"/>
      <c r="C62" s="484"/>
      <c r="D62" s="484"/>
      <c r="E62" s="484"/>
      <c r="F62" s="484"/>
      <c r="G62" s="484"/>
      <c r="H62" s="484"/>
      <c r="I62" s="484"/>
      <c r="J62" s="484"/>
    </row>
    <row r="63" spans="1:10" ht="15">
      <c r="A63" s="484"/>
      <c r="B63" s="484"/>
      <c r="C63" s="484"/>
      <c r="D63" s="484"/>
      <c r="E63" s="484"/>
      <c r="F63" s="489" t="s">
        <v>1671</v>
      </c>
      <c r="G63" s="499">
        <v>5905.79</v>
      </c>
      <c r="H63" s="499">
        <v>0</v>
      </c>
      <c r="I63" s="499">
        <v>178970.44</v>
      </c>
      <c r="J63" s="484"/>
    </row>
    <row r="64" spans="1:10" ht="15">
      <c r="A64" s="484"/>
      <c r="B64" s="484"/>
      <c r="C64" s="484"/>
      <c r="D64" s="484"/>
      <c r="E64" s="484"/>
      <c r="F64" s="484"/>
      <c r="G64" s="484"/>
      <c r="H64" s="484"/>
      <c r="I64" s="484"/>
      <c r="J64" s="484"/>
    </row>
    <row r="65" spans="1:10" ht="15">
      <c r="A65" s="500" t="s">
        <v>1709</v>
      </c>
      <c r="B65" s="484"/>
      <c r="C65" s="501" t="s">
        <v>1673</v>
      </c>
      <c r="D65" s="502" t="s">
        <v>1674</v>
      </c>
      <c r="E65" s="484"/>
      <c r="F65" s="484"/>
      <c r="G65" s="484"/>
      <c r="H65" s="484"/>
      <c r="I65" s="490">
        <v>0</v>
      </c>
      <c r="J65" s="484"/>
    </row>
    <row r="66" spans="1:10" ht="15">
      <c r="A66" s="484"/>
      <c r="B66" s="484"/>
      <c r="C66" s="484"/>
      <c r="D66" s="484"/>
      <c r="E66" s="484"/>
      <c r="F66" s="484"/>
      <c r="G66" s="484"/>
      <c r="H66" s="484"/>
      <c r="I66" s="484"/>
      <c r="J66" s="484"/>
    </row>
    <row r="67" spans="1:10" ht="15">
      <c r="A67" s="484"/>
      <c r="B67" s="484"/>
      <c r="C67" s="484"/>
      <c r="D67" s="484"/>
      <c r="E67" s="484"/>
      <c r="F67" s="484"/>
      <c r="G67" s="484"/>
      <c r="H67" s="484"/>
      <c r="I67" s="484"/>
      <c r="J67" s="484"/>
    </row>
    <row r="68" spans="1:10" ht="15">
      <c r="A68" s="484"/>
      <c r="B68" s="484"/>
      <c r="C68" s="485" t="s">
        <v>1654</v>
      </c>
      <c r="D68" s="484"/>
      <c r="E68" s="484"/>
      <c r="F68" s="484"/>
      <c r="G68" s="484"/>
      <c r="H68" s="484"/>
      <c r="I68" s="484"/>
      <c r="J68" s="484"/>
    </row>
    <row r="69" spans="1:10" ht="15">
      <c r="A69" s="484"/>
      <c r="B69" s="484"/>
      <c r="C69" s="484"/>
      <c r="D69" s="484"/>
      <c r="E69" s="484"/>
      <c r="F69" s="484"/>
      <c r="G69" s="484"/>
      <c r="H69" s="484"/>
      <c r="I69" s="484"/>
      <c r="J69" s="484"/>
    </row>
    <row r="70" spans="1:10" ht="15">
      <c r="A70" s="486" t="s">
        <v>1655</v>
      </c>
      <c r="B70" s="484"/>
      <c r="C70" s="484"/>
      <c r="D70" s="484"/>
      <c r="E70" s="484"/>
      <c r="F70" s="484"/>
      <c r="G70" s="484"/>
      <c r="H70" s="484"/>
      <c r="I70" s="484"/>
      <c r="J70" s="484"/>
    </row>
    <row r="71" spans="1:10" ht="15">
      <c r="A71" s="484"/>
      <c r="B71" s="484"/>
      <c r="C71" s="484"/>
      <c r="D71" s="484"/>
      <c r="E71" s="484"/>
      <c r="F71" s="484"/>
      <c r="G71" s="484"/>
      <c r="H71" s="484"/>
      <c r="I71" s="484"/>
      <c r="J71" s="484"/>
    </row>
    <row r="72" spans="1:10" ht="15">
      <c r="A72" s="486" t="s">
        <v>1705</v>
      </c>
      <c r="B72" s="484"/>
      <c r="C72" s="484"/>
      <c r="D72" s="484"/>
      <c r="E72" s="484"/>
      <c r="F72" s="484"/>
      <c r="G72" s="484"/>
      <c r="H72" s="484"/>
      <c r="I72" s="486" t="s">
        <v>1657</v>
      </c>
      <c r="J72" s="484"/>
    </row>
    <row r="73" spans="1:10" ht="15">
      <c r="A73" s="484"/>
      <c r="B73" s="484"/>
      <c r="C73" s="484"/>
      <c r="D73" s="484"/>
      <c r="E73" s="484"/>
      <c r="F73" s="484"/>
      <c r="G73" s="484"/>
      <c r="H73" s="484"/>
      <c r="I73" s="484"/>
      <c r="J73" s="484"/>
    </row>
    <row r="74" spans="1:10" ht="15">
      <c r="A74" s="484"/>
      <c r="B74" s="484"/>
      <c r="C74" s="487" t="s">
        <v>1721</v>
      </c>
      <c r="D74" s="484"/>
      <c r="E74" s="484"/>
      <c r="F74" s="484"/>
      <c r="G74" s="484"/>
      <c r="H74" s="484"/>
      <c r="I74" s="484"/>
      <c r="J74" s="484"/>
    </row>
    <row r="75" spans="1:10" ht="15">
      <c r="A75" s="484"/>
      <c r="B75" s="484"/>
      <c r="C75" s="484"/>
      <c r="D75" s="484"/>
      <c r="E75" s="484"/>
      <c r="F75" s="484"/>
      <c r="G75" s="484"/>
      <c r="H75" s="484"/>
      <c r="I75" s="484"/>
      <c r="J75" s="484"/>
    </row>
    <row r="76" spans="1:10" ht="15">
      <c r="A76" s="484"/>
      <c r="B76" s="484"/>
      <c r="C76" s="484"/>
      <c r="D76" s="484"/>
      <c r="E76" s="484"/>
      <c r="F76" s="484"/>
      <c r="G76" s="484"/>
      <c r="H76" s="484"/>
      <c r="I76" s="484"/>
      <c r="J76" s="484"/>
    </row>
    <row r="77" spans="1:10" ht="15">
      <c r="A77" s="484"/>
      <c r="B77" s="484"/>
      <c r="C77" s="484"/>
      <c r="D77" s="484"/>
      <c r="E77" s="484"/>
      <c r="F77" s="484"/>
      <c r="G77" s="484"/>
      <c r="H77" s="484"/>
      <c r="I77" s="484"/>
      <c r="J77" s="484"/>
    </row>
    <row r="78" spans="1:10" ht="15">
      <c r="A78" s="488" t="s">
        <v>1675</v>
      </c>
      <c r="B78" s="484"/>
      <c r="C78" s="484"/>
      <c r="D78" s="484"/>
      <c r="E78" s="484"/>
      <c r="F78" s="484"/>
      <c r="G78" s="484"/>
      <c r="H78" s="489" t="s">
        <v>1151</v>
      </c>
      <c r="I78" s="490">
        <v>178970.44</v>
      </c>
      <c r="J78" s="484"/>
    </row>
    <row r="79" spans="1:10" ht="15">
      <c r="A79" s="484"/>
      <c r="B79" s="484"/>
      <c r="C79" s="484"/>
      <c r="D79" s="484"/>
      <c r="E79" s="484"/>
      <c r="F79" s="484"/>
      <c r="G79" s="484"/>
      <c r="H79" s="484"/>
      <c r="I79" s="484"/>
      <c r="J79" s="484"/>
    </row>
    <row r="80" spans="1:10" ht="15">
      <c r="A80" s="484"/>
      <c r="B80" s="484"/>
      <c r="C80" s="484"/>
      <c r="D80" s="484"/>
      <c r="E80" s="484"/>
      <c r="F80" s="484"/>
      <c r="G80" s="484"/>
      <c r="H80" s="484"/>
      <c r="I80" s="484"/>
      <c r="J80" s="484"/>
    </row>
    <row r="81" spans="1:10" ht="15">
      <c r="A81" s="491" t="s">
        <v>907</v>
      </c>
      <c r="B81" s="491" t="s">
        <v>908</v>
      </c>
      <c r="C81" s="492" t="s">
        <v>909</v>
      </c>
      <c r="D81" s="491" t="s">
        <v>1660</v>
      </c>
      <c r="E81" s="491" t="s">
        <v>1661</v>
      </c>
      <c r="F81" s="491" t="s">
        <v>1662</v>
      </c>
      <c r="G81" s="491" t="s">
        <v>910</v>
      </c>
      <c r="H81" s="491" t="s">
        <v>911</v>
      </c>
      <c r="I81" s="491" t="s">
        <v>1663</v>
      </c>
      <c r="J81" s="484"/>
    </row>
    <row r="82" spans="1:10" ht="15">
      <c r="A82" s="484"/>
      <c r="B82" s="484"/>
      <c r="C82" s="484"/>
      <c r="D82" s="484"/>
      <c r="E82" s="484"/>
      <c r="F82" s="484"/>
      <c r="G82" s="484"/>
      <c r="H82" s="484"/>
      <c r="I82" s="484"/>
      <c r="J82" s="484"/>
    </row>
    <row r="83" spans="1:10" ht="15">
      <c r="A83" s="493">
        <v>44427</v>
      </c>
      <c r="B83" s="494" t="s">
        <v>1679</v>
      </c>
      <c r="C83" s="495" t="s">
        <v>1722</v>
      </c>
      <c r="D83" s="484"/>
      <c r="E83" s="496">
        <v>180202</v>
      </c>
      <c r="F83" s="497" t="s">
        <v>1723</v>
      </c>
      <c r="G83" s="498">
        <v>5376.54</v>
      </c>
      <c r="H83" s="484"/>
      <c r="I83" s="498">
        <v>184346.98</v>
      </c>
      <c r="J83" s="484"/>
    </row>
    <row r="84" spans="1:10" ht="15">
      <c r="A84" s="484"/>
      <c r="B84" s="484"/>
      <c r="C84" s="484"/>
      <c r="D84" s="484"/>
      <c r="E84" s="484"/>
      <c r="F84" s="484"/>
      <c r="G84" s="484"/>
      <c r="H84" s="484"/>
      <c r="I84" s="484"/>
      <c r="J84" s="484"/>
    </row>
    <row r="85" spans="1:10" ht="15">
      <c r="A85" s="493">
        <v>44438</v>
      </c>
      <c r="B85" s="494" t="s">
        <v>1724</v>
      </c>
      <c r="C85" s="495" t="s">
        <v>1722</v>
      </c>
      <c r="D85" s="484"/>
      <c r="E85" s="496">
        <v>180202</v>
      </c>
      <c r="F85" s="497" t="s">
        <v>1725</v>
      </c>
      <c r="G85" s="498">
        <v>5376.54</v>
      </c>
      <c r="H85" s="484"/>
      <c r="I85" s="498">
        <v>189723.51999999999</v>
      </c>
      <c r="J85" s="484"/>
    </row>
    <row r="86" spans="1:10" ht="15">
      <c r="A86" s="484"/>
      <c r="B86" s="484"/>
      <c r="C86" s="484"/>
      <c r="D86" s="484"/>
      <c r="E86" s="484"/>
      <c r="F86" s="484"/>
      <c r="G86" s="484"/>
      <c r="H86" s="484"/>
      <c r="I86" s="484"/>
      <c r="J86" s="484"/>
    </row>
    <row r="87" spans="1:10" ht="15">
      <c r="A87" s="493">
        <v>44439</v>
      </c>
      <c r="B87" s="494" t="s">
        <v>682</v>
      </c>
      <c r="C87" s="495" t="s">
        <v>1676</v>
      </c>
      <c r="D87" s="484"/>
      <c r="E87" s="496">
        <v>999999</v>
      </c>
      <c r="F87" s="497" t="s">
        <v>1726</v>
      </c>
      <c r="G87" s="498">
        <v>668.08</v>
      </c>
      <c r="H87" s="484"/>
      <c r="I87" s="498">
        <v>190391.6</v>
      </c>
      <c r="J87" s="484"/>
    </row>
    <row r="88" spans="1:10" ht="15">
      <c r="A88" s="484"/>
      <c r="B88" s="484"/>
      <c r="C88" s="484"/>
      <c r="D88" s="484"/>
      <c r="E88" s="484"/>
      <c r="F88" s="484"/>
      <c r="G88" s="484"/>
      <c r="H88" s="484"/>
      <c r="I88" s="484"/>
      <c r="J88" s="484"/>
    </row>
    <row r="89" spans="1:10" ht="15">
      <c r="A89" s="484"/>
      <c r="B89" s="484"/>
      <c r="C89" s="484"/>
      <c r="D89" s="484"/>
      <c r="E89" s="484"/>
      <c r="F89" s="484"/>
      <c r="G89" s="484"/>
      <c r="H89" s="484"/>
      <c r="I89" s="484"/>
      <c r="J89" s="484"/>
    </row>
    <row r="90" spans="1:10" ht="15">
      <c r="A90" s="484"/>
      <c r="B90" s="484"/>
      <c r="C90" s="484"/>
      <c r="D90" s="484"/>
      <c r="E90" s="484"/>
      <c r="F90" s="489" t="s">
        <v>1671</v>
      </c>
      <c r="G90" s="499">
        <v>11421.16</v>
      </c>
      <c r="H90" s="499">
        <v>0</v>
      </c>
      <c r="I90" s="499">
        <v>190391.6</v>
      </c>
      <c r="J90" s="484"/>
    </row>
    <row r="91" spans="1:10" ht="15">
      <c r="A91" s="484"/>
      <c r="B91" s="484"/>
      <c r="C91" s="484"/>
      <c r="D91" s="484"/>
      <c r="E91" s="484"/>
      <c r="F91" s="484"/>
      <c r="G91" s="484"/>
      <c r="H91" s="484"/>
      <c r="I91" s="484"/>
      <c r="J91" s="484"/>
    </row>
    <row r="92" spans="1:10" ht="15">
      <c r="A92" s="500" t="s">
        <v>1727</v>
      </c>
      <c r="B92" s="484"/>
      <c r="C92" s="501" t="s">
        <v>1673</v>
      </c>
      <c r="D92" s="502" t="s">
        <v>1674</v>
      </c>
      <c r="E92" s="484"/>
      <c r="F92" s="484"/>
      <c r="G92" s="484"/>
      <c r="H92" s="484"/>
      <c r="I92" s="490">
        <v>0</v>
      </c>
      <c r="J92" s="484"/>
    </row>
    <row r="93" spans="1:10" ht="15">
      <c r="A93" s="484"/>
      <c r="B93" s="484"/>
      <c r="C93" s="484"/>
      <c r="D93" s="484"/>
      <c r="E93" s="484"/>
      <c r="F93" s="484"/>
      <c r="G93" s="484"/>
      <c r="H93" s="484"/>
      <c r="I93" s="484"/>
      <c r="J93" s="484"/>
    </row>
    <row r="94" spans="1:10" ht="15">
      <c r="A94" s="484"/>
      <c r="B94" s="484"/>
      <c r="C94" s="484"/>
      <c r="D94" s="484"/>
      <c r="E94" s="484"/>
      <c r="F94" s="484"/>
      <c r="G94" s="484"/>
      <c r="H94" s="484"/>
      <c r="I94" s="484"/>
      <c r="J94" s="484"/>
    </row>
    <row r="95" spans="1:10" ht="15">
      <c r="A95" s="484"/>
      <c r="B95" s="484"/>
      <c r="C95" s="484"/>
      <c r="D95" s="484"/>
      <c r="E95" s="484"/>
      <c r="F95" s="484"/>
      <c r="G95" s="484"/>
      <c r="H95" s="484"/>
      <c r="I95" s="484"/>
      <c r="J95" s="484"/>
    </row>
    <row r="96" spans="1:10" ht="15">
      <c r="A96" s="484"/>
      <c r="B96" s="484"/>
      <c r="C96" s="484"/>
      <c r="D96" s="484"/>
      <c r="E96" s="484"/>
      <c r="F96" s="484"/>
      <c r="G96" s="484"/>
      <c r="H96" s="484"/>
      <c r="I96" s="484"/>
      <c r="J96" s="484"/>
    </row>
    <row r="97" spans="1:10" ht="15">
      <c r="A97" s="484"/>
      <c r="B97" s="484"/>
      <c r="C97" s="484"/>
      <c r="D97" s="484"/>
      <c r="E97" s="484"/>
      <c r="F97" s="484"/>
      <c r="G97" s="484"/>
      <c r="H97" s="484"/>
      <c r="I97" s="484"/>
      <c r="J97" s="484"/>
    </row>
    <row r="98" spans="1:10" ht="15">
      <c r="A98" s="484"/>
      <c r="B98" s="484"/>
      <c r="C98" s="484"/>
      <c r="D98" s="484"/>
      <c r="E98" s="484"/>
      <c r="F98" s="484"/>
      <c r="G98" s="484"/>
      <c r="H98" s="484"/>
      <c r="I98" s="484"/>
      <c r="J98" s="484"/>
    </row>
    <row r="99" spans="1:10" ht="15">
      <c r="A99" s="484"/>
      <c r="B99" s="484"/>
      <c r="C99" s="484"/>
      <c r="D99" s="484"/>
      <c r="E99" s="484"/>
      <c r="F99" s="484"/>
      <c r="G99" s="484"/>
      <c r="H99" s="484"/>
      <c r="I99" s="484"/>
      <c r="J99" s="484"/>
    </row>
  </sheetData>
  <pageMargins left="0.15761918649057757" right="0.15761918649057757" top="0.37425877320890444" bottom="0.37425877320890444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20</vt:i4>
      </vt:variant>
    </vt:vector>
  </HeadingPairs>
  <TitlesOfParts>
    <vt:vector size="36" baseType="lpstr">
      <vt:lpstr>BASE</vt:lpstr>
      <vt:lpstr>CDC</vt:lpstr>
      <vt:lpstr>PC - CTB X GER - PESSOAL</vt:lpstr>
      <vt:lpstr>PC - CTB X GER</vt:lpstr>
      <vt:lpstr>Captações</vt:lpstr>
      <vt:lpstr>BD-RAZ IMOB</vt:lpstr>
      <vt:lpstr>Captações CDR</vt:lpstr>
      <vt:lpstr>Captações CGA</vt:lpstr>
      <vt:lpstr>APLIC.F.CONTINGENCIA</vt:lpstr>
      <vt:lpstr>APLIC.F.RESERVA</vt:lpstr>
      <vt:lpstr>BALANCETE 12.2021</vt:lpstr>
      <vt:lpstr>CONSOLIDADO</vt:lpstr>
      <vt:lpstr>CR</vt:lpstr>
      <vt:lpstr>CGA</vt:lpstr>
      <vt:lpstr>CMA</vt:lpstr>
      <vt:lpstr>TOTAL CORP - REAL</vt:lpstr>
      <vt:lpstr>Captações!Area_de_impressao</vt:lpstr>
      <vt:lpstr>'Captações CDR'!Area_de_impressao</vt:lpstr>
      <vt:lpstr>'Captações CGA'!Area_de_impressao</vt:lpstr>
      <vt:lpstr>CDC!Area_de_impressao</vt:lpstr>
      <vt:lpstr>CMA!Area_de_impressao</vt:lpstr>
      <vt:lpstr>CONSOLIDADO!Area_de_impressao</vt:lpstr>
      <vt:lpstr>CR!Area_de_impressao</vt:lpstr>
      <vt:lpstr>'PC - CTB X GER - PESSOAL'!Area_de_impressao</vt:lpstr>
      <vt:lpstr>'TOTAL CORP - REAL'!Area_de_impressao</vt:lpstr>
      <vt:lpstr>CDC_EQUIP</vt:lpstr>
      <vt:lpstr>PC_CTBXGER</vt:lpstr>
      <vt:lpstr>PC_PESS</vt:lpstr>
      <vt:lpstr>Captações!Titulos_de_impressao</vt:lpstr>
      <vt:lpstr>'Captações CDR'!Titulos_de_impressao</vt:lpstr>
      <vt:lpstr>'Captações CGA'!Titulos_de_impressao</vt:lpstr>
      <vt:lpstr>CGA!Titulos_de_impressao</vt:lpstr>
      <vt:lpstr>CMA!Titulos_de_impressao</vt:lpstr>
      <vt:lpstr>CONSOLIDADO!Titulos_de_impressao</vt:lpstr>
      <vt:lpstr>CR!Titulos_de_impressao</vt:lpstr>
      <vt:lpstr>'TOTAL CORP - REAL'!Titulos_de_impressao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Iwao Murata</cp:lastModifiedBy>
  <cp:lastPrinted>2022-02-17T20:51:17Z</cp:lastPrinted>
  <dcterms:created xsi:type="dcterms:W3CDTF">2015-09-25T14:31:02Z</dcterms:created>
  <dcterms:modified xsi:type="dcterms:W3CDTF">2022-03-17T18:36:21Z</dcterms:modified>
</cp:coreProperties>
</file>