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IESIS\Prestacao de Contas\CONTRATO DE GESTÃO\1. anexos QUADRIMESTRAIS\2022\0. 13 03 FINANCEIRO\13 03 FINANCEIRO\Orçado x Realizado - ok\Plinio_Com_Fórmula_Excel\"/>
    </mc:Choice>
  </mc:AlternateContent>
  <bookViews>
    <workbookView xWindow="0" yWindow="0" windowWidth="20490" windowHeight="7005" tabRatio="781" firstSheet="3" activeTab="3"/>
  </bookViews>
  <sheets>
    <sheet name="REALIZAÇÃO FUNDO RESERVA" sheetId="116" state="hidden" r:id="rId1"/>
    <sheet name="REALIZAÇÃO FUNDO CONT." sheetId="114" state="hidden" r:id="rId2"/>
    <sheet name="REND. APLIC.RESERVA" sheetId="113" r:id="rId3"/>
    <sheet name="CG 05.2018 " sheetId="97" r:id="rId4"/>
    <sheet name="BASE" sheetId="108" state="hidden" r:id="rId5"/>
  </sheets>
  <definedNames>
    <definedName name="_xlnm._FilterDatabase" localSheetId="4" hidden="1">#REF!</definedName>
    <definedName name="_xlnm._FilterDatabase" hidden="1">#REF!</definedName>
    <definedName name="AccessDatabase" hidden="1">"C:\Meus documentos\2000 Pgtos.mdb"</definedName>
    <definedName name="_xlnm.Print_Area" localSheetId="4">BASE!$A$1:$Q$197</definedName>
    <definedName name="_xlnm.Print_Area" localSheetId="3">'CG 05.2018 '!$A$1:$R$176</definedName>
    <definedName name="CDC_EQUIP">#REF!</definedName>
    <definedName name="FSDFSDFD" localSheetId="4" hidden="1">#REF!</definedName>
    <definedName name="FSDFSDFD" hidden="1">#REF!</definedName>
    <definedName name="gustavo" localSheetId="4" hidden="1">#REF!</definedName>
    <definedName name="gustavo" hidden="1">#REF!</definedName>
    <definedName name="PC_CTBXGER">#REF!</definedName>
    <definedName name="PC_PESS">#REF!</definedName>
    <definedName name="_xlnm.Print_Titles" localSheetId="4">BASE!$16:$16</definedName>
    <definedName name="_xlnm.Print_Titles" localSheetId="3">'CG 05.2018 '!$1:$12</definedName>
    <definedName name="Z" localSheetId="4" hidden="1">#REF!</definedName>
    <definedName name="Z" hidden="1">#REF!</definedName>
  </definedNames>
  <calcPr calcId="162913"/>
</workbook>
</file>

<file path=xl/calcChain.xml><?xml version="1.0" encoding="utf-8"?>
<calcChain xmlns="http://schemas.openxmlformats.org/spreadsheetml/2006/main">
  <c r="H29" i="113" l="1"/>
  <c r="K16" i="114" l="1"/>
  <c r="T82" i="97" l="1"/>
  <c r="T91" i="97"/>
  <c r="T85" i="97"/>
  <c r="T90" i="97" l="1"/>
  <c r="Q179" i="108" l="1"/>
  <c r="Q178" i="108"/>
  <c r="P175" i="108"/>
  <c r="O175" i="108"/>
  <c r="N175" i="108"/>
  <c r="M175" i="108"/>
  <c r="L175" i="108"/>
  <c r="K175" i="108"/>
  <c r="J175" i="108"/>
  <c r="I175" i="108"/>
  <c r="H175" i="108"/>
  <c r="G175" i="108"/>
  <c r="F175" i="108"/>
  <c r="E175" i="108"/>
  <c r="D175" i="108"/>
  <c r="Q172" i="108"/>
  <c r="Q171" i="108"/>
  <c r="Q170" i="108"/>
  <c r="Q169" i="108"/>
  <c r="Q168" i="108"/>
  <c r="Q167" i="108"/>
  <c r="Q161" i="108"/>
  <c r="Q160" i="108"/>
  <c r="Q159" i="108"/>
  <c r="Q158" i="108"/>
  <c r="Q157" i="108"/>
  <c r="Q156" i="108"/>
  <c r="P155" i="108"/>
  <c r="O155" i="108"/>
  <c r="N155" i="108"/>
  <c r="M155" i="108"/>
  <c r="L155" i="108"/>
  <c r="K155" i="108"/>
  <c r="J155" i="108"/>
  <c r="I155" i="108"/>
  <c r="H155" i="108"/>
  <c r="G155" i="108"/>
  <c r="F155" i="108"/>
  <c r="E155" i="108"/>
  <c r="D155" i="108"/>
  <c r="Q153" i="108"/>
  <c r="Q152" i="108"/>
  <c r="Q151" i="108"/>
  <c r="Q150" i="108"/>
  <c r="Q149" i="108"/>
  <c r="Q148" i="108"/>
  <c r="P147" i="108"/>
  <c r="O147" i="108"/>
  <c r="N147" i="108"/>
  <c r="M147" i="108"/>
  <c r="L147" i="108"/>
  <c r="K147" i="108"/>
  <c r="J147" i="108"/>
  <c r="I147" i="108"/>
  <c r="H147" i="108"/>
  <c r="G147" i="108"/>
  <c r="F147" i="108"/>
  <c r="E147" i="108"/>
  <c r="D147" i="108"/>
  <c r="Q142" i="108"/>
  <c r="Q141" i="108"/>
  <c r="Q140" i="108"/>
  <c r="P139" i="108"/>
  <c r="O139" i="108"/>
  <c r="N139" i="108"/>
  <c r="M139" i="108"/>
  <c r="L139" i="108"/>
  <c r="K139" i="108"/>
  <c r="J139" i="108"/>
  <c r="I139" i="108"/>
  <c r="H139" i="108"/>
  <c r="G139" i="108"/>
  <c r="F139" i="108"/>
  <c r="E139" i="108"/>
  <c r="D139" i="108"/>
  <c r="Q129" i="108"/>
  <c r="Q128" i="108"/>
  <c r="Q127" i="108"/>
  <c r="P126" i="108"/>
  <c r="O126" i="108"/>
  <c r="N126" i="108"/>
  <c r="M126" i="108"/>
  <c r="L126" i="108"/>
  <c r="K126" i="108"/>
  <c r="J126" i="108"/>
  <c r="I126" i="108"/>
  <c r="H126" i="108"/>
  <c r="G126" i="108"/>
  <c r="F126" i="108"/>
  <c r="E126" i="108"/>
  <c r="D126" i="108"/>
  <c r="Q121" i="108"/>
  <c r="Q120" i="108"/>
  <c r="Q119" i="108"/>
  <c r="P118" i="108"/>
  <c r="O118" i="108"/>
  <c r="N118" i="108"/>
  <c r="M118" i="108"/>
  <c r="L118" i="108"/>
  <c r="K118" i="108"/>
  <c r="J118" i="108"/>
  <c r="I118" i="108"/>
  <c r="H118" i="108"/>
  <c r="G118" i="108"/>
  <c r="F118" i="108"/>
  <c r="E118" i="108"/>
  <c r="D118" i="108"/>
  <c r="Q117" i="108"/>
  <c r="Q116" i="108" s="1"/>
  <c r="P116" i="108"/>
  <c r="O116" i="108"/>
  <c r="N116" i="108"/>
  <c r="N103" i="108" s="1"/>
  <c r="M116" i="108"/>
  <c r="L116" i="108"/>
  <c r="K116" i="108"/>
  <c r="J116" i="108"/>
  <c r="I116" i="108"/>
  <c r="H116" i="108"/>
  <c r="G116" i="108"/>
  <c r="F116" i="108"/>
  <c r="E116" i="108"/>
  <c r="D116" i="108"/>
  <c r="Q113" i="108"/>
  <c r="Q112" i="108"/>
  <c r="P111" i="108"/>
  <c r="O111" i="108"/>
  <c r="N111" i="108"/>
  <c r="M111" i="108"/>
  <c r="L111" i="108"/>
  <c r="K111" i="108"/>
  <c r="J111" i="108"/>
  <c r="I111" i="108"/>
  <c r="H111" i="108"/>
  <c r="G111" i="108"/>
  <c r="F111" i="108"/>
  <c r="E111" i="108"/>
  <c r="D111" i="108"/>
  <c r="Q110" i="108"/>
  <c r="Q109" i="108"/>
  <c r="Q108" i="108"/>
  <c r="Q107" i="108"/>
  <c r="Q106" i="108"/>
  <c r="Q105" i="108"/>
  <c r="P104" i="108"/>
  <c r="O104" i="108"/>
  <c r="N104" i="108"/>
  <c r="M104" i="108"/>
  <c r="M103" i="108" s="1"/>
  <c r="L104" i="108"/>
  <c r="K104" i="108"/>
  <c r="J104" i="108"/>
  <c r="I104" i="108"/>
  <c r="I103" i="108" s="1"/>
  <c r="H104" i="108"/>
  <c r="G104" i="108"/>
  <c r="F104" i="108"/>
  <c r="E104" i="108"/>
  <c r="E103" i="108" s="1"/>
  <c r="D104" i="108"/>
  <c r="Q101" i="108"/>
  <c r="Q100" i="108"/>
  <c r="Q99" i="108"/>
  <c r="Q98" i="108"/>
  <c r="Q97" i="108"/>
  <c r="Q96" i="108"/>
  <c r="Q95" i="108"/>
  <c r="P94" i="108"/>
  <c r="O94" i="108"/>
  <c r="N94" i="108"/>
  <c r="M94" i="108"/>
  <c r="L94" i="108"/>
  <c r="K94" i="108"/>
  <c r="J94" i="108"/>
  <c r="I94" i="108"/>
  <c r="H94" i="108"/>
  <c r="G94" i="108"/>
  <c r="F94" i="108"/>
  <c r="E94" i="108"/>
  <c r="D94" i="108"/>
  <c r="Q91" i="108"/>
  <c r="Q90" i="108"/>
  <c r="Q89" i="108"/>
  <c r="Q88" i="108"/>
  <c r="Q86" i="108"/>
  <c r="Q85" i="108"/>
  <c r="Q83" i="108"/>
  <c r="Q81" i="108" s="1"/>
  <c r="Q82" i="108"/>
  <c r="P81" i="108"/>
  <c r="P79" i="108" s="1"/>
  <c r="O81" i="108"/>
  <c r="O79" i="108" s="1"/>
  <c r="N81" i="108"/>
  <c r="N79" i="108" s="1"/>
  <c r="M81" i="108"/>
  <c r="L81" i="108"/>
  <c r="L79" i="108" s="1"/>
  <c r="K81" i="108"/>
  <c r="K79" i="108" s="1"/>
  <c r="J81" i="108"/>
  <c r="J79" i="108" s="1"/>
  <c r="I81" i="108"/>
  <c r="H81" i="108"/>
  <c r="H79" i="108" s="1"/>
  <c r="G81" i="108"/>
  <c r="G79" i="108" s="1"/>
  <c r="F81" i="108"/>
  <c r="F79" i="108" s="1"/>
  <c r="E81" i="108"/>
  <c r="D81" i="108"/>
  <c r="D79" i="108" s="1"/>
  <c r="Q80" i="108"/>
  <c r="M79" i="108"/>
  <c r="I79" i="108"/>
  <c r="E79" i="108"/>
  <c r="Q77" i="108"/>
  <c r="Q76" i="108"/>
  <c r="Q75" i="108"/>
  <c r="Q74" i="108"/>
  <c r="Q73" i="108"/>
  <c r="Q72" i="108"/>
  <c r="Q71" i="108"/>
  <c r="Q70" i="108"/>
  <c r="Q69" i="108" s="1"/>
  <c r="P69" i="108"/>
  <c r="O69" i="108"/>
  <c r="N69" i="108"/>
  <c r="M69" i="108"/>
  <c r="L69" i="108"/>
  <c r="K69" i="108"/>
  <c r="J69" i="108"/>
  <c r="I69" i="108"/>
  <c r="H69" i="108"/>
  <c r="G69" i="108"/>
  <c r="F69" i="108"/>
  <c r="E69" i="108"/>
  <c r="D69" i="108"/>
  <c r="Q68" i="108"/>
  <c r="Q66" i="108"/>
  <c r="P66" i="108"/>
  <c r="O66" i="108"/>
  <c r="N66" i="108"/>
  <c r="M66" i="108"/>
  <c r="L66" i="108"/>
  <c r="K66" i="108"/>
  <c r="J66" i="108"/>
  <c r="I66" i="108"/>
  <c r="H66" i="108"/>
  <c r="G66" i="108"/>
  <c r="F66" i="108"/>
  <c r="E66" i="108"/>
  <c r="D66" i="108"/>
  <c r="Q65" i="108"/>
  <c r="P63" i="108"/>
  <c r="O63" i="108"/>
  <c r="N63" i="108"/>
  <c r="M63" i="108"/>
  <c r="L63" i="108"/>
  <c r="K63" i="108"/>
  <c r="J63" i="108"/>
  <c r="I63" i="108"/>
  <c r="H63" i="108"/>
  <c r="G63" i="108"/>
  <c r="F63" i="108"/>
  <c r="E63" i="108"/>
  <c r="D63" i="108"/>
  <c r="Q62" i="108"/>
  <c r="Q61" i="108"/>
  <c r="P60" i="108"/>
  <c r="O60" i="108"/>
  <c r="N60" i="108"/>
  <c r="M60" i="108"/>
  <c r="M55" i="108" s="1"/>
  <c r="L60" i="108"/>
  <c r="K60" i="108"/>
  <c r="J60" i="108"/>
  <c r="I60" i="108"/>
  <c r="H60" i="108"/>
  <c r="G60" i="108"/>
  <c r="F60" i="108"/>
  <c r="E60" i="108"/>
  <c r="D60" i="108"/>
  <c r="Q58" i="108"/>
  <c r="P57" i="108"/>
  <c r="O57" i="108"/>
  <c r="N57" i="108"/>
  <c r="M57" i="108"/>
  <c r="L57" i="108"/>
  <c r="L55" i="108" s="1"/>
  <c r="K57" i="108"/>
  <c r="J57" i="108"/>
  <c r="I57" i="108"/>
  <c r="H57" i="108"/>
  <c r="G57" i="108"/>
  <c r="F57" i="108"/>
  <c r="E57" i="108"/>
  <c r="D57" i="108"/>
  <c r="P55" i="108"/>
  <c r="P43" i="108"/>
  <c r="O43" i="108"/>
  <c r="N43" i="108"/>
  <c r="M43" i="108"/>
  <c r="L43" i="108"/>
  <c r="K43" i="108"/>
  <c r="J43" i="108"/>
  <c r="I43" i="108"/>
  <c r="H43" i="108"/>
  <c r="G43" i="108"/>
  <c r="F43" i="108"/>
  <c r="E43" i="108"/>
  <c r="D43" i="108"/>
  <c r="Q36" i="108"/>
  <c r="Q34" i="108"/>
  <c r="P32" i="108"/>
  <c r="O32" i="108"/>
  <c r="N32" i="108"/>
  <c r="M32" i="108"/>
  <c r="L32" i="108"/>
  <c r="K32" i="108"/>
  <c r="J32" i="108"/>
  <c r="I32" i="108"/>
  <c r="H32" i="108"/>
  <c r="G32" i="108"/>
  <c r="F32" i="108"/>
  <c r="E32" i="108"/>
  <c r="D32" i="108"/>
  <c r="Q26" i="108"/>
  <c r="Q22" i="108"/>
  <c r="P19" i="108"/>
  <c r="P17" i="108" s="1"/>
  <c r="O19" i="108"/>
  <c r="N19" i="108"/>
  <c r="N17" i="108" s="1"/>
  <c r="M19" i="108"/>
  <c r="M17" i="108" s="1"/>
  <c r="L19" i="108"/>
  <c r="L17" i="108" s="1"/>
  <c r="K19" i="108"/>
  <c r="K17" i="108" s="1"/>
  <c r="J19" i="108"/>
  <c r="I19" i="108"/>
  <c r="I17" i="108" s="1"/>
  <c r="H19" i="108"/>
  <c r="H17" i="108" s="1"/>
  <c r="G19" i="108"/>
  <c r="F19" i="108"/>
  <c r="F17" i="108" s="1"/>
  <c r="E19" i="108"/>
  <c r="E17" i="108" s="1"/>
  <c r="D19" i="108"/>
  <c r="D17" i="108" s="1"/>
  <c r="O17" i="108"/>
  <c r="J17" i="108"/>
  <c r="G17" i="108"/>
  <c r="T86" i="97" l="1"/>
  <c r="T83" i="97"/>
  <c r="T81" i="97"/>
  <c r="T87" i="97"/>
  <c r="T80" i="97"/>
  <c r="T89" i="97"/>
  <c r="T84" i="97"/>
  <c r="T88" i="97"/>
  <c r="D55" i="108"/>
  <c r="Q43" i="108"/>
  <c r="I55" i="108"/>
  <c r="I124" i="108" s="1"/>
  <c r="K55" i="108"/>
  <c r="F103" i="108"/>
  <c r="J55" i="108"/>
  <c r="H55" i="108"/>
  <c r="K103" i="108"/>
  <c r="K54" i="108" s="1"/>
  <c r="J103" i="108"/>
  <c r="Q32" i="108"/>
  <c r="M124" i="108"/>
  <c r="M131" i="108" s="1"/>
  <c r="Q63" i="108"/>
  <c r="Q104" i="108"/>
  <c r="H103" i="108"/>
  <c r="H124" i="108" s="1"/>
  <c r="P103" i="108"/>
  <c r="Q155" i="108"/>
  <c r="Q19" i="108"/>
  <c r="Q17" i="108" s="1"/>
  <c r="Q60" i="108"/>
  <c r="I54" i="108"/>
  <c r="Q57" i="108"/>
  <c r="Q55" i="108" s="1"/>
  <c r="G55" i="108"/>
  <c r="O55" i="108"/>
  <c r="Q111" i="108"/>
  <c r="Q173" i="108"/>
  <c r="Q175" i="108" s="1"/>
  <c r="E55" i="108"/>
  <c r="E124" i="108" s="1"/>
  <c r="F55" i="108"/>
  <c r="F124" i="108" s="1"/>
  <c r="N55" i="108"/>
  <c r="D103" i="108"/>
  <c r="D54" i="108" s="1"/>
  <c r="L103" i="108"/>
  <c r="L124" i="108" s="1"/>
  <c r="E54" i="108"/>
  <c r="M54" i="108"/>
  <c r="Q118" i="108"/>
  <c r="Q126" i="108"/>
  <c r="Q139" i="108"/>
  <c r="Q147" i="108"/>
  <c r="Q79" i="108"/>
  <c r="Q94" i="108"/>
  <c r="G103" i="108"/>
  <c r="O103" i="108"/>
  <c r="E131" i="108"/>
  <c r="E42" i="108"/>
  <c r="J124" i="108"/>
  <c r="J54" i="108"/>
  <c r="P54" i="108"/>
  <c r="G124" i="108"/>
  <c r="G54" i="108"/>
  <c r="O124" i="108"/>
  <c r="O54" i="108"/>
  <c r="N124" i="108"/>
  <c r="N54" i="108"/>
  <c r="I131" i="108"/>
  <c r="I42" i="108"/>
  <c r="I48" i="108" s="1"/>
  <c r="D124" i="108"/>
  <c r="P124" i="108"/>
  <c r="T78" i="97"/>
  <c r="H54" i="108" l="1"/>
  <c r="F54" i="108"/>
  <c r="K124" i="108"/>
  <c r="M42" i="108"/>
  <c r="M48" i="108" s="1"/>
  <c r="L54" i="108"/>
  <c r="Q103" i="108"/>
  <c r="Q54" i="108" s="1"/>
  <c r="D131" i="108"/>
  <c r="D42" i="108"/>
  <c r="D48" i="108" s="1"/>
  <c r="K131" i="108"/>
  <c r="K42" i="108"/>
  <c r="K48" i="108" s="1"/>
  <c r="P131" i="108"/>
  <c r="P42" i="108"/>
  <c r="P48" i="108" s="1"/>
  <c r="N131" i="108"/>
  <c r="N133" i="108" s="1"/>
  <c r="N42" i="108"/>
  <c r="N48" i="108" s="1"/>
  <c r="O131" i="108"/>
  <c r="O42" i="108"/>
  <c r="O48" i="108" s="1"/>
  <c r="M133" i="108"/>
  <c r="L131" i="108"/>
  <c r="L42" i="108"/>
  <c r="L48" i="108" s="1"/>
  <c r="E48" i="108"/>
  <c r="E133" i="108" s="1"/>
  <c r="Q42" i="108"/>
  <c r="Q48" i="108" s="1"/>
  <c r="H42" i="108"/>
  <c r="H48" i="108" s="1"/>
  <c r="H131" i="108"/>
  <c r="I133" i="108"/>
  <c r="F131" i="108"/>
  <c r="F42" i="108"/>
  <c r="F48" i="108" s="1"/>
  <c r="G131" i="108"/>
  <c r="G42" i="108"/>
  <c r="G48" i="108" s="1"/>
  <c r="J131" i="108"/>
  <c r="J133" i="108" s="1"/>
  <c r="J42" i="108"/>
  <c r="J48" i="108" s="1"/>
  <c r="T67" i="97"/>
  <c r="T101" i="97" l="1"/>
  <c r="Q124" i="108"/>
  <c r="F133" i="108"/>
  <c r="K133" i="108"/>
  <c r="H133" i="108"/>
  <c r="Q131" i="108"/>
  <c r="G133" i="108"/>
  <c r="O133" i="108"/>
  <c r="P133" i="108"/>
  <c r="D133" i="108"/>
  <c r="L133" i="108"/>
  <c r="T92" i="97"/>
  <c r="T79" i="97" l="1"/>
  <c r="Q133" i="108"/>
  <c r="T77" i="97" l="1"/>
  <c r="T121" i="97" l="1"/>
  <c r="T52" i="97" l="1"/>
</calcChain>
</file>

<file path=xl/sharedStrings.xml><?xml version="1.0" encoding="utf-8"?>
<sst xmlns="http://schemas.openxmlformats.org/spreadsheetml/2006/main" count="987" uniqueCount="366">
  <si>
    <t>1.2.1</t>
  </si>
  <si>
    <t>1.2.2</t>
  </si>
  <si>
    <t>2.1</t>
  </si>
  <si>
    <t>Limpeza</t>
  </si>
  <si>
    <t>1.2.3</t>
  </si>
  <si>
    <t>1.2.4</t>
  </si>
  <si>
    <t>Informática</t>
  </si>
  <si>
    <t>1.2.6</t>
  </si>
  <si>
    <t>Auditoria</t>
  </si>
  <si>
    <t>Locação de imóveis</t>
  </si>
  <si>
    <t>Material de consumo, escritório e limpeza</t>
  </si>
  <si>
    <t>3.1</t>
  </si>
  <si>
    <t>4.1</t>
  </si>
  <si>
    <t>4.2</t>
  </si>
  <si>
    <t>4.3</t>
  </si>
  <si>
    <t>5.1</t>
  </si>
  <si>
    <t>6.1</t>
  </si>
  <si>
    <t>6.2</t>
  </si>
  <si>
    <t>Plano de Comunicação e site</t>
  </si>
  <si>
    <t>8.2</t>
  </si>
  <si>
    <t>MÓVEIS E UTENSÍLIOS</t>
  </si>
  <si>
    <t>MAIO</t>
  </si>
  <si>
    <t xml:space="preserve">  DATA LANCTO</t>
  </si>
  <si>
    <t>DOCUMENTO</t>
  </si>
  <si>
    <t>HISTÓRICO PADRÃO / COMPLEMENTO DO HISTÓRICO</t>
  </si>
  <si>
    <t>DÉBITO</t>
  </si>
  <si>
    <t>CRÉDITO</t>
  </si>
  <si>
    <t>TARIFA</t>
  </si>
  <si>
    <t>RENDIMENTO</t>
  </si>
  <si>
    <t>8.5</t>
  </si>
  <si>
    <t>%</t>
  </si>
  <si>
    <t>OFICINAS CULTURAIS</t>
  </si>
  <si>
    <t>Vigilância / portaria / segurança</t>
  </si>
  <si>
    <t>Jurídica</t>
  </si>
  <si>
    <t>Administrativa / RH</t>
  </si>
  <si>
    <t>Contábil</t>
  </si>
  <si>
    <t>Uniformes e EPIs</t>
  </si>
  <si>
    <t>Viagens e Estadias</t>
  </si>
  <si>
    <t>Despesas tributárias e financeiras</t>
  </si>
  <si>
    <t>Despesas diversas (correio, xerox, motoboy, etc.)</t>
  </si>
  <si>
    <t>Sistema de Monitoramento de Segurança e AVCB</t>
  </si>
  <si>
    <t>Seguros (predial, incêndio, etc.)</t>
  </si>
  <si>
    <t>Ações de Articulação</t>
  </si>
  <si>
    <t>Projetos gráficos e materiais de comunicação</t>
  </si>
  <si>
    <t>Publicações</t>
  </si>
  <si>
    <t>Assessoria de imprensa e custos de publicidade</t>
  </si>
  <si>
    <t>Fundos</t>
  </si>
  <si>
    <t>Fundo de Contingência</t>
  </si>
  <si>
    <t>SALDO ANTERIOR</t>
  </si>
  <si>
    <t>Qualificação em Artes - Teatro</t>
  </si>
  <si>
    <t>Qualificação em Artes - Dança</t>
  </si>
  <si>
    <t>Realizado</t>
  </si>
  <si>
    <t>RAZÃO CONTÁBIL</t>
  </si>
  <si>
    <t xml:space="preserve">CONTRA PARTIDA </t>
  </si>
  <si>
    <t>NR.FC / SEQ.</t>
  </si>
  <si>
    <t>SALDO</t>
  </si>
  <si>
    <t>Página</t>
  </si>
  <si>
    <t>1 / 1</t>
  </si>
  <si>
    <t>Telefonia</t>
  </si>
  <si>
    <t>Energia Elétrica</t>
  </si>
  <si>
    <t>Água e Esgoto</t>
  </si>
  <si>
    <t>Gás</t>
  </si>
  <si>
    <t>Internet</t>
  </si>
  <si>
    <t>Exercício:</t>
  </si>
  <si>
    <t>UGE:</t>
  </si>
  <si>
    <t>UFC</t>
  </si>
  <si>
    <t>Organização Social:   Poiesis Organização Social de Cultura</t>
  </si>
  <si>
    <t>Objeto Contratual:</t>
  </si>
  <si>
    <t>Contrato de Gestão nº:</t>
  </si>
  <si>
    <t>1. RELATÓRIO GERENCIAL DE ORÇAMENTO PREVISTO x REALIZADO</t>
  </si>
  <si>
    <t>I - REPASSES PÚBLICOS</t>
  </si>
  <si>
    <t>RECURSOS PÚBLICOS VINCULADOS AO CONTRATO DE GESTÃO</t>
  </si>
  <si>
    <t>Orçamento
Anual</t>
  </si>
  <si>
    <t>1.1</t>
  </si>
  <si>
    <t>Repasse Contrato de Gestão</t>
  </si>
  <si>
    <t>1.2</t>
  </si>
  <si>
    <t>Movimentação de Recursos Reservados</t>
  </si>
  <si>
    <t xml:space="preserve">Constituição Recursos de Reserva </t>
  </si>
  <si>
    <t>Constituição Recursos de Contingência</t>
  </si>
  <si>
    <t>1.3</t>
  </si>
  <si>
    <t>1.4</t>
  </si>
  <si>
    <t>II - DEMONSTRAÇÃO DE RESULTADO</t>
  </si>
  <si>
    <t>RECEITAS APROPRIADAS VINCULADAS AO CONTRATO DE GESTÃO</t>
  </si>
  <si>
    <t xml:space="preserve">Receita de Repasse Apropriada                                  </t>
  </si>
  <si>
    <t>Receita de Captação Apropriada</t>
  </si>
  <si>
    <t>4.2.1</t>
  </si>
  <si>
    <r>
      <t>Captação de Recursos Operacionais</t>
    </r>
    <r>
      <rPr>
        <sz val="10"/>
        <rFont val="Calibri"/>
        <family val="2"/>
        <scheme val="minor"/>
      </rPr>
      <t xml:space="preserve"> (bilheteria, cessão onerosa de espaço, loja, café, doações, estacionamento, etc)</t>
    </r>
  </si>
  <si>
    <t>4.2.2</t>
  </si>
  <si>
    <t>Captação de Recursos Incentivados</t>
  </si>
  <si>
    <t>4.2.3</t>
  </si>
  <si>
    <t>Trabalho Voluntário e Parcerias</t>
  </si>
  <si>
    <t>Total das Receitas Financeiras</t>
  </si>
  <si>
    <t>5</t>
  </si>
  <si>
    <t>TOTAL DE RECEITAS VINCULADAS AO PLANO DE TRABALHO</t>
  </si>
  <si>
    <t>TOTAL DE RECEITAS PARA METAS CONDICIONADAS</t>
  </si>
  <si>
    <t>DESPESAS DO CONTRATO DE GESTÃO</t>
  </si>
  <si>
    <t>Salários, encargos e benefícios</t>
  </si>
  <si>
    <t>Diretoria</t>
  </si>
  <si>
    <t>Área Meio</t>
  </si>
  <si>
    <t>Área Fim</t>
  </si>
  <si>
    <t>Demais Funcionários</t>
  </si>
  <si>
    <t>Estagiários</t>
  </si>
  <si>
    <t>Aprendizes</t>
  </si>
  <si>
    <t>Prestadores de serviços (Consultorias/Assessorias/Pessoas Jurídicas) - Área Meio</t>
  </si>
  <si>
    <t>Custos Administrativos e Institucionais</t>
  </si>
  <si>
    <t>Treinamento de Funcionários</t>
  </si>
  <si>
    <t>Investimentos (Equipamentos)</t>
  </si>
  <si>
    <r>
      <t xml:space="preserve">Programa de </t>
    </r>
    <r>
      <rPr>
        <b/>
        <sz val="10"/>
        <color rgb="FFFF0000"/>
        <rFont val="Calibri"/>
        <family val="2"/>
        <scheme val="minor"/>
      </rPr>
      <t>Edificações</t>
    </r>
    <r>
      <rPr>
        <b/>
        <sz val="10"/>
        <rFont val="Calibri"/>
        <family val="2"/>
        <scheme val="minor"/>
      </rPr>
      <t>: Conservação, Manutenção e Segurança</t>
    </r>
  </si>
  <si>
    <t>Conservação e manutenção de edificações (reparos, pinturas,  limpeza  de  caixa  de  água,  limpeza  de calhas, etc.)</t>
  </si>
  <si>
    <t>Programas de Trabalho da Área Fim</t>
  </si>
  <si>
    <r>
      <t>Programa/Ação A (</t>
    </r>
    <r>
      <rPr>
        <b/>
        <sz val="10"/>
        <color rgb="FFFF0000"/>
        <rFont val="Calibri"/>
        <family val="2"/>
        <scheme val="minor"/>
      </rPr>
      <t>Ações Técnicas</t>
    </r>
    <r>
      <rPr>
        <b/>
        <sz val="10"/>
        <rFont val="Calibri"/>
        <family val="2"/>
        <scheme val="minor"/>
      </rPr>
      <t>)</t>
    </r>
  </si>
  <si>
    <r>
      <t>Programa/Ação B (</t>
    </r>
    <r>
      <rPr>
        <b/>
        <sz val="10"/>
        <color rgb="FFFF0000"/>
        <rFont val="Calibri"/>
        <family val="2"/>
        <scheme val="minor"/>
      </rPr>
      <t>Comunicação</t>
    </r>
    <r>
      <rPr>
        <b/>
        <sz val="10"/>
        <color theme="1"/>
        <rFont val="Calibri"/>
        <family val="2"/>
        <scheme val="minor"/>
      </rPr>
      <t>)</t>
    </r>
  </si>
  <si>
    <t>Programa/Ação C (discriminar)</t>
  </si>
  <si>
    <t xml:space="preserve">Refeições / Lanches </t>
  </si>
  <si>
    <t>11.4</t>
  </si>
  <si>
    <t>11.4.1</t>
  </si>
  <si>
    <t>Fundo de Reserva</t>
  </si>
  <si>
    <t>11.4.2</t>
  </si>
  <si>
    <t>11.4.3</t>
  </si>
  <si>
    <t>SUBTOTAL DESPESAS</t>
  </si>
  <si>
    <t>Depreciação/Amortização/Exaustão/Baixa de Imobilizado</t>
  </si>
  <si>
    <t>DESPESAS TOTAIS</t>
  </si>
  <si>
    <t>TOTAL GERAL</t>
  </si>
  <si>
    <t>SUPERÁVIT OU DÉFICIT DO EXERCÍCIO  (RECEITA-DESPESA)</t>
  </si>
  <si>
    <t>III - INVESTIMENTOS/IMOBILIZADO</t>
  </si>
  <si>
    <t>INVESTIMENTOS COM RECURSOS VINCULADOS AO CONTRATOS DE GESTÃO</t>
  </si>
  <si>
    <t>EQUIPAMENTOS DE INFORMÁTICA</t>
  </si>
  <si>
    <t>MÁQUINAS E EQUIPAMENTOS</t>
  </si>
  <si>
    <t>SOFTWARE</t>
  </si>
  <si>
    <t>BENFEITORIAS</t>
  </si>
  <si>
    <t>AQUISIÇÃO DE ACERVO</t>
  </si>
  <si>
    <t>RECURSOS PÚBLICOS ESPECÍFICOS PARA INVESTIMENTO              NO CONTRATO DE GESTÃO</t>
  </si>
  <si>
    <t>INVESTIMENTOS COM RECURSOS INCENTIVADOS</t>
  </si>
  <si>
    <t>INVESTIMENTOS ATRAVÉS DE RECURSOS INCENTIVADOS</t>
  </si>
  <si>
    <t>IV - PROJETOS A EXECUTAR E SALDOS DE RECURSOS VINCULADOS AO CONTRATO DE GESTÃO</t>
  </si>
  <si>
    <t>PROJETOS A EXECUTAR</t>
  </si>
  <si>
    <t>SALDO INÍCIO EXERCÍCIO</t>
  </si>
  <si>
    <t>REPASSES LÍQUIDOS DISPONÍVEIS</t>
  </si>
  <si>
    <t>RECEITAS DE REPASSE APROPRIADAS</t>
  </si>
  <si>
    <t>RECEITAS FINANCEIRAS DOS RECURSOS DE RESERVAS E CONTINGÊNCIA</t>
  </si>
  <si>
    <t>INVESTIMENTOS COM RECURSOS VINCULADOS AO CG</t>
  </si>
  <si>
    <t>VARIAÇÃO NO PERÍODO</t>
  </si>
  <si>
    <t>SALDO PROJETOS A EXECUTAR</t>
  </si>
  <si>
    <t>OUTRAS RESERVAS: SALDOS</t>
  </si>
  <si>
    <t>Recurso de Reserva</t>
  </si>
  <si>
    <t>Recurso de Contingência</t>
  </si>
  <si>
    <t>Projetos Incentivados</t>
  </si>
  <si>
    <t>Demais Saldos (especificar)</t>
  </si>
  <si>
    <t>________________________________________</t>
  </si>
  <si>
    <t>_________________________________________</t>
  </si>
  <si>
    <t>Clovis Carvalho</t>
  </si>
  <si>
    <t>Plinio Correa</t>
  </si>
  <si>
    <t>Diretor Executivo</t>
  </si>
  <si>
    <t>Diretor Administrativo Financeiro</t>
  </si>
  <si>
    <t>1.3.1</t>
  </si>
  <si>
    <t>1.3.2</t>
  </si>
  <si>
    <t>3.1.1</t>
  </si>
  <si>
    <t>3.1.2</t>
  </si>
  <si>
    <t>3.1.3</t>
  </si>
  <si>
    <t>Repasse Líquidos para o Contrato de Gestão</t>
  </si>
  <si>
    <t xml:space="preserve">Reversão de Recursos de Reserva </t>
  </si>
  <si>
    <t>Reversão de Recursos de  Contingência</t>
  </si>
  <si>
    <t>Reversão de Recursos de Reserva - Outros</t>
  </si>
  <si>
    <t>Outras Receitas</t>
  </si>
  <si>
    <t>Saldos anteriores para utilização no exercício</t>
  </si>
  <si>
    <t>Outros saldos</t>
  </si>
  <si>
    <t>Recursos de Investimentos do Contrato de Gestão</t>
  </si>
  <si>
    <t>Investimento do CG</t>
  </si>
  <si>
    <t>Recursos de Captação</t>
  </si>
  <si>
    <t>Recursos de Captação voltados a custeio</t>
  </si>
  <si>
    <t>Captação de Recursos Operacionais (bilheteria, cessão onerosa de espaço, loja, café, doações, estacionamento, etc)</t>
  </si>
  <si>
    <t>Oficinas Capital</t>
  </si>
  <si>
    <t>Formação Interior</t>
  </si>
  <si>
    <t>Eventos, Seminários, Festivais</t>
  </si>
  <si>
    <t>Utilidades Públicas</t>
  </si>
  <si>
    <t>Receitas para realização de metas condicionadas</t>
  </si>
  <si>
    <t>6.1.1</t>
  </si>
  <si>
    <t>6.1.1.1</t>
  </si>
  <si>
    <t>6.1.1.2</t>
  </si>
  <si>
    <t>6.1.2</t>
  </si>
  <si>
    <t>6.1.2.1</t>
  </si>
  <si>
    <t>6.1.2.2</t>
  </si>
  <si>
    <t>6.1.3</t>
  </si>
  <si>
    <t>6.1.3.1</t>
  </si>
  <si>
    <t>6.1.3.2</t>
  </si>
  <si>
    <t>6.1.4</t>
  </si>
  <si>
    <t>6.1.4.1</t>
  </si>
  <si>
    <t>6.1.4.2</t>
  </si>
  <si>
    <t>6.1.2.3</t>
  </si>
  <si>
    <t>6.1.2.4</t>
  </si>
  <si>
    <t>6.1.2.5</t>
  </si>
  <si>
    <t>6.1.2.6</t>
  </si>
  <si>
    <t>6.1.2.7</t>
  </si>
  <si>
    <t>6.1.2.8</t>
  </si>
  <si>
    <t>6.1.3.2.1</t>
  </si>
  <si>
    <t>6.1.3.2.2</t>
  </si>
  <si>
    <t>6.1.3.2.3</t>
  </si>
  <si>
    <t>6.1.3.2.4</t>
  </si>
  <si>
    <t>6.1.3.2.5</t>
  </si>
  <si>
    <t>6.1.3.3</t>
  </si>
  <si>
    <t>6.1.3.4</t>
  </si>
  <si>
    <t>6.1.3.5</t>
  </si>
  <si>
    <t>6.1.3.6</t>
  </si>
  <si>
    <t>6.1.3.7</t>
  </si>
  <si>
    <t>6.1.3.8</t>
  </si>
  <si>
    <t>6.1.3.9</t>
  </si>
  <si>
    <t>6.1.4.3</t>
  </si>
  <si>
    <t>6.1.4.4</t>
  </si>
  <si>
    <t>6.1.4.5</t>
  </si>
  <si>
    <t>6.1.4.6</t>
  </si>
  <si>
    <t>6.1.5</t>
  </si>
  <si>
    <t>6.1.5.1</t>
  </si>
  <si>
    <t>6.1.5.1.1</t>
  </si>
  <si>
    <t>6.1.5.1.2</t>
  </si>
  <si>
    <t>6.1.5.1.3</t>
  </si>
  <si>
    <t>6.1.5.1.4</t>
  </si>
  <si>
    <t>6.1.5.1.5</t>
  </si>
  <si>
    <t>6.1.6</t>
  </si>
  <si>
    <t>6.1.7</t>
  </si>
  <si>
    <t>6.1.6.1</t>
  </si>
  <si>
    <t>6.1.6.2</t>
  </si>
  <si>
    <t>6.1.6.3</t>
  </si>
  <si>
    <t>6.1.6.4</t>
  </si>
  <si>
    <t>6.1.1.1.1</t>
  </si>
  <si>
    <t>6.1.1.1.2</t>
  </si>
  <si>
    <t>6.1.1.2.1</t>
  </si>
  <si>
    <t>6.1.1.2.2</t>
  </si>
  <si>
    <t>6.1.1.3</t>
  </si>
  <si>
    <t>6.1.1.3.1</t>
  </si>
  <si>
    <t>6.1.1.3.2</t>
  </si>
  <si>
    <t>6.1.1.4</t>
  </si>
  <si>
    <t>6.1.1.4.1</t>
  </si>
  <si>
    <t>6.1.1.4.2</t>
  </si>
  <si>
    <t>Consultoria e Implantação de Sistemas</t>
  </si>
  <si>
    <t>11.3</t>
  </si>
  <si>
    <t>11.3.1</t>
  </si>
  <si>
    <t>6.2.1</t>
  </si>
  <si>
    <t>Depreciação</t>
  </si>
  <si>
    <t>6.2.2</t>
  </si>
  <si>
    <t>Amortização</t>
  </si>
  <si>
    <t>6.2.3</t>
  </si>
  <si>
    <t>Baixa de Imobilizado</t>
  </si>
  <si>
    <t>8.1</t>
  </si>
  <si>
    <t>8.3</t>
  </si>
  <si>
    <t>8.4</t>
  </si>
  <si>
    <t>8.6</t>
  </si>
  <si>
    <t>9.1</t>
  </si>
  <si>
    <t>9.2</t>
  </si>
  <si>
    <t>9.3</t>
  </si>
  <si>
    <t>9.4</t>
  </si>
  <si>
    <t>9.5</t>
  </si>
  <si>
    <t>9.6</t>
  </si>
  <si>
    <t>10.1</t>
  </si>
  <si>
    <t>10.2</t>
  </si>
  <si>
    <t>10.3</t>
  </si>
  <si>
    <t>10.4</t>
  </si>
  <si>
    <t>10.5</t>
  </si>
  <si>
    <t>10.6</t>
  </si>
  <si>
    <t>11.1</t>
  </si>
  <si>
    <t>11.1.1</t>
  </si>
  <si>
    <t>11.2</t>
  </si>
  <si>
    <t>11.5</t>
  </si>
  <si>
    <t>11.6</t>
  </si>
  <si>
    <t>12.1</t>
  </si>
  <si>
    <t>12.2</t>
  </si>
  <si>
    <t>12.3</t>
  </si>
  <si>
    <t>12.4</t>
  </si>
  <si>
    <t>ISS - PM São Paulo Lei 16.757/17</t>
  </si>
  <si>
    <t>05/2018</t>
  </si>
  <si>
    <t>Total das Despesas</t>
  </si>
  <si>
    <t>Subtotal das Despesas</t>
  </si>
  <si>
    <t>Sistema de Vigilância Remota - CFTV</t>
  </si>
  <si>
    <t xml:space="preserve">Outros Receitas </t>
  </si>
  <si>
    <t>1.4.1</t>
  </si>
  <si>
    <t>Equipamentos / Implementos / Instrumentos</t>
  </si>
  <si>
    <t>6.1.4.7</t>
  </si>
  <si>
    <t>São Paulo, 15 de Maio de 2021</t>
  </si>
  <si>
    <t>Outras Despesas (mat de conservação, sinalização, etc)</t>
  </si>
  <si>
    <t>Recuperação e readequação Oficina Cultural Oswald de Andrade</t>
  </si>
  <si>
    <t>SALDO ANTERIOR UTILIZAÇÃO NO EXERCÍCIO</t>
  </si>
  <si>
    <t>JANEIRO</t>
  </si>
  <si>
    <t>FEVEREIRO</t>
  </si>
  <si>
    <t>MARÇO</t>
  </si>
  <si>
    <t>ABRIL</t>
  </si>
  <si>
    <t>JUNHO</t>
  </si>
  <si>
    <t>JULHO</t>
  </si>
  <si>
    <t>AGOSTO</t>
  </si>
  <si>
    <t>SETEMBRO</t>
  </si>
  <si>
    <t>OUTUBRO</t>
  </si>
  <si>
    <t>NOVEMBRO</t>
  </si>
  <si>
    <t>DEZEMBRO</t>
  </si>
  <si>
    <t>CNPJ : 00.894.851/0001-25</t>
  </si>
  <si>
    <t>CONTA CONTÁBIL: 1.1.01.01.03.100237 - BANCO DO BRASIL 8829-3 APLIC. FINANCEIRA FUNDO DE RESERVA</t>
  </si>
  <si>
    <t>CR</t>
  </si>
  <si>
    <t>RESGATE</t>
  </si>
  <si>
    <t xml:space="preserve">TOTAL DA CONTA  </t>
  </si>
  <si>
    <t>APLICAÇAO</t>
  </si>
  <si>
    <t>CONTA CONTÁBIL: 1.1.01.01.02.100234 - BANCO DO BRASIL 8830-7 FUNDO DE CONTINGÊNCIA</t>
  </si>
  <si>
    <t>TARIFAS</t>
  </si>
  <si>
    <t>TRANSF</t>
  </si>
  <si>
    <t>CONTA CONTÁBIL: 1.1.01.01.02.100233 - BANCO DO BRASIL 8829-3 FUNDO RESERVA</t>
  </si>
  <si>
    <t>Empresa: CONTRATO 21 UFC - OFICINAS 05/2018</t>
  </si>
  <si>
    <t>De 01/01/2022 Até 30/04/2022</t>
  </si>
  <si>
    <t>1 - 21 -  BC   VALOR REFERENTE -  /   BB RF CP EMPRESA AGIL</t>
  </si>
  <si>
    <t>900025</t>
  </si>
  <si>
    <t>51.091 / 298</t>
  </si>
  <si>
    <t>1 - 21 -  BC   VALOR REFERENTE -  /   RENDIMENTO SOBRE APLICAÇAO FINANCIERA - 8829-3</t>
  </si>
  <si>
    <t>999999</t>
  </si>
  <si>
    <t>51.091 / 357</t>
  </si>
  <si>
    <t>1 - 21 -  BC   VALOR REFERENTE -  /   BB RF CP EMPRESA</t>
  </si>
  <si>
    <t>51.212 / 352</t>
  </si>
  <si>
    <t>1 - 21 -  BC   VALOR REFERENTE -  /   RENDIMENTO SOBRE APLICAÇAO FINANCEIRA - 8829-3</t>
  </si>
  <si>
    <t>51.212 / 336</t>
  </si>
  <si>
    <t>51.800 / 643</t>
  </si>
  <si>
    <t>51.800 / 508</t>
  </si>
  <si>
    <t>850202</t>
  </si>
  <si>
    <t>51.728 / 418</t>
  </si>
  <si>
    <t>1 - 21 -  BC   VALOR REFERENTE -  /   BB RF LP CORP CRED PRIV</t>
  </si>
  <si>
    <t>51.728 / 154</t>
  </si>
  <si>
    <t>51.728 / 419</t>
  </si>
  <si>
    <t>51.728 / 466</t>
  </si>
  <si>
    <t xml:space="preserve">NSQP1105T - 15/05/2022 14:09:00 </t>
  </si>
  <si>
    <t>1 - 21 -  BC   VALOR REFERENTE -  /   BB RF CP RMPRESA</t>
  </si>
  <si>
    <t>900021</t>
  </si>
  <si>
    <t>1 - 21 -  BC   VALOR REFERENTE -  /   BB RF CP EMPRESAS</t>
  </si>
  <si>
    <t>1 - 21 -  BC   VALOR REFERENTE -  /   TARIFA - 12/2021</t>
  </si>
  <si>
    <t>51.091 / 373</t>
  </si>
  <si>
    <t>51.091 / 301</t>
  </si>
  <si>
    <t>1 - 21 -  BC   TRANSFERÊNCIA ENTRE CONTAS  /   TRANSFERÊNCIA ENTRE CONTAS</t>
  </si>
  <si>
    <t>51.091 / 118</t>
  </si>
  <si>
    <t>1 - 21 -  BC   VALOR REFERENTE -  /   TARIFAS 01/2022</t>
  </si>
  <si>
    <t>51.212 / 365</t>
  </si>
  <si>
    <t>51.212 / 110</t>
  </si>
  <si>
    <t>51.212 / 382</t>
  </si>
  <si>
    <t>1 - 21 -  BC   VALOR REFERENTE -  /   TARIFAS - 02/2022</t>
  </si>
  <si>
    <t>51.800 / 549</t>
  </si>
  <si>
    <t>51.800 / 300</t>
  </si>
  <si>
    <t>51.800 / 642</t>
  </si>
  <si>
    <t>1 - 21 -  BC   VALOR REFERENTE -  /   TARIFAS - 03/2022</t>
  </si>
  <si>
    <t>51.728 / 424</t>
  </si>
  <si>
    <t>51.728 / 428</t>
  </si>
  <si>
    <t>51.728 / 163</t>
  </si>
  <si>
    <t>51.728 / 113</t>
  </si>
  <si>
    <t>51.728 / 512</t>
  </si>
  <si>
    <t xml:space="preserve">NSQP1105T - 15/05/2022 14:10:38 </t>
  </si>
  <si>
    <t>1 - 21 -  BC   VALOR REFERENTE -  /   TARIFAS 12/2021</t>
  </si>
  <si>
    <t>51.091 / 374</t>
  </si>
  <si>
    <t>51.091 / 104</t>
  </si>
  <si>
    <t>51.212 / 364</t>
  </si>
  <si>
    <t>51.212 / 159</t>
  </si>
  <si>
    <t>1 - 21 -  BC   VALOR REFERENTE -  /   TARIFAS 02/2022</t>
  </si>
  <si>
    <t>51.800 / 548</t>
  </si>
  <si>
    <t>51.800 / 302</t>
  </si>
  <si>
    <t>51.728 / 425</t>
  </si>
  <si>
    <t>51.728 / 152</t>
  </si>
  <si>
    <t>51.728 / 420</t>
  </si>
  <si>
    <t>51.728 / 153</t>
  </si>
  <si>
    <t xml:space="preserve">NSQP1105T - 15/05/2022 14:55:20 </t>
  </si>
  <si>
    <t>Projetos Próprios</t>
  </si>
  <si>
    <t>São Paulo, 15 de março de 2023.</t>
  </si>
  <si>
    <t>Exercício: 2022</t>
  </si>
  <si>
    <t>UGE: UFC</t>
  </si>
  <si>
    <t>Objeto Contratual: OFICINAS CULTURAIS</t>
  </si>
  <si>
    <t>1. RELATÓRIO GERENCIAL DE ORÇAMENTO PREVISTO x REALIZADO - OFICINAS CULTURAIS</t>
  </si>
  <si>
    <t>Contrato de Gestão nº 05/2018</t>
  </si>
  <si>
    <t>Organização Social: Poiesis Organização Social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</si>
</sst>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[$€-2]* #,##0.00_);_([$€-2]* \(#,##0.00\);_([$€-2]* &quot;-&quot;??_)"/>
    <numFmt numFmtId="168" formatCode="#,##0_ ;[Red]\-#,##0\ "/>
    <numFmt numFmtId="169" formatCode="[$-416]dddd\,\ d&quot; de &quot;mmmm&quot; de &quot;yyyy"/>
    <numFmt numFmtId="170" formatCode="dd&quot;/&quot;mm&quot;/&quot;yyyy"/>
    <numFmt numFmtId="171" formatCode="_-* #,##0_-;\-* #,##0_-;_-* &quot;-&quot;??_-;_-@_-"/>
    <numFmt numFmtId="172" formatCode="#,##0.00_);\(#,##0.00\)"/>
    <numFmt numFmtId="173" formatCode="#,##0.00_ ;[Red]\-#,##0.00\ "/>
    <numFmt numFmtId="174" formatCode="#,##0.00_ ;\-#,##0.00\ 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theme="1"/>
      <name val="Arial"/>
      <family val="2"/>
    </font>
    <font>
      <sz val="11"/>
      <color indexed="9"/>
      <name val="Calibri"/>
      <family val="2"/>
    </font>
    <font>
      <sz val="8"/>
      <color theme="0"/>
      <name val="Calibri"/>
      <family val="2"/>
    </font>
    <font>
      <sz val="8"/>
      <color indexed="9"/>
      <name val="Calibri"/>
      <family val="2"/>
    </font>
    <font>
      <sz val="8"/>
      <color theme="0"/>
      <name val="Arial"/>
      <family val="2"/>
    </font>
    <font>
      <sz val="8"/>
      <color indexed="9"/>
      <name val="Arial"/>
      <family val="2"/>
    </font>
    <font>
      <sz val="11"/>
      <color indexed="17"/>
      <name val="Calibri"/>
      <family val="2"/>
    </font>
    <font>
      <sz val="8"/>
      <color rgb="FF006100"/>
      <name val="Calibri"/>
      <family val="2"/>
    </font>
    <font>
      <sz val="8"/>
      <color indexed="17"/>
      <name val="Calibri"/>
      <family val="2"/>
    </font>
    <font>
      <sz val="8"/>
      <color rgb="FF006100"/>
      <name val="Arial"/>
      <family val="2"/>
    </font>
    <font>
      <sz val="8"/>
      <color indexed="17"/>
      <name val="Arial"/>
      <family val="2"/>
    </font>
    <font>
      <b/>
      <sz val="11"/>
      <color indexed="52"/>
      <name val="Calibri"/>
      <family val="2"/>
    </font>
    <font>
      <b/>
      <sz val="8"/>
      <color rgb="FFFA7D00"/>
      <name val="Calibri"/>
      <family val="2"/>
    </font>
    <font>
      <b/>
      <sz val="8"/>
      <color indexed="52"/>
      <name val="Calibri"/>
      <family val="2"/>
    </font>
    <font>
      <b/>
      <sz val="8"/>
      <color rgb="FFFA7D00"/>
      <name val="Arial"/>
      <family val="2"/>
    </font>
    <font>
      <b/>
      <sz val="8"/>
      <color indexed="52"/>
      <name val="Arial"/>
      <family val="2"/>
    </font>
    <font>
      <b/>
      <sz val="11"/>
      <color indexed="9"/>
      <name val="Calibri"/>
      <family val="2"/>
    </font>
    <font>
      <b/>
      <sz val="8"/>
      <color theme="0"/>
      <name val="Calibri"/>
      <family val="2"/>
    </font>
    <font>
      <b/>
      <sz val="8"/>
      <color indexed="9"/>
      <name val="Calibri"/>
      <family val="2"/>
    </font>
    <font>
      <b/>
      <sz val="8"/>
      <color theme="0"/>
      <name val="Arial"/>
      <family val="2"/>
    </font>
    <font>
      <b/>
      <sz val="8"/>
      <color indexed="9"/>
      <name val="Arial"/>
      <family val="2"/>
    </font>
    <font>
      <sz val="11"/>
      <color indexed="52"/>
      <name val="Calibri"/>
      <family val="2"/>
    </font>
    <font>
      <sz val="8"/>
      <color rgb="FFFA7D00"/>
      <name val="Calibri"/>
      <family val="2"/>
    </font>
    <font>
      <sz val="8"/>
      <color indexed="52"/>
      <name val="Calibri"/>
      <family val="2"/>
    </font>
    <font>
      <sz val="8"/>
      <color rgb="FFFA7D00"/>
      <name val="Arial"/>
      <family val="2"/>
    </font>
    <font>
      <sz val="8"/>
      <color indexed="52"/>
      <name val="Arial"/>
      <family val="2"/>
    </font>
    <font>
      <sz val="11"/>
      <color indexed="62"/>
      <name val="Calibri"/>
      <family val="2"/>
    </font>
    <font>
      <sz val="8"/>
      <color rgb="FF3F3F76"/>
      <name val="Calibri"/>
      <family val="2"/>
    </font>
    <font>
      <sz val="8"/>
      <color indexed="62"/>
      <name val="Calibri"/>
      <family val="2"/>
    </font>
    <font>
      <sz val="8"/>
      <color rgb="FF3F3F76"/>
      <name val="Arial"/>
      <family val="2"/>
    </font>
    <font>
      <sz val="8"/>
      <color indexed="62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8"/>
      <color rgb="FF9C0006"/>
      <name val="Calibri"/>
      <family val="2"/>
    </font>
    <font>
      <sz val="8"/>
      <color indexed="20"/>
      <name val="Calibri"/>
      <family val="2"/>
    </font>
    <font>
      <sz val="8"/>
      <color rgb="FF9C0006"/>
      <name val="Arial"/>
      <family val="2"/>
    </font>
    <font>
      <sz val="8"/>
      <color indexed="20"/>
      <name val="Arial"/>
      <family val="2"/>
    </font>
    <font>
      <sz val="11"/>
      <color indexed="60"/>
      <name val="Calibri"/>
      <family val="2"/>
    </font>
    <font>
      <sz val="8"/>
      <color rgb="FF9C6500"/>
      <name val="Calibri"/>
      <family val="2"/>
    </font>
    <font>
      <sz val="8"/>
      <color indexed="60"/>
      <name val="Calibri"/>
      <family val="2"/>
    </font>
    <font>
      <sz val="8"/>
      <color rgb="FF9C6500"/>
      <name val="Arial"/>
      <family val="2"/>
    </font>
    <font>
      <sz val="8"/>
      <color indexed="60"/>
      <name val="Arial"/>
      <family val="2"/>
    </font>
    <font>
      <sz val="8"/>
      <name val="Tahoma"/>
      <family val="2"/>
    </font>
    <font>
      <sz val="10"/>
      <name val="Swis721 BT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</font>
    <font>
      <sz val="10"/>
      <color indexed="8"/>
      <name val="MS Sans Serif"/>
      <family val="2"/>
    </font>
    <font>
      <b/>
      <sz val="8.0500000000000007"/>
      <color indexed="8"/>
      <name val="Times New Roman"/>
      <family val="1"/>
    </font>
    <font>
      <b/>
      <sz val="5.4"/>
      <color indexed="8"/>
      <name val="Times New Roman"/>
      <family val="1"/>
    </font>
    <font>
      <sz val="6"/>
      <color indexed="8"/>
      <name val="Times New Roman"/>
      <family val="1"/>
    </font>
    <font>
      <sz val="6"/>
      <color indexed="8"/>
      <name val="Arial"/>
      <family val="2"/>
    </font>
    <font>
      <b/>
      <sz val="6.95"/>
      <color indexed="8"/>
      <name val="Times New Roman"/>
      <family val="1"/>
    </font>
    <font>
      <sz val="6.95"/>
      <color indexed="8"/>
      <name val="Times New Roman"/>
      <family val="1"/>
    </font>
    <font>
      <sz val="10"/>
      <color indexed="8"/>
      <name val="MS Sans Serif"/>
      <family val="2"/>
    </font>
    <font>
      <b/>
      <sz val="11.05"/>
      <color indexed="8"/>
      <name val="Times New Roman"/>
      <family val="1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8"/>
      <name val="MS Sans Serif"/>
    </font>
    <font>
      <b/>
      <sz val="9.5"/>
      <color indexed="8"/>
      <name val="Times New Roman"/>
      <family val="1"/>
    </font>
    <font>
      <b/>
      <sz val="6.95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4548">
    <xf numFmtId="0" fontId="0" fillId="0" borderId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0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0" fillId="1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1" fillId="18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7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10" fillId="1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8" fillId="18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2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0" fillId="2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9" fillId="41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10" fillId="30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8" fillId="30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3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4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1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9" fillId="34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1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0" fillId="1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15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10" fillId="1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9" fillId="44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8" fillId="19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0" fillId="2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9" fillId="34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" fillId="23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10" fillId="2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8" fillId="27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10" fillId="3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9" fillId="36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2" fillId="1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2" fillId="1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2" fillId="1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2" fillId="1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4" fillId="12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2" fillId="16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2" fillId="16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2" fillId="16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2" fillId="16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4" fillId="16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2" fillId="20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2" fillId="20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2" fillId="20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2" fillId="20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4" fillId="20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24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2" fillId="24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2" fillId="24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2" fillId="24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24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2" fillId="2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2" fillId="2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2" fillId="2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2" fillId="2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32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2" fillId="32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2" fillId="32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2" fillId="32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2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7" fillId="2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2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2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2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9" fillId="2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4" borderId="5" applyNumberFormat="0" applyAlignment="0" applyProtection="0"/>
    <xf numFmtId="0" fontId="21" fillId="34" borderId="5" applyNumberFormat="0" applyAlignment="0" applyProtection="0"/>
    <xf numFmtId="0" fontId="22" fillId="6" borderId="1" applyNumberFormat="0" applyAlignment="0" applyProtection="0"/>
    <xf numFmtId="0" fontId="23" fillId="34" borderId="5" applyNumberFormat="0" applyAlignment="0" applyProtection="0"/>
    <xf numFmtId="0" fontId="23" fillId="34" borderId="5" applyNumberFormat="0" applyAlignment="0" applyProtection="0"/>
    <xf numFmtId="0" fontId="22" fillId="6" borderId="1" applyNumberFormat="0" applyAlignment="0" applyProtection="0"/>
    <xf numFmtId="0" fontId="23" fillId="34" borderId="5" applyNumberFormat="0" applyAlignment="0" applyProtection="0"/>
    <xf numFmtId="0" fontId="23" fillId="34" borderId="5" applyNumberFormat="0" applyAlignment="0" applyProtection="0"/>
    <xf numFmtId="0" fontId="23" fillId="34" borderId="5" applyNumberFormat="0" applyAlignment="0" applyProtection="0"/>
    <xf numFmtId="0" fontId="22" fillId="6" borderId="1" applyNumberFormat="0" applyAlignment="0" applyProtection="0"/>
    <xf numFmtId="0" fontId="23" fillId="34" borderId="5" applyNumberFormat="0" applyAlignment="0" applyProtection="0"/>
    <xf numFmtId="0" fontId="23" fillId="34" borderId="5" applyNumberFormat="0" applyAlignment="0" applyProtection="0"/>
    <xf numFmtId="0" fontId="23" fillId="34" borderId="5" applyNumberFormat="0" applyAlignment="0" applyProtection="0"/>
    <xf numFmtId="0" fontId="22" fillId="6" borderId="1" applyNumberFormat="0" applyAlignment="0" applyProtection="0"/>
    <xf numFmtId="0" fontId="23" fillId="34" borderId="5" applyNumberFormat="0" applyAlignment="0" applyProtection="0"/>
    <xf numFmtId="0" fontId="23" fillId="34" borderId="5" applyNumberFormat="0" applyAlignment="0" applyProtection="0"/>
    <xf numFmtId="0" fontId="23" fillId="34" borderId="5" applyNumberFormat="0" applyAlignment="0" applyProtection="0"/>
    <xf numFmtId="0" fontId="24" fillId="6" borderId="1" applyNumberFormat="0" applyAlignment="0" applyProtection="0"/>
    <xf numFmtId="0" fontId="25" fillId="34" borderId="5" applyNumberFormat="0" applyAlignment="0" applyProtection="0"/>
    <xf numFmtId="0" fontId="25" fillId="34" borderId="5" applyNumberFormat="0" applyAlignment="0" applyProtection="0"/>
    <xf numFmtId="0" fontId="25" fillId="34" borderId="5" applyNumberFormat="0" applyAlignment="0" applyProtection="0"/>
    <xf numFmtId="0" fontId="25" fillId="34" borderId="5" applyNumberFormat="0" applyAlignment="0" applyProtection="0"/>
    <xf numFmtId="0" fontId="25" fillId="34" borderId="5" applyNumberFormat="0" applyAlignment="0" applyProtection="0"/>
    <xf numFmtId="0" fontId="26" fillId="50" borderId="6" applyNumberFormat="0" applyAlignment="0" applyProtection="0"/>
    <xf numFmtId="0" fontId="26" fillId="50" borderId="6" applyNumberFormat="0" applyAlignment="0" applyProtection="0"/>
    <xf numFmtId="0" fontId="27" fillId="7" borderId="3" applyNumberFormat="0" applyAlignment="0" applyProtection="0"/>
    <xf numFmtId="0" fontId="28" fillId="50" borderId="6" applyNumberFormat="0" applyAlignment="0" applyProtection="0"/>
    <xf numFmtId="0" fontId="28" fillId="50" borderId="6" applyNumberFormat="0" applyAlignment="0" applyProtection="0"/>
    <xf numFmtId="0" fontId="27" fillId="7" borderId="3" applyNumberFormat="0" applyAlignment="0" applyProtection="0"/>
    <xf numFmtId="0" fontId="28" fillId="50" borderId="6" applyNumberFormat="0" applyAlignment="0" applyProtection="0"/>
    <xf numFmtId="0" fontId="28" fillId="50" borderId="6" applyNumberFormat="0" applyAlignment="0" applyProtection="0"/>
    <xf numFmtId="0" fontId="28" fillId="50" borderId="6" applyNumberFormat="0" applyAlignment="0" applyProtection="0"/>
    <xf numFmtId="0" fontId="27" fillId="7" borderId="3" applyNumberFormat="0" applyAlignment="0" applyProtection="0"/>
    <xf numFmtId="0" fontId="28" fillId="50" borderId="6" applyNumberFormat="0" applyAlignment="0" applyProtection="0"/>
    <xf numFmtId="0" fontId="28" fillId="50" borderId="6" applyNumberFormat="0" applyAlignment="0" applyProtection="0"/>
    <xf numFmtId="0" fontId="28" fillId="50" borderId="6" applyNumberFormat="0" applyAlignment="0" applyProtection="0"/>
    <xf numFmtId="0" fontId="27" fillId="7" borderId="3" applyNumberFormat="0" applyAlignment="0" applyProtection="0"/>
    <xf numFmtId="0" fontId="28" fillId="50" borderId="6" applyNumberFormat="0" applyAlignment="0" applyProtection="0"/>
    <xf numFmtId="0" fontId="28" fillId="50" borderId="6" applyNumberFormat="0" applyAlignment="0" applyProtection="0"/>
    <xf numFmtId="0" fontId="28" fillId="50" borderId="6" applyNumberFormat="0" applyAlignment="0" applyProtection="0"/>
    <xf numFmtId="0" fontId="29" fillId="7" borderId="3" applyNumberFormat="0" applyAlignment="0" applyProtection="0"/>
    <xf numFmtId="0" fontId="30" fillId="50" borderId="6" applyNumberFormat="0" applyAlignment="0" applyProtection="0"/>
    <xf numFmtId="0" fontId="30" fillId="50" borderId="6" applyNumberFormat="0" applyAlignment="0" applyProtection="0"/>
    <xf numFmtId="0" fontId="30" fillId="50" borderId="6" applyNumberFormat="0" applyAlignment="0" applyProtection="0"/>
    <xf numFmtId="0" fontId="3" fillId="7" borderId="3" applyNumberFormat="0" applyAlignment="0" applyProtection="0"/>
    <xf numFmtId="0" fontId="26" fillId="50" borderId="6" applyNumberFormat="0" applyAlignment="0" applyProtection="0"/>
    <xf numFmtId="0" fontId="26" fillId="50" borderId="6" applyNumberFormat="0" applyAlignment="0" applyProtection="0"/>
    <xf numFmtId="0" fontId="30" fillId="50" borderId="6" applyNumberFormat="0" applyAlignment="0" applyProtection="0"/>
    <xf numFmtId="0" fontId="30" fillId="50" borderId="6" applyNumberFormat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2" fillId="0" borderId="2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2" fillId="0" borderId="2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2" fillId="0" borderId="2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2" fillId="0" borderId="2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4" fillId="0" borderId="2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2" fillId="9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2" fillId="9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2" fillId="9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2" fillId="9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4" fillId="9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4" fillId="9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2" fillId="13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2" fillId="13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2" fillId="13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2" fillId="13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4" fillId="13" borderId="0" applyNumberFormat="0" applyBorder="0" applyAlignment="0" applyProtection="0"/>
    <xf numFmtId="0" fontId="15" fillId="52" borderId="0" applyNumberFormat="0" applyBorder="0" applyAlignment="0" applyProtection="0"/>
    <xf numFmtId="0" fontId="15" fillId="52" borderId="0" applyNumberFormat="0" applyBorder="0" applyAlignment="0" applyProtection="0"/>
    <xf numFmtId="0" fontId="15" fillId="52" borderId="0" applyNumberFormat="0" applyBorder="0" applyAlignment="0" applyProtection="0"/>
    <xf numFmtId="0" fontId="4" fillId="13" borderId="0" applyNumberFormat="0" applyBorder="0" applyAlignment="0" applyProtection="0"/>
    <xf numFmtId="0" fontId="15" fillId="52" borderId="0" applyNumberFormat="0" applyBorder="0" applyAlignment="0" applyProtection="0"/>
    <xf numFmtId="0" fontId="15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2" fillId="17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2" fillId="17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2" fillId="17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2" fillId="17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7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21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2" fillId="21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2" fillId="21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2" fillId="21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21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2" fillId="25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2" fillId="25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2" fillId="25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2" fillId="25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5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2" fillId="29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2" fillId="29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2" fillId="29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2" fillId="29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4" fillId="29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4" fillId="29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36" fillId="36" borderId="5" applyNumberFormat="0" applyAlignment="0" applyProtection="0"/>
    <xf numFmtId="0" fontId="36" fillId="36" borderId="5" applyNumberFormat="0" applyAlignment="0" applyProtection="0"/>
    <xf numFmtId="0" fontId="37" fillId="5" borderId="1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7" fillId="5" borderId="1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7" fillId="5" borderId="1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7" fillId="5" borderId="1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8" fillId="36" borderId="5" applyNumberFormat="0" applyAlignment="0" applyProtection="0"/>
    <xf numFmtId="0" fontId="39" fillId="5" borderId="1" applyNumberFormat="0" applyAlignment="0" applyProtection="0"/>
    <xf numFmtId="0" fontId="40" fillId="36" borderId="5" applyNumberFormat="0" applyAlignment="0" applyProtection="0"/>
    <xf numFmtId="0" fontId="40" fillId="36" borderId="5" applyNumberFormat="0" applyAlignment="0" applyProtection="0"/>
    <xf numFmtId="0" fontId="40" fillId="36" borderId="5" applyNumberFormat="0" applyAlignment="0" applyProtection="0"/>
    <xf numFmtId="0" fontId="2" fillId="5" borderId="1" applyNumberFormat="0" applyAlignment="0" applyProtection="0"/>
    <xf numFmtId="0" fontId="40" fillId="36" borderId="5" applyNumberFormat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3" fillId="3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5" fillId="3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4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8" fillId="4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8" fillId="4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8" fillId="4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8" fillId="4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50" fillId="4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2" fillId="0" borderId="0"/>
    <xf numFmtId="0" fontId="41" fillId="0" borderId="0"/>
    <xf numFmtId="0" fontId="41" fillId="0" borderId="0"/>
    <xf numFmtId="0" fontId="41" fillId="0" borderId="0"/>
    <xf numFmtId="0" fontId="5" fillId="0" borderId="0"/>
    <xf numFmtId="0" fontId="41" fillId="0" borderId="0"/>
    <xf numFmtId="0" fontId="52" fillId="0" borderId="0"/>
    <xf numFmtId="0" fontId="52" fillId="0" borderId="0"/>
    <xf numFmtId="0" fontId="41" fillId="0" borderId="0"/>
    <xf numFmtId="0" fontId="53" fillId="0" borderId="0"/>
    <xf numFmtId="0" fontId="53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9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41" fillId="0" borderId="0"/>
    <xf numFmtId="0" fontId="41" fillId="0" borderId="0"/>
    <xf numFmtId="0" fontId="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6" fillId="38" borderId="8" applyNumberFormat="0" applyFont="0" applyAlignment="0" applyProtection="0"/>
    <xf numFmtId="0" fontId="7" fillId="38" borderId="8" applyNumberFormat="0" applyFont="0" applyAlignment="0" applyProtection="0"/>
    <xf numFmtId="0" fontId="9" fillId="8" borderId="4" applyNumberFormat="0" applyFont="0" applyAlignment="0" applyProtection="0"/>
    <xf numFmtId="0" fontId="9" fillId="8" borderId="4" applyNumberFormat="0" applyFont="0" applyAlignment="0" applyProtection="0"/>
    <xf numFmtId="0" fontId="9" fillId="8" borderId="4" applyNumberFormat="0" applyFont="0" applyAlignment="0" applyProtection="0"/>
    <xf numFmtId="0" fontId="9" fillId="38" borderId="8" applyNumberFormat="0" applyFont="0" applyAlignment="0" applyProtection="0"/>
    <xf numFmtId="0" fontId="9" fillId="38" borderId="8" applyNumberFormat="0" applyFont="0" applyAlignment="0" applyProtection="0"/>
    <xf numFmtId="0" fontId="9" fillId="8" borderId="4" applyNumberFormat="0" applyFont="0" applyAlignment="0" applyProtection="0"/>
    <xf numFmtId="0" fontId="9" fillId="38" borderId="8" applyNumberFormat="0" applyFont="0" applyAlignment="0" applyProtection="0"/>
    <xf numFmtId="0" fontId="9" fillId="38" borderId="8" applyNumberFormat="0" applyFont="0" applyAlignment="0" applyProtection="0"/>
    <xf numFmtId="0" fontId="9" fillId="8" borderId="4" applyNumberFormat="0" applyFont="0" applyAlignment="0" applyProtection="0"/>
    <xf numFmtId="0" fontId="9" fillId="8" borderId="4" applyNumberFormat="0" applyFont="0" applyAlignment="0" applyProtection="0"/>
    <xf numFmtId="0" fontId="9" fillId="8" borderId="4" applyNumberFormat="0" applyFont="0" applyAlignment="0" applyProtection="0"/>
    <xf numFmtId="0" fontId="9" fillId="38" borderId="8" applyNumberFormat="0" applyFont="0" applyAlignment="0" applyProtection="0"/>
    <xf numFmtId="0" fontId="9" fillId="38" borderId="8" applyNumberFormat="0" applyFont="0" applyAlignment="0" applyProtection="0"/>
    <xf numFmtId="0" fontId="9" fillId="8" borderId="4" applyNumberFormat="0" applyFont="0" applyAlignment="0" applyProtection="0"/>
    <xf numFmtId="0" fontId="9" fillId="38" borderId="8" applyNumberFormat="0" applyFont="0" applyAlignment="0" applyProtection="0"/>
    <xf numFmtId="0" fontId="9" fillId="38" borderId="8" applyNumberFormat="0" applyFont="0" applyAlignment="0" applyProtection="0"/>
    <xf numFmtId="0" fontId="9" fillId="8" borderId="4" applyNumberFormat="0" applyFont="0" applyAlignment="0" applyProtection="0"/>
    <xf numFmtId="0" fontId="9" fillId="8" borderId="4" applyNumberFormat="0" applyFont="0" applyAlignment="0" applyProtection="0"/>
    <xf numFmtId="0" fontId="9" fillId="8" borderId="4" applyNumberFormat="0" applyFont="0" applyAlignment="0" applyProtection="0"/>
    <xf numFmtId="0" fontId="9" fillId="38" borderId="8" applyNumberFormat="0" applyFont="0" applyAlignment="0" applyProtection="0"/>
    <xf numFmtId="0" fontId="9" fillId="38" borderId="8" applyNumberFormat="0" applyFont="0" applyAlignment="0" applyProtection="0"/>
    <xf numFmtId="0" fontId="9" fillId="8" borderId="4" applyNumberFormat="0" applyFont="0" applyAlignment="0" applyProtection="0"/>
    <xf numFmtId="0" fontId="9" fillId="38" borderId="8" applyNumberFormat="0" applyFont="0" applyAlignment="0" applyProtection="0"/>
    <xf numFmtId="0" fontId="9" fillId="38" borderId="8" applyNumberFormat="0" applyFont="0" applyAlignment="0" applyProtection="0"/>
    <xf numFmtId="0" fontId="9" fillId="8" borderId="4" applyNumberFormat="0" applyFont="0" applyAlignment="0" applyProtection="0"/>
    <xf numFmtId="0" fontId="9" fillId="8" borderId="4" applyNumberFormat="0" applyFont="0" applyAlignment="0" applyProtection="0"/>
    <xf numFmtId="0" fontId="9" fillId="8" borderId="4" applyNumberFormat="0" applyFont="0" applyAlignment="0" applyProtection="0"/>
    <xf numFmtId="0" fontId="9" fillId="38" borderId="8" applyNumberFormat="0" applyFont="0" applyAlignment="0" applyProtection="0"/>
    <xf numFmtId="0" fontId="9" fillId="38" borderId="8" applyNumberFormat="0" applyFont="0" applyAlignment="0" applyProtection="0"/>
    <xf numFmtId="0" fontId="9" fillId="8" borderId="4" applyNumberFormat="0" applyFont="0" applyAlignment="0" applyProtection="0"/>
    <xf numFmtId="0" fontId="9" fillId="38" borderId="8" applyNumberFormat="0" applyFont="0" applyAlignment="0" applyProtection="0"/>
    <xf numFmtId="0" fontId="9" fillId="38" borderId="8" applyNumberFormat="0" applyFont="0" applyAlignment="0" applyProtection="0"/>
    <xf numFmtId="0" fontId="9" fillId="8" borderId="4" applyNumberFormat="0" applyFont="0" applyAlignment="0" applyProtection="0"/>
    <xf numFmtId="0" fontId="7" fillId="38" borderId="8" applyNumberFormat="0" applyFont="0" applyAlignment="0" applyProtection="0"/>
    <xf numFmtId="0" fontId="7" fillId="38" borderId="8" applyNumberFormat="0" applyFont="0" applyAlignment="0" applyProtection="0"/>
    <xf numFmtId="0" fontId="9" fillId="8" borderId="4" applyNumberFormat="0" applyFont="0" applyAlignment="0" applyProtection="0"/>
    <xf numFmtId="0" fontId="9" fillId="38" borderId="8" applyNumberFormat="0" applyFont="0" applyAlignment="0" applyProtection="0"/>
    <xf numFmtId="0" fontId="9" fillId="38" borderId="8" applyNumberFormat="0" applyFont="0" applyAlignment="0" applyProtection="0"/>
    <xf numFmtId="0" fontId="9" fillId="8" borderId="4" applyNumberFormat="0" applyFont="0" applyAlignment="0" applyProtection="0"/>
    <xf numFmtId="0" fontId="9" fillId="8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Alignment="0" applyProtection="0"/>
    <xf numFmtId="169" fontId="41" fillId="0" borderId="0" applyFill="0" applyBorder="0" applyAlignment="0" applyProtection="0"/>
    <xf numFmtId="0" fontId="1" fillId="0" borderId="0"/>
    <xf numFmtId="0" fontId="61" fillId="0" borderId="0"/>
    <xf numFmtId="0" fontId="61" fillId="0" borderId="0"/>
    <xf numFmtId="44" fontId="1" fillId="0" borderId="0" applyFont="0" applyFill="0" applyBorder="0" applyAlignment="0" applyProtection="0"/>
    <xf numFmtId="0" fontId="61" fillId="0" borderId="0"/>
    <xf numFmtId="43" fontId="1" fillId="0" borderId="0" applyFon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0" fontId="61" fillId="0" borderId="0"/>
    <xf numFmtId="165" fontId="5" fillId="0" borderId="0" applyFont="0" applyFill="0" applyBorder="0" applyAlignment="0" applyProtection="0"/>
    <xf numFmtId="0" fontId="63" fillId="0" borderId="0"/>
    <xf numFmtId="0" fontId="70" fillId="0" borderId="0"/>
    <xf numFmtId="0" fontId="1" fillId="0" borderId="0"/>
    <xf numFmtId="0" fontId="76" fillId="0" borderId="0"/>
    <xf numFmtId="0" fontId="61" fillId="0" borderId="0"/>
    <xf numFmtId="0" fontId="1" fillId="0" borderId="0"/>
  </cellStyleXfs>
  <cellXfs count="393">
    <xf numFmtId="0" fontId="0" fillId="0" borderId="0" xfId="0"/>
    <xf numFmtId="0" fontId="0" fillId="0" borderId="0" xfId="0" applyNumberFormat="1" applyFill="1" applyBorder="1" applyAlignment="1" applyProtection="1"/>
    <xf numFmtId="0" fontId="64" fillId="0" borderId="0" xfId="0" applyFont="1" applyAlignment="1">
      <alignment horizontal="right" vertical="center"/>
    </xf>
    <xf numFmtId="172" fontId="64" fillId="0" borderId="0" xfId="0" applyNumberFormat="1" applyFont="1" applyAlignment="1">
      <alignment horizontal="right" vertical="center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center" vertical="center"/>
    </xf>
    <xf numFmtId="172" fontId="67" fillId="0" borderId="0" xfId="0" applyNumberFormat="1" applyFont="1" applyAlignment="1">
      <alignment horizontal="right" vertical="center"/>
    </xf>
    <xf numFmtId="0" fontId="68" fillId="0" borderId="0" xfId="0" applyFont="1" applyAlignment="1">
      <alignment horizontal="left" vertical="center"/>
    </xf>
    <xf numFmtId="0" fontId="68" fillId="0" borderId="0" xfId="0" applyFont="1" applyAlignment="1">
      <alignment horizontal="right" vertical="center"/>
    </xf>
    <xf numFmtId="0" fontId="69" fillId="0" borderId="0" xfId="0" applyFont="1" applyAlignment="1">
      <alignment horizontal="left" vertical="center"/>
    </xf>
    <xf numFmtId="0" fontId="57" fillId="57" borderId="0" xfId="3688" applyFont="1" applyFill="1" applyAlignment="1"/>
    <xf numFmtId="0" fontId="57" fillId="57" borderId="0" xfId="3688" applyFont="1" applyFill="1"/>
    <xf numFmtId="0" fontId="57" fillId="0" borderId="0" xfId="3688" applyFont="1" applyFill="1"/>
    <xf numFmtId="173" fontId="57" fillId="0" borderId="0" xfId="4304" applyNumberFormat="1" applyFont="1" applyFill="1" applyAlignment="1"/>
    <xf numFmtId="171" fontId="57" fillId="0" borderId="0" xfId="4304" applyNumberFormat="1" applyFont="1" applyFill="1" applyAlignment="1">
      <alignment horizontal="center"/>
    </xf>
    <xf numFmtId="171" fontId="57" fillId="0" borderId="0" xfId="4304" applyNumberFormat="1" applyFont="1" applyFill="1"/>
    <xf numFmtId="0" fontId="56" fillId="57" borderId="0" xfId="3688" applyFont="1" applyFill="1" applyAlignment="1"/>
    <xf numFmtId="0" fontId="57" fillId="57" borderId="0" xfId="3688" applyFont="1" applyFill="1" applyBorder="1"/>
    <xf numFmtId="0" fontId="57" fillId="57" borderId="21" xfId="3688" applyFont="1" applyFill="1" applyBorder="1"/>
    <xf numFmtId="0" fontId="57" fillId="57" borderId="19" xfId="3688" applyFont="1" applyFill="1" applyBorder="1"/>
    <xf numFmtId="0" fontId="56" fillId="57" borderId="0" xfId="0" applyFont="1" applyFill="1" applyBorder="1" applyAlignment="1">
      <alignment horizontal="center" vertical="center"/>
    </xf>
    <xf numFmtId="171" fontId="56" fillId="57" borderId="0" xfId="4304" applyNumberFormat="1" applyFont="1" applyFill="1" applyBorder="1" applyAlignment="1">
      <alignment horizontal="center" vertical="center"/>
    </xf>
    <xf numFmtId="0" fontId="73" fillId="57" borderId="0" xfId="3688" applyFont="1" applyFill="1" applyAlignment="1"/>
    <xf numFmtId="0" fontId="56" fillId="57" borderId="0" xfId="3688" applyFont="1" applyFill="1"/>
    <xf numFmtId="171" fontId="56" fillId="58" borderId="22" xfId="4304" applyNumberFormat="1" applyFont="1" applyFill="1" applyBorder="1" applyAlignment="1">
      <alignment horizontal="center" vertical="center" wrapText="1"/>
    </xf>
    <xf numFmtId="173" fontId="72" fillId="58" borderId="20" xfId="4304" applyNumberFormat="1" applyFont="1" applyFill="1" applyBorder="1" applyAlignment="1">
      <alignment horizontal="center" vertical="center"/>
    </xf>
    <xf numFmtId="171" fontId="56" fillId="58" borderId="18" xfId="4304" applyNumberFormat="1" applyFont="1" applyFill="1" applyBorder="1" applyAlignment="1">
      <alignment horizontal="center" vertical="center"/>
    </xf>
    <xf numFmtId="0" fontId="72" fillId="58" borderId="18" xfId="3688" applyFont="1" applyFill="1" applyBorder="1" applyAlignment="1">
      <alignment horizontal="center" vertical="center"/>
    </xf>
    <xf numFmtId="0" fontId="56" fillId="58" borderId="19" xfId="3688" applyFont="1" applyFill="1" applyBorder="1" applyAlignment="1">
      <alignment horizontal="center" vertical="center"/>
    </xf>
    <xf numFmtId="171" fontId="72" fillId="58" borderId="23" xfId="4304" applyNumberFormat="1" applyFont="1" applyFill="1" applyBorder="1" applyAlignment="1">
      <alignment horizontal="center" vertical="center"/>
    </xf>
    <xf numFmtId="171" fontId="56" fillId="58" borderId="18" xfId="4304" applyNumberFormat="1" applyFont="1" applyFill="1" applyBorder="1" applyAlignment="1">
      <alignment horizontal="center" vertical="center" wrapText="1"/>
    </xf>
    <xf numFmtId="0" fontId="56" fillId="57" borderId="18" xfId="3688" applyFont="1" applyFill="1" applyBorder="1" applyAlignment="1">
      <alignment horizontal="left" vertical="center"/>
    </xf>
    <xf numFmtId="0" fontId="73" fillId="0" borderId="19" xfId="3688" applyFont="1" applyFill="1" applyBorder="1" applyAlignment="1">
      <alignment vertical="center" wrapText="1"/>
    </xf>
    <xf numFmtId="0" fontId="73" fillId="0" borderId="20" xfId="3688" applyFont="1" applyFill="1" applyBorder="1" applyAlignment="1">
      <alignment vertical="center" wrapText="1"/>
    </xf>
    <xf numFmtId="9" fontId="56" fillId="0" borderId="18" xfId="4524" applyFont="1" applyFill="1" applyBorder="1" applyAlignment="1">
      <alignment horizontal="center" vertical="center"/>
    </xf>
    <xf numFmtId="9" fontId="57" fillId="0" borderId="18" xfId="4524" applyFont="1" applyFill="1" applyBorder="1" applyAlignment="1">
      <alignment horizontal="center" vertical="center"/>
    </xf>
    <xf numFmtId="0" fontId="57" fillId="0" borderId="19" xfId="3688" applyFont="1" applyFill="1" applyBorder="1" applyAlignment="1">
      <alignment vertical="center" wrapText="1"/>
    </xf>
    <xf numFmtId="0" fontId="57" fillId="0" borderId="20" xfId="3688" applyFont="1" applyFill="1" applyBorder="1" applyAlignment="1">
      <alignment vertical="center" wrapText="1"/>
    </xf>
    <xf numFmtId="0" fontId="56" fillId="0" borderId="19" xfId="3688" applyFont="1" applyFill="1" applyBorder="1" applyAlignment="1">
      <alignment horizontal="left" vertical="center"/>
    </xf>
    <xf numFmtId="171" fontId="56" fillId="0" borderId="18" xfId="4304" applyNumberFormat="1" applyFont="1" applyFill="1" applyBorder="1" applyAlignment="1">
      <alignment horizontal="center" vertical="center"/>
    </xf>
    <xf numFmtId="0" fontId="57" fillId="0" borderId="18" xfId="3688" applyFont="1" applyFill="1" applyBorder="1" applyAlignment="1">
      <alignment horizontal="left" vertical="center"/>
    </xf>
    <xf numFmtId="0" fontId="57" fillId="57" borderId="0" xfId="3688" applyFont="1" applyFill="1" applyBorder="1" applyAlignment="1">
      <alignment vertical="center"/>
    </xf>
    <xf numFmtId="0" fontId="56" fillId="57" borderId="0" xfId="3688" applyFont="1" applyFill="1" applyBorder="1"/>
    <xf numFmtId="49" fontId="56" fillId="57" borderId="18" xfId="3688" applyNumberFormat="1" applyFont="1" applyFill="1" applyBorder="1" applyAlignment="1">
      <alignment vertical="center"/>
    </xf>
    <xf numFmtId="9" fontId="56" fillId="58" borderId="18" xfId="4524" applyFont="1" applyFill="1" applyBorder="1" applyAlignment="1">
      <alignment horizontal="center" vertical="center"/>
    </xf>
    <xf numFmtId="49" fontId="57" fillId="57" borderId="18" xfId="3688" applyNumberFormat="1" applyFont="1" applyFill="1" applyBorder="1" applyAlignment="1">
      <alignment vertical="center"/>
    </xf>
    <xf numFmtId="0" fontId="73" fillId="57" borderId="19" xfId="3688" applyFont="1" applyFill="1" applyBorder="1" applyAlignment="1">
      <alignment vertical="center" wrapText="1"/>
    </xf>
    <xf numFmtId="0" fontId="74" fillId="57" borderId="20" xfId="3688" applyFont="1" applyFill="1" applyBorder="1" applyAlignment="1">
      <alignment vertical="center" wrapText="1"/>
    </xf>
    <xf numFmtId="0" fontId="74" fillId="57" borderId="19" xfId="3688" applyFont="1" applyFill="1" applyBorder="1" applyAlignment="1">
      <alignment vertical="center" wrapText="1"/>
    </xf>
    <xf numFmtId="0" fontId="56" fillId="58" borderId="19" xfId="3688" applyFont="1" applyFill="1" applyBorder="1" applyAlignment="1">
      <alignment horizontal="left" vertical="center"/>
    </xf>
    <xf numFmtId="0" fontId="56" fillId="58" borderId="20" xfId="3688" applyFont="1" applyFill="1" applyBorder="1" applyAlignment="1">
      <alignment horizontal="left" vertical="center"/>
    </xf>
    <xf numFmtId="49" fontId="57" fillId="57" borderId="0" xfId="3688" applyNumberFormat="1" applyFont="1" applyFill="1" applyBorder="1" applyAlignment="1">
      <alignment vertical="center"/>
    </xf>
    <xf numFmtId="0" fontId="56" fillId="57" borderId="0" xfId="3688" applyFont="1" applyFill="1" applyBorder="1" applyAlignment="1">
      <alignment horizontal="left" vertical="center"/>
    </xf>
    <xf numFmtId="49" fontId="57" fillId="57" borderId="19" xfId="3688" applyNumberFormat="1" applyFont="1" applyFill="1" applyBorder="1" applyAlignment="1">
      <alignment vertical="center"/>
    </xf>
    <xf numFmtId="0" fontId="57" fillId="57" borderId="0" xfId="3688" applyFont="1" applyFill="1" applyBorder="1" applyAlignment="1">
      <alignment vertical="center" wrapText="1"/>
    </xf>
    <xf numFmtId="0" fontId="57" fillId="57" borderId="18" xfId="3688" applyFont="1" applyFill="1" applyBorder="1" applyAlignment="1">
      <alignment horizontal="left" vertical="center"/>
    </xf>
    <xf numFmtId="0" fontId="56" fillId="57" borderId="19" xfId="3688" applyFont="1" applyFill="1" applyBorder="1" applyAlignment="1">
      <alignment vertical="center" wrapText="1"/>
    </xf>
    <xf numFmtId="0" fontId="56" fillId="57" borderId="20" xfId="3688" applyFont="1" applyFill="1" applyBorder="1" applyAlignment="1">
      <alignment vertical="center" wrapText="1"/>
    </xf>
    <xf numFmtId="0" fontId="57" fillId="57" borderId="19" xfId="3688" applyFont="1" applyFill="1" applyBorder="1" applyAlignment="1">
      <alignment vertical="center" wrapText="1"/>
    </xf>
    <xf numFmtId="0" fontId="57" fillId="57" borderId="20" xfId="3688" applyFont="1" applyFill="1" applyBorder="1" applyAlignment="1">
      <alignment vertical="center" wrapText="1"/>
    </xf>
    <xf numFmtId="0" fontId="56" fillId="58" borderId="19" xfId="3688" applyFont="1" applyFill="1" applyBorder="1" applyAlignment="1">
      <alignment vertical="center"/>
    </xf>
    <xf numFmtId="0" fontId="56" fillId="58" borderId="20" xfId="3688" applyFont="1" applyFill="1" applyBorder="1" applyAlignment="1">
      <alignment vertical="center"/>
    </xf>
    <xf numFmtId="0" fontId="57" fillId="57" borderId="18" xfId="3688" applyFont="1" applyFill="1" applyBorder="1" applyAlignment="1">
      <alignment horizontal="left" vertical="center" wrapText="1"/>
    </xf>
    <xf numFmtId="0" fontId="57" fillId="57" borderId="0" xfId="3688" applyFont="1" applyFill="1" applyBorder="1" applyAlignment="1">
      <alignment horizontal="left"/>
    </xf>
    <xf numFmtId="0" fontId="57" fillId="0" borderId="18" xfId="3688" applyFont="1" applyFill="1" applyBorder="1" applyAlignment="1">
      <alignment horizontal="left"/>
    </xf>
    <xf numFmtId="0" fontId="56" fillId="57" borderId="29" xfId="3688" applyFont="1" applyFill="1" applyBorder="1" applyAlignment="1">
      <alignment horizontal="left" vertical="center"/>
    </xf>
    <xf numFmtId="0" fontId="57" fillId="57" borderId="11" xfId="3688" applyFont="1" applyFill="1" applyBorder="1"/>
    <xf numFmtId="0" fontId="73" fillId="57" borderId="0" xfId="3688" applyFont="1" applyFill="1" applyAlignment="1">
      <alignment horizontal="left"/>
    </xf>
    <xf numFmtId="0" fontId="57" fillId="57" borderId="0" xfId="3688" applyFont="1" applyFill="1" applyAlignment="1">
      <alignment horizontal="left"/>
    </xf>
    <xf numFmtId="37" fontId="57" fillId="0" borderId="0" xfId="4304" applyNumberFormat="1" applyFont="1" applyFill="1" applyAlignment="1">
      <alignment horizontal="center"/>
    </xf>
    <xf numFmtId="0" fontId="57" fillId="57" borderId="18" xfId="3688" applyFont="1" applyFill="1" applyBorder="1" applyAlignment="1">
      <alignment horizontal="left"/>
    </xf>
    <xf numFmtId="0" fontId="57" fillId="57" borderId="20" xfId="3688" applyFont="1" applyFill="1" applyBorder="1"/>
    <xf numFmtId="0" fontId="58" fillId="57" borderId="19" xfId="0" applyFont="1" applyFill="1" applyBorder="1"/>
    <xf numFmtId="0" fontId="58" fillId="57" borderId="20" xfId="0" applyFont="1" applyFill="1" applyBorder="1"/>
    <xf numFmtId="37" fontId="56" fillId="58" borderId="18" xfId="4304" applyNumberFormat="1" applyFont="1" applyFill="1" applyBorder="1" applyAlignment="1">
      <alignment horizontal="center" vertical="center" wrapText="1"/>
    </xf>
    <xf numFmtId="0" fontId="57" fillId="57" borderId="14" xfId="3688" applyFont="1" applyFill="1" applyBorder="1"/>
    <xf numFmtId="0" fontId="57" fillId="57" borderId="15" xfId="3688" applyFont="1" applyFill="1" applyBorder="1"/>
    <xf numFmtId="37" fontId="56" fillId="0" borderId="13" xfId="4304" applyNumberFormat="1" applyFont="1" applyFill="1" applyBorder="1" applyAlignment="1">
      <alignment vertical="center"/>
    </xf>
    <xf numFmtId="37" fontId="57" fillId="0" borderId="18" xfId="4304" applyNumberFormat="1" applyFont="1" applyFill="1" applyBorder="1" applyAlignment="1">
      <alignment horizontal="right"/>
    </xf>
    <xf numFmtId="37" fontId="57" fillId="0" borderId="13" xfId="4304" applyNumberFormat="1" applyFont="1" applyFill="1" applyBorder="1" applyAlignment="1">
      <alignment vertical="center"/>
    </xf>
    <xf numFmtId="0" fontId="58" fillId="57" borderId="9" xfId="0" applyFont="1" applyFill="1" applyBorder="1" applyAlignment="1">
      <alignment horizontal="left"/>
    </xf>
    <xf numFmtId="0" fontId="57" fillId="57" borderId="10" xfId="3688" applyFont="1" applyFill="1" applyBorder="1"/>
    <xf numFmtId="0" fontId="58" fillId="57" borderId="34" xfId="0" applyFont="1" applyFill="1" applyBorder="1" applyAlignment="1">
      <alignment horizontal="left"/>
    </xf>
    <xf numFmtId="0" fontId="57" fillId="57" borderId="12" xfId="3688" applyFont="1" applyFill="1" applyBorder="1"/>
    <xf numFmtId="37" fontId="56" fillId="0" borderId="21" xfId="4304" applyNumberFormat="1" applyFont="1" applyFill="1" applyBorder="1" applyAlignment="1">
      <alignment horizontal="center" vertical="center"/>
    </xf>
    <xf numFmtId="49" fontId="57" fillId="57" borderId="19" xfId="3688" applyNumberFormat="1" applyFont="1" applyFill="1" applyBorder="1" applyAlignment="1">
      <alignment horizontal="left" vertical="center"/>
    </xf>
    <xf numFmtId="0" fontId="58" fillId="57" borderId="13" xfId="0" applyFont="1" applyFill="1" applyBorder="1" applyAlignment="1">
      <alignment horizontal="left"/>
    </xf>
    <xf numFmtId="37" fontId="56" fillId="0" borderId="18" xfId="4304" applyNumberFormat="1" applyFont="1" applyFill="1" applyBorder="1" applyAlignment="1">
      <alignment horizontal="right"/>
    </xf>
    <xf numFmtId="0" fontId="56" fillId="0" borderId="21" xfId="3688" applyFont="1" applyFill="1" applyBorder="1" applyAlignment="1">
      <alignment vertical="center" wrapText="1"/>
    </xf>
    <xf numFmtId="9" fontId="56" fillId="0" borderId="13" xfId="4524" applyFont="1" applyFill="1" applyBorder="1" applyAlignment="1">
      <alignment horizontal="center" vertical="center"/>
    </xf>
    <xf numFmtId="174" fontId="72" fillId="0" borderId="22" xfId="4304" applyNumberFormat="1" applyFont="1" applyFill="1" applyBorder="1" applyAlignment="1">
      <alignment horizontal="right" vertical="center"/>
    </xf>
    <xf numFmtId="174" fontId="72" fillId="0" borderId="19" xfId="4304" applyNumberFormat="1" applyFont="1" applyFill="1" applyBorder="1" applyAlignment="1">
      <alignment horizontal="right" vertical="center"/>
    </xf>
    <xf numFmtId="174" fontId="56" fillId="0" borderId="18" xfId="4304" applyNumberFormat="1" applyFont="1" applyFill="1" applyBorder="1" applyAlignment="1">
      <alignment horizontal="right" vertical="center"/>
    </xf>
    <xf numFmtId="174" fontId="56" fillId="0" borderId="25" xfId="4304" applyNumberFormat="1" applyFont="1" applyFill="1" applyBorder="1" applyAlignment="1">
      <alignment vertical="center"/>
    </xf>
    <xf numFmtId="174" fontId="58" fillId="0" borderId="23" xfId="4304" applyNumberFormat="1" applyFont="1" applyFill="1" applyBorder="1" applyAlignment="1">
      <alignment horizontal="right" vertical="center"/>
    </xf>
    <xf numFmtId="174" fontId="57" fillId="0" borderId="18" xfId="4304" applyNumberFormat="1" applyFont="1" applyFill="1" applyBorder="1" applyAlignment="1">
      <alignment horizontal="right" vertical="center"/>
    </xf>
    <xf numFmtId="174" fontId="72" fillId="0" borderId="23" xfId="4304" applyNumberFormat="1" applyFont="1" applyFill="1" applyBorder="1" applyAlignment="1">
      <alignment vertical="center"/>
    </xf>
    <xf numFmtId="174" fontId="72" fillId="0" borderId="22" xfId="4304" applyNumberFormat="1" applyFont="1" applyFill="1" applyBorder="1" applyAlignment="1">
      <alignment vertical="center"/>
    </xf>
    <xf numFmtId="174" fontId="56" fillId="0" borderId="23" xfId="4304" applyNumberFormat="1" applyFont="1" applyFill="1" applyBorder="1" applyAlignment="1">
      <alignment vertical="center"/>
    </xf>
    <xf numFmtId="174" fontId="58" fillId="0" borderId="22" xfId="4304" applyNumberFormat="1" applyFont="1" applyFill="1" applyBorder="1" applyAlignment="1">
      <alignment vertical="center"/>
    </xf>
    <xf numFmtId="174" fontId="57" fillId="0" borderId="23" xfId="4304" applyNumberFormat="1" applyFont="1" applyFill="1" applyBorder="1" applyAlignment="1">
      <alignment vertical="center"/>
    </xf>
    <xf numFmtId="174" fontId="58" fillId="0" borderId="19" xfId="4304" applyNumberFormat="1" applyFont="1" applyFill="1" applyBorder="1" applyAlignment="1">
      <alignment horizontal="right" vertical="center"/>
    </xf>
    <xf numFmtId="174" fontId="58" fillId="0" borderId="24" xfId="4304" applyNumberFormat="1" applyFont="1" applyFill="1" applyBorder="1" applyAlignment="1">
      <alignment vertical="center"/>
    </xf>
    <xf numFmtId="174" fontId="59" fillId="0" borderId="19" xfId="4304" applyNumberFormat="1" applyFont="1" applyFill="1" applyBorder="1" applyAlignment="1">
      <alignment horizontal="right" vertical="center"/>
    </xf>
    <xf numFmtId="174" fontId="72" fillId="0" borderId="24" xfId="4304" applyNumberFormat="1" applyFont="1" applyFill="1" applyBorder="1" applyAlignment="1">
      <alignment vertical="center"/>
    </xf>
    <xf numFmtId="174" fontId="72" fillId="0" borderId="25" xfId="4304" applyNumberFormat="1" applyFont="1" applyFill="1" applyBorder="1" applyAlignment="1">
      <alignment vertical="center"/>
    </xf>
    <xf numFmtId="174" fontId="59" fillId="0" borderId="13" xfId="4304" applyNumberFormat="1" applyFont="1" applyFill="1" applyBorder="1" applyAlignment="1">
      <alignment horizontal="right" vertical="center"/>
    </xf>
    <xf numFmtId="174" fontId="57" fillId="0" borderId="27" xfId="4304" applyNumberFormat="1" applyFont="1" applyFill="1" applyBorder="1" applyAlignment="1">
      <alignment vertical="center"/>
    </xf>
    <xf numFmtId="174" fontId="72" fillId="0" borderId="26" xfId="4304" applyNumberFormat="1" applyFont="1" applyFill="1" applyBorder="1" applyAlignment="1">
      <alignment vertical="center"/>
    </xf>
    <xf numFmtId="174" fontId="56" fillId="0" borderId="13" xfId="4304" applyNumberFormat="1" applyFont="1" applyFill="1" applyBorder="1" applyAlignment="1">
      <alignment horizontal="right" vertical="center"/>
    </xf>
    <xf numFmtId="174" fontId="56" fillId="0" borderId="19" xfId="4304" applyNumberFormat="1" applyFont="1" applyFill="1" applyBorder="1" applyAlignment="1">
      <alignment horizontal="right" vertical="center"/>
    </xf>
    <xf numFmtId="174" fontId="58" fillId="0" borderId="26" xfId="4304" applyNumberFormat="1" applyFont="1" applyFill="1" applyBorder="1" applyAlignment="1">
      <alignment vertical="center"/>
    </xf>
    <xf numFmtId="174" fontId="58" fillId="0" borderId="13" xfId="4304" applyNumberFormat="1" applyFont="1" applyFill="1" applyBorder="1" applyAlignment="1">
      <alignment vertical="center"/>
    </xf>
    <xf numFmtId="174" fontId="57" fillId="0" borderId="19" xfId="4304" applyNumberFormat="1" applyFont="1" applyFill="1" applyBorder="1" applyAlignment="1">
      <alignment horizontal="right" vertical="center"/>
    </xf>
    <xf numFmtId="174" fontId="58" fillId="0" borderId="23" xfId="4304" applyNumberFormat="1" applyFont="1" applyFill="1" applyBorder="1" applyAlignment="1">
      <alignment vertical="center"/>
    </xf>
    <xf numFmtId="174" fontId="57" fillId="0" borderId="0" xfId="4304" applyNumberFormat="1" applyFont="1" applyFill="1" applyBorder="1" applyAlignment="1">
      <alignment vertical="center"/>
    </xf>
    <xf numFmtId="174" fontId="57" fillId="0" borderId="0" xfId="4304" applyNumberFormat="1" applyFont="1" applyFill="1" applyAlignment="1"/>
    <xf numFmtId="174" fontId="57" fillId="0" borderId="0" xfId="4304" applyNumberFormat="1" applyFont="1" applyFill="1" applyAlignment="1">
      <alignment horizontal="center"/>
    </xf>
    <xf numFmtId="174" fontId="57" fillId="0" borderId="0" xfId="4304" applyNumberFormat="1" applyFont="1" applyFill="1"/>
    <xf numFmtId="174" fontId="72" fillId="58" borderId="22" xfId="4304" applyNumberFormat="1" applyFont="1" applyFill="1" applyBorder="1" applyAlignment="1">
      <alignment horizontal="center" vertical="center" wrapText="1"/>
    </xf>
    <xf numFmtId="174" fontId="72" fillId="58" borderId="20" xfId="4304" applyNumberFormat="1" applyFont="1" applyFill="1" applyBorder="1" applyAlignment="1">
      <alignment horizontal="center" vertical="center"/>
    </xf>
    <xf numFmtId="174" fontId="56" fillId="58" borderId="18" xfId="4304" applyNumberFormat="1" applyFont="1" applyFill="1" applyBorder="1" applyAlignment="1">
      <alignment horizontal="center" vertical="center"/>
    </xf>
    <xf numFmtId="174" fontId="56" fillId="58" borderId="22" xfId="3688" applyNumberFormat="1" applyFont="1" applyFill="1" applyBorder="1" applyAlignment="1">
      <alignment horizontal="center" vertical="center"/>
    </xf>
    <xf numFmtId="174" fontId="72" fillId="58" borderId="24" xfId="4304" applyNumberFormat="1" applyFont="1" applyFill="1" applyBorder="1" applyAlignment="1">
      <alignment vertical="center"/>
    </xf>
    <xf numFmtId="174" fontId="56" fillId="58" borderId="13" xfId="4304" applyNumberFormat="1" applyFont="1" applyFill="1" applyBorder="1" applyAlignment="1">
      <alignment horizontal="right" vertical="center"/>
    </xf>
    <xf numFmtId="174" fontId="56" fillId="58" borderId="14" xfId="4304" applyNumberFormat="1" applyFont="1" applyFill="1" applyBorder="1" applyAlignment="1">
      <alignment horizontal="right" vertical="center"/>
    </xf>
    <xf numFmtId="174" fontId="56" fillId="58" borderId="18" xfId="4304" applyNumberFormat="1" applyFont="1" applyFill="1" applyBorder="1" applyAlignment="1">
      <alignment horizontal="right" vertical="center"/>
    </xf>
    <xf numFmtId="174" fontId="56" fillId="58" borderId="19" xfId="4304" applyNumberFormat="1" applyFont="1" applyFill="1" applyBorder="1" applyAlignment="1">
      <alignment horizontal="right" vertical="center"/>
    </xf>
    <xf numFmtId="174" fontId="56" fillId="58" borderId="23" xfId="4304" applyNumberFormat="1" applyFont="1" applyFill="1" applyBorder="1" applyAlignment="1">
      <alignment horizontal="right" vertical="center"/>
    </xf>
    <xf numFmtId="174" fontId="56" fillId="58" borderId="27" xfId="4304" applyNumberFormat="1" applyFont="1" applyFill="1" applyBorder="1" applyAlignment="1">
      <alignment horizontal="right" vertical="center"/>
    </xf>
    <xf numFmtId="174" fontId="72" fillId="58" borderId="22" xfId="4304" applyNumberFormat="1" applyFont="1" applyFill="1" applyBorder="1" applyAlignment="1">
      <alignment horizontal="right"/>
    </xf>
    <xf numFmtId="174" fontId="56" fillId="58" borderId="18" xfId="4304" applyNumberFormat="1" applyFont="1" applyFill="1" applyBorder="1" applyAlignment="1">
      <alignment horizontal="right"/>
    </xf>
    <xf numFmtId="174" fontId="56" fillId="58" borderId="19" xfId="4304" applyNumberFormat="1" applyFont="1" applyFill="1" applyBorder="1" applyAlignment="1">
      <alignment horizontal="right"/>
    </xf>
    <xf numFmtId="174" fontId="72" fillId="57" borderId="0" xfId="4304" applyNumberFormat="1" applyFont="1" applyFill="1" applyBorder="1" applyAlignment="1">
      <alignment vertical="center"/>
    </xf>
    <xf numFmtId="174" fontId="56" fillId="0" borderId="0" xfId="4304" applyNumberFormat="1" applyFont="1" applyFill="1" applyBorder="1" applyAlignment="1">
      <alignment horizontal="right" vertical="center"/>
    </xf>
    <xf numFmtId="174" fontId="57" fillId="0" borderId="22" xfId="4304" applyNumberFormat="1" applyFont="1" applyFill="1" applyBorder="1" applyAlignment="1">
      <alignment vertical="center"/>
    </xf>
    <xf numFmtId="174" fontId="57" fillId="0" borderId="29" xfId="4304" applyNumberFormat="1" applyFont="1" applyFill="1" applyBorder="1" applyAlignment="1">
      <alignment vertical="center"/>
    </xf>
    <xf numFmtId="174" fontId="57" fillId="0" borderId="18" xfId="4304" applyNumberFormat="1" applyFont="1" applyFill="1" applyBorder="1" applyAlignment="1">
      <alignment vertical="center" wrapText="1"/>
    </xf>
    <xf numFmtId="174" fontId="56" fillId="0" borderId="19" xfId="4304" applyNumberFormat="1" applyFont="1" applyFill="1" applyBorder="1" applyAlignment="1">
      <alignment vertical="center" wrapText="1"/>
    </xf>
    <xf numFmtId="174" fontId="58" fillId="0" borderId="0" xfId="4304" applyNumberFormat="1" applyFont="1" applyFill="1" applyBorder="1" applyAlignment="1">
      <alignment vertical="center"/>
    </xf>
    <xf numFmtId="174" fontId="72" fillId="58" borderId="23" xfId="4304" applyNumberFormat="1" applyFont="1" applyFill="1" applyBorder="1" applyAlignment="1">
      <alignment horizontal="center" vertical="center"/>
    </xf>
    <xf numFmtId="174" fontId="56" fillId="58" borderId="24" xfId="4304" applyNumberFormat="1" applyFont="1" applyFill="1" applyBorder="1" applyAlignment="1">
      <alignment vertical="center" wrapText="1"/>
    </xf>
    <xf numFmtId="174" fontId="56" fillId="58" borderId="28" xfId="4304" applyNumberFormat="1" applyFont="1" applyFill="1" applyBorder="1" applyAlignment="1">
      <alignment vertical="center" wrapText="1"/>
    </xf>
    <xf numFmtId="174" fontId="56" fillId="58" borderId="13" xfId="4304" applyNumberFormat="1" applyFont="1" applyFill="1" applyBorder="1" applyAlignment="1">
      <alignment vertical="center" wrapText="1"/>
    </xf>
    <xf numFmtId="174" fontId="56" fillId="58" borderId="14" xfId="4304" applyNumberFormat="1" applyFont="1" applyFill="1" applyBorder="1" applyAlignment="1">
      <alignment vertical="center" wrapText="1"/>
    </xf>
    <xf numFmtId="174" fontId="56" fillId="58" borderId="23" xfId="4304" applyNumberFormat="1" applyFont="1" applyFill="1" applyBorder="1" applyAlignment="1">
      <alignment vertical="center"/>
    </xf>
    <xf numFmtId="174" fontId="56" fillId="0" borderId="22" xfId="4304" applyNumberFormat="1" applyFont="1" applyFill="1" applyBorder="1" applyAlignment="1">
      <alignment vertical="center"/>
    </xf>
    <xf numFmtId="174" fontId="56" fillId="0" borderId="29" xfId="4304" applyNumberFormat="1" applyFont="1" applyFill="1" applyBorder="1" applyAlignment="1">
      <alignment vertical="center"/>
    </xf>
    <xf numFmtId="174" fontId="56" fillId="0" borderId="18" xfId="4304" applyNumberFormat="1" applyFont="1" applyFill="1" applyBorder="1" applyAlignment="1">
      <alignment vertical="center" wrapText="1"/>
    </xf>
    <xf numFmtId="174" fontId="56" fillId="0" borderId="23" xfId="4304" applyNumberFormat="1" applyFont="1" applyFill="1" applyBorder="1" applyAlignment="1">
      <alignment horizontal="right" vertical="center"/>
    </xf>
    <xf numFmtId="174" fontId="57" fillId="0" borderId="19" xfId="4304" applyNumberFormat="1" applyFont="1" applyFill="1" applyBorder="1" applyAlignment="1">
      <alignment vertical="center" wrapText="1"/>
    </xf>
    <xf numFmtId="174" fontId="56" fillId="58" borderId="22" xfId="4304" applyNumberFormat="1" applyFont="1" applyFill="1" applyBorder="1" applyAlignment="1">
      <alignment vertical="center"/>
    </xf>
    <xf numFmtId="174" fontId="56" fillId="58" borderId="29" xfId="4304" applyNumberFormat="1" applyFont="1" applyFill="1" applyBorder="1" applyAlignment="1">
      <alignment vertical="center"/>
    </xf>
    <xf numFmtId="174" fontId="56" fillId="58" borderId="18" xfId="4304" applyNumberFormat="1" applyFont="1" applyFill="1" applyBorder="1" applyAlignment="1">
      <alignment vertical="center" wrapText="1"/>
    </xf>
    <xf numFmtId="174" fontId="56" fillId="58" borderId="19" xfId="4304" applyNumberFormat="1" applyFont="1" applyFill="1" applyBorder="1" applyAlignment="1">
      <alignment vertical="center" wrapText="1"/>
    </xf>
    <xf numFmtId="174" fontId="56" fillId="58" borderId="27" xfId="4304" applyNumberFormat="1" applyFont="1" applyFill="1" applyBorder="1" applyAlignment="1">
      <alignment vertical="center"/>
    </xf>
    <xf numFmtId="174" fontId="56" fillId="58" borderId="22" xfId="4304" applyNumberFormat="1" applyFont="1" applyFill="1" applyBorder="1" applyAlignment="1">
      <alignment horizontal="center" vertical="center"/>
    </xf>
    <xf numFmtId="174" fontId="57" fillId="0" borderId="20" xfId="4304" applyNumberFormat="1" applyFont="1" applyFill="1" applyBorder="1" applyAlignment="1">
      <alignment vertical="center" wrapText="1"/>
    </xf>
    <xf numFmtId="174" fontId="56" fillId="58" borderId="18" xfId="4304" applyNumberFormat="1" applyFont="1" applyFill="1" applyBorder="1" applyAlignment="1">
      <alignment vertical="center"/>
    </xf>
    <xf numFmtId="174" fontId="56" fillId="58" borderId="30" xfId="4304" applyNumberFormat="1" applyFont="1" applyFill="1" applyBorder="1" applyAlignment="1">
      <alignment vertical="center"/>
    </xf>
    <xf numFmtId="174" fontId="57" fillId="0" borderId="18" xfId="4304" applyNumberFormat="1" applyFont="1" applyFill="1" applyBorder="1" applyAlignment="1">
      <alignment vertical="center"/>
    </xf>
    <xf numFmtId="174" fontId="57" fillId="0" borderId="30" xfId="4304" applyNumberFormat="1" applyFont="1" applyFill="1" applyBorder="1" applyAlignment="1">
      <alignment vertical="center"/>
    </xf>
    <xf numFmtId="174" fontId="56" fillId="0" borderId="30" xfId="4304" applyNumberFormat="1" applyFont="1" applyFill="1" applyBorder="1" applyAlignment="1">
      <alignment vertical="center"/>
    </xf>
    <xf numFmtId="174" fontId="56" fillId="0" borderId="18" xfId="4304" applyNumberFormat="1" applyFont="1" applyFill="1" applyBorder="1" applyAlignment="1">
      <alignment vertical="center"/>
    </xf>
    <xf numFmtId="174" fontId="56" fillId="0" borderId="20" xfId="4304" applyNumberFormat="1" applyFont="1" applyFill="1" applyBorder="1" applyAlignment="1">
      <alignment vertical="center"/>
    </xf>
    <xf numFmtId="174" fontId="58" fillId="0" borderId="19" xfId="4304" applyNumberFormat="1" applyFont="1" applyFill="1" applyBorder="1"/>
    <xf numFmtId="174" fontId="58" fillId="0" borderId="23" xfId="4304" applyNumberFormat="1" applyFont="1" applyFill="1" applyBorder="1"/>
    <xf numFmtId="174" fontId="58" fillId="0" borderId="18" xfId="4304" applyNumberFormat="1" applyFont="1" applyFill="1" applyBorder="1"/>
    <xf numFmtId="174" fontId="56" fillId="58" borderId="23" xfId="4304" applyNumberFormat="1" applyFont="1" applyFill="1" applyBorder="1" applyAlignment="1">
      <alignment horizontal="right"/>
    </xf>
    <xf numFmtId="174" fontId="58" fillId="0" borderId="20" xfId="4304" applyNumberFormat="1" applyFont="1" applyFill="1" applyBorder="1"/>
    <xf numFmtId="174" fontId="57" fillId="0" borderId="20" xfId="4304" applyNumberFormat="1" applyFont="1" applyFill="1" applyBorder="1"/>
    <xf numFmtId="174" fontId="72" fillId="58" borderId="30" xfId="4304" applyNumberFormat="1" applyFont="1" applyFill="1" applyBorder="1" applyAlignment="1">
      <alignment vertical="center"/>
    </xf>
    <xf numFmtId="174" fontId="57" fillId="0" borderId="11" xfId="4304" applyNumberFormat="1" applyFont="1" applyFill="1" applyBorder="1"/>
    <xf numFmtId="174" fontId="58" fillId="0" borderId="0" xfId="4304" applyNumberFormat="1" applyFont="1" applyFill="1"/>
    <xf numFmtId="174" fontId="72" fillId="0" borderId="22" xfId="4304" applyNumberFormat="1" applyFont="1" applyFill="1" applyBorder="1" applyAlignment="1">
      <alignment horizontal="center" vertical="center" wrapText="1"/>
    </xf>
    <xf numFmtId="174" fontId="72" fillId="58" borderId="22" xfId="4304" applyNumberFormat="1" applyFont="1" applyFill="1" applyBorder="1"/>
    <xf numFmtId="174" fontId="56" fillId="58" borderId="21" xfId="4304" applyNumberFormat="1" applyFont="1" applyFill="1" applyBorder="1"/>
    <xf numFmtId="174" fontId="56" fillId="58" borderId="18" xfId="4304" applyNumberFormat="1" applyFont="1" applyFill="1" applyBorder="1"/>
    <xf numFmtId="174" fontId="56" fillId="58" borderId="19" xfId="4304" applyNumberFormat="1" applyFont="1" applyFill="1" applyBorder="1"/>
    <xf numFmtId="174" fontId="56" fillId="58" borderId="23" xfId="4304" applyNumberFormat="1" applyFont="1" applyFill="1" applyBorder="1"/>
    <xf numFmtId="174" fontId="58" fillId="0" borderId="22" xfId="4304" applyNumberFormat="1" applyFont="1" applyFill="1" applyBorder="1"/>
    <xf numFmtId="174" fontId="57" fillId="0" borderId="21" xfId="4304" applyNumberFormat="1" applyFont="1" applyFill="1" applyBorder="1" applyAlignment="1"/>
    <xf numFmtId="174" fontId="57" fillId="0" borderId="18" xfId="4304" applyNumberFormat="1" applyFont="1" applyFill="1" applyBorder="1"/>
    <xf numFmtId="174" fontId="57" fillId="0" borderId="19" xfId="4304" applyNumberFormat="1" applyFont="1" applyFill="1" applyBorder="1"/>
    <xf numFmtId="174" fontId="57" fillId="0" borderId="21" xfId="4304" applyNumberFormat="1" applyFont="1" applyFill="1" applyBorder="1"/>
    <xf numFmtId="174" fontId="56" fillId="0" borderId="19" xfId="4304" applyNumberFormat="1" applyFont="1" applyFill="1" applyBorder="1"/>
    <xf numFmtId="174" fontId="56" fillId="58" borderId="27" xfId="4304" applyNumberFormat="1" applyFont="1" applyFill="1" applyBorder="1"/>
    <xf numFmtId="174" fontId="58" fillId="0" borderId="24" xfId="4304" applyNumberFormat="1" applyFont="1" applyFill="1" applyBorder="1"/>
    <xf numFmtId="174" fontId="57" fillId="0" borderId="25" xfId="4304" applyNumberFormat="1" applyFont="1" applyFill="1" applyBorder="1" applyAlignment="1"/>
    <xf numFmtId="174" fontId="57" fillId="0" borderId="17" xfId="4304" applyNumberFormat="1" applyFont="1" applyFill="1" applyBorder="1"/>
    <xf numFmtId="174" fontId="57" fillId="0" borderId="15" xfId="4304" applyNumberFormat="1" applyFont="1" applyFill="1" applyBorder="1"/>
    <xf numFmtId="174" fontId="57" fillId="0" borderId="23" xfId="4304" applyNumberFormat="1" applyFont="1" applyFill="1" applyBorder="1" applyAlignment="1"/>
    <xf numFmtId="174" fontId="57" fillId="0" borderId="19" xfId="4304" applyNumberFormat="1" applyFont="1" applyFill="1" applyBorder="1" applyAlignment="1">
      <alignment horizontal="right"/>
    </xf>
    <xf numFmtId="174" fontId="57" fillId="0" borderId="23" xfId="4304" applyNumberFormat="1" applyFont="1" applyFill="1" applyBorder="1"/>
    <xf numFmtId="174" fontId="58" fillId="0" borderId="32" xfId="4304" applyNumberFormat="1" applyFont="1" applyFill="1" applyBorder="1"/>
    <xf numFmtId="174" fontId="57" fillId="0" borderId="33" xfId="4304" applyNumberFormat="1" applyFont="1" applyFill="1" applyBorder="1"/>
    <xf numFmtId="174" fontId="58" fillId="0" borderId="35" xfId="4304" applyNumberFormat="1" applyFont="1" applyFill="1" applyBorder="1"/>
    <xf numFmtId="174" fontId="57" fillId="0" borderId="0" xfId="4304" applyNumberFormat="1" applyFont="1" applyFill="1" applyBorder="1" applyAlignment="1"/>
    <xf numFmtId="174" fontId="57" fillId="0" borderId="16" xfId="4304" applyNumberFormat="1" applyFont="1" applyFill="1" applyBorder="1" applyAlignment="1">
      <alignment horizontal="right"/>
    </xf>
    <xf numFmtId="174" fontId="57" fillId="0" borderId="0" xfId="4304" applyNumberFormat="1" applyFont="1" applyFill="1" applyBorder="1" applyAlignment="1">
      <alignment horizontal="right"/>
    </xf>
    <xf numFmtId="174" fontId="57" fillId="0" borderId="27" xfId="4304" applyNumberFormat="1" applyFont="1" applyFill="1" applyBorder="1"/>
    <xf numFmtId="174" fontId="56" fillId="0" borderId="23" xfId="4304" applyNumberFormat="1" applyFont="1" applyFill="1" applyBorder="1"/>
    <xf numFmtId="174" fontId="56" fillId="0" borderId="21" xfId="4304" applyNumberFormat="1" applyFont="1" applyFill="1" applyBorder="1"/>
    <xf numFmtId="174" fontId="56" fillId="0" borderId="20" xfId="4304" applyNumberFormat="1" applyFont="1" applyFill="1" applyBorder="1"/>
    <xf numFmtId="174" fontId="56" fillId="0" borderId="27" xfId="4304" applyNumberFormat="1" applyFont="1" applyFill="1" applyBorder="1"/>
    <xf numFmtId="0" fontId="72" fillId="58" borderId="19" xfId="3688" applyFont="1" applyFill="1" applyBorder="1" applyAlignment="1">
      <alignment horizontal="left"/>
    </xf>
    <xf numFmtId="174" fontId="58" fillId="0" borderId="14" xfId="4304" applyNumberFormat="1" applyFont="1" applyFill="1" applyBorder="1" applyAlignment="1">
      <alignment vertical="center"/>
    </xf>
    <xf numFmtId="174" fontId="58" fillId="0" borderId="22" xfId="4304" applyNumberFormat="1" applyFont="1" applyFill="1" applyBorder="1" applyAlignment="1">
      <alignment horizontal="right" vertical="center"/>
    </xf>
    <xf numFmtId="168" fontId="75" fillId="57" borderId="0" xfId="4304" applyNumberFormat="1" applyFont="1" applyFill="1" applyAlignment="1"/>
    <xf numFmtId="171" fontId="75" fillId="57" borderId="0" xfId="4304" applyNumberFormat="1" applyFont="1" applyFill="1" applyAlignment="1">
      <alignment horizontal="center"/>
    </xf>
    <xf numFmtId="171" fontId="57" fillId="57" borderId="0" xfId="4304" applyNumberFormat="1" applyFont="1" applyFill="1"/>
    <xf numFmtId="171" fontId="57" fillId="57" borderId="0" xfId="4304" applyNumberFormat="1" applyFont="1" applyFill="1" applyAlignment="1">
      <alignment horizontal="center"/>
    </xf>
    <xf numFmtId="43" fontId="58" fillId="57" borderId="0" xfId="4304" applyFont="1" applyFill="1" applyAlignment="1">
      <alignment horizontal="center"/>
    </xf>
    <xf numFmtId="0" fontId="58" fillId="57" borderId="0" xfId="0" applyFont="1" applyFill="1"/>
    <xf numFmtId="173" fontId="57" fillId="57" borderId="0" xfId="4304" applyNumberFormat="1" applyFont="1" applyFill="1" applyAlignment="1"/>
    <xf numFmtId="174" fontId="58" fillId="57" borderId="0" xfId="4304" applyNumberFormat="1" applyFont="1" applyFill="1" applyAlignment="1">
      <alignment horizontal="center"/>
    </xf>
    <xf numFmtId="174" fontId="57" fillId="57" borderId="0" xfId="4304" applyNumberFormat="1" applyFont="1" applyFill="1" applyAlignment="1"/>
    <xf numFmtId="174" fontId="57" fillId="57" borderId="0" xfId="4304" applyNumberFormat="1" applyFont="1" applyFill="1" applyAlignment="1">
      <alignment horizontal="center"/>
    </xf>
    <xf numFmtId="174" fontId="57" fillId="57" borderId="0" xfId="4304" applyNumberFormat="1" applyFont="1" applyFill="1"/>
    <xf numFmtId="37" fontId="57" fillId="57" borderId="0" xfId="4304" applyNumberFormat="1" applyFont="1" applyFill="1" applyAlignment="1">
      <alignment horizontal="center"/>
    </xf>
    <xf numFmtId="0" fontId="56" fillId="57" borderId="0" xfId="3688" applyFont="1" applyFill="1" applyBorder="1" applyAlignment="1">
      <alignment vertical="center"/>
    </xf>
    <xf numFmtId="174" fontId="72" fillId="57" borderId="0" xfId="4304" applyNumberFormat="1" applyFont="1" applyFill="1" applyBorder="1" applyAlignment="1">
      <alignment horizontal="center" vertical="center"/>
    </xf>
    <xf numFmtId="174" fontId="57" fillId="57" borderId="0" xfId="4304" applyNumberFormat="1" applyFont="1" applyFill="1" applyBorder="1" applyAlignment="1">
      <alignment vertical="center"/>
    </xf>
    <xf numFmtId="37" fontId="57" fillId="57" borderId="0" xfId="4304" applyNumberFormat="1" applyFont="1" applyFill="1" applyBorder="1" applyAlignment="1">
      <alignment vertical="center"/>
    </xf>
    <xf numFmtId="174" fontId="58" fillId="57" borderId="0" xfId="4304" applyNumberFormat="1" applyFont="1" applyFill="1"/>
    <xf numFmtId="174" fontId="58" fillId="57" borderId="0" xfId="4304" applyNumberFormat="1" applyFont="1" applyFill="1" applyBorder="1" applyAlignment="1">
      <alignment vertical="center"/>
    </xf>
    <xf numFmtId="174" fontId="56" fillId="57" borderId="0" xfId="4304" applyNumberFormat="1" applyFont="1" applyFill="1" applyBorder="1" applyAlignment="1">
      <alignment vertical="center"/>
    </xf>
    <xf numFmtId="37" fontId="56" fillId="57" borderId="0" xfId="4304" applyNumberFormat="1" applyFont="1" applyFill="1" applyBorder="1" applyAlignment="1">
      <alignment horizontal="center" vertical="center"/>
    </xf>
    <xf numFmtId="174" fontId="58" fillId="57" borderId="11" xfId="4304" applyNumberFormat="1" applyFont="1" applyFill="1" applyBorder="1"/>
    <xf numFmtId="174" fontId="57" fillId="57" borderId="11" xfId="4304" applyNumberFormat="1" applyFont="1" applyFill="1" applyBorder="1" applyAlignment="1"/>
    <xf numFmtId="174" fontId="57" fillId="57" borderId="11" xfId="4304" applyNumberFormat="1" applyFont="1" applyFill="1" applyBorder="1" applyAlignment="1">
      <alignment horizontal="center"/>
    </xf>
    <xf numFmtId="174" fontId="57" fillId="57" borderId="11" xfId="4304" applyNumberFormat="1" applyFont="1" applyFill="1" applyBorder="1"/>
    <xf numFmtId="37" fontId="56" fillId="57" borderId="11" xfId="4304" applyNumberFormat="1" applyFont="1" applyFill="1" applyBorder="1" applyAlignment="1">
      <alignment horizontal="center" vertical="center"/>
    </xf>
    <xf numFmtId="174" fontId="58" fillId="57" borderId="0" xfId="4304" applyNumberFormat="1" applyFont="1" applyFill="1" applyBorder="1"/>
    <xf numFmtId="174" fontId="57" fillId="57" borderId="0" xfId="4304" applyNumberFormat="1" applyFont="1" applyFill="1" applyBorder="1" applyAlignment="1">
      <alignment horizontal="center"/>
    </xf>
    <xf numFmtId="174" fontId="57" fillId="57" borderId="0" xfId="4304" applyNumberFormat="1" applyFont="1" applyFill="1" applyBorder="1"/>
    <xf numFmtId="9" fontId="56" fillId="57" borderId="18" xfId="4524" applyFont="1" applyFill="1" applyBorder="1" applyAlignment="1">
      <alignment horizontal="center" vertical="center"/>
    </xf>
    <xf numFmtId="174" fontId="58" fillId="57" borderId="20" xfId="4304" applyNumberFormat="1" applyFont="1" applyFill="1" applyBorder="1"/>
    <xf numFmtId="174" fontId="56" fillId="57" borderId="20" xfId="4304" applyNumberFormat="1" applyFont="1" applyFill="1" applyBorder="1" applyAlignment="1"/>
    <xf numFmtId="174" fontId="57" fillId="57" borderId="20" xfId="4304" applyNumberFormat="1" applyFont="1" applyFill="1" applyBorder="1"/>
    <xf numFmtId="37" fontId="57" fillId="57" borderId="20" xfId="4304" applyNumberFormat="1" applyFont="1" applyFill="1" applyBorder="1"/>
    <xf numFmtId="174" fontId="56" fillId="57" borderId="20" xfId="4304" applyNumberFormat="1" applyFont="1" applyFill="1" applyBorder="1" applyAlignment="1">
      <alignment vertical="center"/>
    </xf>
    <xf numFmtId="0" fontId="57" fillId="57" borderId="21" xfId="3688" applyFont="1" applyFill="1" applyBorder="1" applyAlignment="1">
      <alignment vertical="center" wrapText="1"/>
    </xf>
    <xf numFmtId="0" fontId="56" fillId="57" borderId="19" xfId="3688" applyFont="1" applyFill="1" applyBorder="1" applyAlignment="1">
      <alignment horizontal="left" vertical="center"/>
    </xf>
    <xf numFmtId="0" fontId="56" fillId="57" borderId="20" xfId="3688" applyFont="1" applyFill="1" applyBorder="1" applyAlignment="1">
      <alignment horizontal="left" vertical="center"/>
    </xf>
    <xf numFmtId="174" fontId="58" fillId="57" borderId="24" xfId="4304" applyNumberFormat="1" applyFont="1" applyFill="1" applyBorder="1" applyAlignment="1">
      <alignment vertical="center"/>
    </xf>
    <xf numFmtId="174" fontId="58" fillId="57" borderId="26" xfId="4304" applyNumberFormat="1" applyFont="1" applyFill="1" applyBorder="1" applyAlignment="1">
      <alignment vertical="center"/>
    </xf>
    <xf numFmtId="174" fontId="58" fillId="57" borderId="13" xfId="4304" applyNumberFormat="1" applyFont="1" applyFill="1" applyBorder="1" applyAlignment="1">
      <alignment vertical="center"/>
    </xf>
    <xf numFmtId="174" fontId="57" fillId="57" borderId="23" xfId="4304" applyNumberFormat="1" applyFont="1" applyFill="1" applyBorder="1" applyAlignment="1">
      <alignment vertical="center"/>
    </xf>
    <xf numFmtId="171" fontId="57" fillId="57" borderId="0" xfId="4304" applyNumberFormat="1" applyFont="1" applyFill="1" applyBorder="1" applyAlignment="1">
      <alignment vertical="center"/>
    </xf>
    <xf numFmtId="174" fontId="58" fillId="57" borderId="0" xfId="3688" applyNumberFormat="1" applyFont="1" applyFill="1"/>
    <xf numFmtId="174" fontId="57" fillId="57" borderId="0" xfId="3688" applyNumberFormat="1" applyFont="1" applyFill="1"/>
    <xf numFmtId="171" fontId="60" fillId="57" borderId="0" xfId="4304" applyNumberFormat="1" applyFont="1" applyFill="1"/>
    <xf numFmtId="0" fontId="56" fillId="57" borderId="18" xfId="3688" applyFont="1" applyFill="1" applyBorder="1" applyAlignment="1">
      <alignment horizontal="center"/>
    </xf>
    <xf numFmtId="0" fontId="56" fillId="57" borderId="16" xfId="3688" applyFont="1" applyFill="1" applyBorder="1" applyAlignment="1">
      <alignment horizontal="center"/>
    </xf>
    <xf numFmtId="0" fontId="72" fillId="57" borderId="19" xfId="0" applyFont="1" applyFill="1" applyBorder="1" applyAlignment="1"/>
    <xf numFmtId="0" fontId="56" fillId="57" borderId="19" xfId="3688" applyFont="1" applyFill="1" applyBorder="1"/>
    <xf numFmtId="171" fontId="57" fillId="57" borderId="20" xfId="4304" applyNumberFormat="1" applyFont="1" applyFill="1" applyBorder="1"/>
    <xf numFmtId="0" fontId="72" fillId="57" borderId="0" xfId="0" applyFont="1" applyFill="1" applyBorder="1" applyAlignment="1"/>
    <xf numFmtId="0" fontId="56" fillId="57" borderId="18" xfId="3688" applyFont="1" applyFill="1" applyBorder="1" applyAlignment="1">
      <alignment horizontal="left"/>
    </xf>
    <xf numFmtId="174" fontId="57" fillId="0" borderId="20" xfId="4304" applyNumberFormat="1" applyFont="1" applyFill="1" applyBorder="1" applyAlignment="1">
      <alignment vertical="center"/>
    </xf>
    <xf numFmtId="174" fontId="58" fillId="0" borderId="24" xfId="4304" applyNumberFormat="1" applyFont="1" applyFill="1" applyBorder="1" applyAlignment="1"/>
    <xf numFmtId="174" fontId="58" fillId="0" borderId="26" xfId="4304" applyNumberFormat="1" applyFont="1" applyFill="1" applyBorder="1" applyAlignment="1"/>
    <xf numFmtId="174" fontId="58" fillId="0" borderId="13" xfId="4304" applyNumberFormat="1" applyFont="1" applyFill="1" applyBorder="1" applyAlignment="1"/>
    <xf numFmtId="174" fontId="58" fillId="0" borderId="23" xfId="4304" applyNumberFormat="1" applyFont="1" applyFill="1" applyBorder="1" applyAlignment="1"/>
    <xf numFmtId="9" fontId="57" fillId="0" borderId="18" xfId="4524" applyFont="1" applyFill="1" applyBorder="1" applyAlignment="1">
      <alignment horizontal="center"/>
    </xf>
    <xf numFmtId="49" fontId="56" fillId="57" borderId="18" xfId="3688" quotePrefix="1" applyNumberFormat="1" applyFont="1" applyFill="1" applyBorder="1" applyAlignment="1">
      <alignment horizontal="center"/>
    </xf>
    <xf numFmtId="174" fontId="58" fillId="57" borderId="23" xfId="4304" applyNumberFormat="1" applyFont="1" applyFill="1" applyBorder="1"/>
    <xf numFmtId="174" fontId="59" fillId="0" borderId="18" xfId="4304" applyNumberFormat="1" applyFont="1" applyFill="1" applyBorder="1" applyAlignment="1">
      <alignment horizontal="right" vertical="center"/>
    </xf>
    <xf numFmtId="174" fontId="56" fillId="0" borderId="22" xfId="4304" applyNumberFormat="1" applyFont="1" applyFill="1" applyBorder="1" applyAlignment="1">
      <alignment vertical="center" wrapText="1"/>
    </xf>
    <xf numFmtId="174" fontId="57" fillId="0" borderId="22" xfId="4304" applyNumberFormat="1" applyFont="1" applyFill="1" applyBorder="1" applyAlignment="1">
      <alignment vertical="center" wrapText="1"/>
    </xf>
    <xf numFmtId="9" fontId="57" fillId="0" borderId="13" xfId="4524" applyFont="1" applyFill="1" applyBorder="1" applyAlignment="1">
      <alignment horizontal="center" vertical="center"/>
    </xf>
    <xf numFmtId="168" fontId="57" fillId="0" borderId="17" xfId="3688" applyNumberFormat="1" applyFont="1" applyFill="1" applyBorder="1" applyAlignment="1">
      <alignment vertical="center"/>
    </xf>
    <xf numFmtId="174" fontId="57" fillId="0" borderId="25" xfId="4304" applyNumberFormat="1" applyFont="1" applyFill="1" applyBorder="1" applyAlignment="1">
      <alignment vertical="center"/>
    </xf>
    <xf numFmtId="174" fontId="57" fillId="0" borderId="13" xfId="4304" applyNumberFormat="1" applyFont="1" applyFill="1" applyBorder="1" applyAlignment="1">
      <alignment horizontal="right" vertical="center"/>
    </xf>
    <xf numFmtId="174" fontId="56" fillId="58" borderId="20" xfId="4304" applyNumberFormat="1" applyFont="1" applyFill="1" applyBorder="1" applyAlignment="1">
      <alignment horizontal="right"/>
    </xf>
    <xf numFmtId="174" fontId="72" fillId="58" borderId="27" xfId="4304" applyNumberFormat="1" applyFont="1" applyFill="1" applyBorder="1" applyAlignment="1">
      <alignment horizontal="center" vertical="center"/>
    </xf>
    <xf numFmtId="174" fontId="57" fillId="0" borderId="31" xfId="4304" applyNumberFormat="1" applyFont="1" applyFill="1" applyBorder="1" applyAlignment="1">
      <alignment vertical="center"/>
    </xf>
    <xf numFmtId="174" fontId="56" fillId="58" borderId="25" xfId="4304" applyNumberFormat="1" applyFont="1" applyFill="1" applyBorder="1" applyAlignment="1">
      <alignment horizontal="right" vertical="center"/>
    </xf>
    <xf numFmtId="174" fontId="57" fillId="0" borderId="23" xfId="4304" applyNumberFormat="1" applyFont="1" applyFill="1" applyBorder="1" applyAlignment="1">
      <alignment horizontal="right" vertical="center"/>
    </xf>
    <xf numFmtId="174" fontId="72" fillId="58" borderId="22" xfId="4304" applyNumberFormat="1" applyFont="1" applyFill="1" applyBorder="1" applyAlignment="1">
      <alignment vertical="center"/>
    </xf>
    <xf numFmtId="174" fontId="56" fillId="58" borderId="19" xfId="4304" applyNumberFormat="1" applyFont="1" applyFill="1" applyBorder="1" applyAlignment="1">
      <alignment vertical="center"/>
    </xf>
    <xf numFmtId="0" fontId="57" fillId="57" borderId="18" xfId="3688" applyFont="1" applyFill="1" applyBorder="1" applyAlignment="1">
      <alignment horizontal="center" vertical="center"/>
    </xf>
    <xf numFmtId="174" fontId="56" fillId="58" borderId="30" xfId="4304" applyNumberFormat="1" applyFont="1" applyFill="1" applyBorder="1" applyAlignment="1">
      <alignment horizontal="center" vertical="center"/>
    </xf>
    <xf numFmtId="0" fontId="56" fillId="57" borderId="18" xfId="3688" applyFont="1" applyFill="1" applyBorder="1" applyAlignment="1">
      <alignment horizontal="center" vertical="center"/>
    </xf>
    <xf numFmtId="174" fontId="72" fillId="58" borderId="30" xfId="4304" applyNumberFormat="1" applyFont="1" applyFill="1" applyBorder="1" applyAlignment="1">
      <alignment horizontal="center" vertical="center"/>
    </xf>
    <xf numFmtId="174" fontId="72" fillId="58" borderId="29" xfId="4304" applyNumberFormat="1" applyFont="1" applyFill="1" applyBorder="1" applyAlignment="1">
      <alignment horizontal="center" vertical="center"/>
    </xf>
    <xf numFmtId="174" fontId="56" fillId="58" borderId="23" xfId="4304" applyNumberFormat="1" applyFont="1" applyFill="1" applyBorder="1" applyAlignment="1">
      <alignment horizontal="center" vertical="center"/>
    </xf>
    <xf numFmtId="174" fontId="56" fillId="58" borderId="29" xfId="4304" applyNumberFormat="1" applyFont="1" applyFill="1" applyBorder="1" applyAlignment="1">
      <alignment horizontal="right" vertical="center"/>
    </xf>
    <xf numFmtId="0" fontId="58" fillId="57" borderId="18" xfId="0" applyFont="1" applyFill="1" applyBorder="1" applyAlignment="1">
      <alignment horizontal="left"/>
    </xf>
    <xf numFmtId="0" fontId="56" fillId="58" borderId="19" xfId="3688" applyFont="1" applyFill="1" applyBorder="1" applyAlignment="1">
      <alignment horizontal="left" vertical="center" wrapText="1"/>
    </xf>
    <xf numFmtId="0" fontId="72" fillId="58" borderId="19" xfId="3688" applyFont="1" applyFill="1" applyBorder="1" applyAlignment="1">
      <alignment horizontal="center" vertical="center"/>
    </xf>
    <xf numFmtId="0" fontId="58" fillId="57" borderId="0" xfId="0" applyFont="1" applyFill="1" applyAlignment="1">
      <alignment horizontal="center"/>
    </xf>
    <xf numFmtId="0" fontId="56" fillId="58" borderId="20" xfId="3688" applyFont="1" applyFill="1" applyBorder="1" applyAlignment="1">
      <alignment horizontal="left" vertical="center" wrapText="1"/>
    </xf>
    <xf numFmtId="0" fontId="56" fillId="58" borderId="14" xfId="3688" applyFont="1" applyFill="1" applyBorder="1" applyAlignment="1">
      <alignment horizontal="left" vertical="center" wrapText="1"/>
    </xf>
    <xf numFmtId="0" fontId="56" fillId="58" borderId="15" xfId="3688" applyFont="1" applyFill="1" applyBorder="1" applyAlignment="1">
      <alignment horizontal="left" vertical="center" wrapText="1"/>
    </xf>
    <xf numFmtId="0" fontId="72" fillId="58" borderId="20" xfId="3688" applyFont="1" applyFill="1" applyBorder="1" applyAlignment="1">
      <alignment horizontal="left" vertical="center"/>
    </xf>
    <xf numFmtId="0" fontId="57" fillId="57" borderId="11" xfId="3688" applyFont="1" applyFill="1" applyBorder="1" applyAlignment="1">
      <alignment horizontal="left"/>
    </xf>
    <xf numFmtId="0" fontId="0" fillId="57" borderId="0" xfId="0" applyFill="1"/>
    <xf numFmtId="171" fontId="57" fillId="57" borderId="0" xfId="4304" applyNumberFormat="1" applyFont="1" applyFill="1" applyBorder="1" applyAlignment="1">
      <alignment horizontal="center"/>
    </xf>
    <xf numFmtId="174" fontId="0" fillId="57" borderId="0" xfId="0" applyNumberFormat="1" applyFill="1"/>
    <xf numFmtId="174" fontId="57" fillId="0" borderId="18" xfId="4304" applyNumberFormat="1" applyFont="1" applyFill="1" applyBorder="1" applyAlignment="1"/>
    <xf numFmtId="174" fontId="57" fillId="0" borderId="18" xfId="4304" applyNumberFormat="1" applyFont="1" applyFill="1" applyBorder="1" applyAlignment="1">
      <alignment horizontal="right"/>
    </xf>
    <xf numFmtId="174" fontId="58" fillId="57" borderId="18" xfId="4304" applyNumberFormat="1" applyFont="1" applyFill="1" applyBorder="1"/>
    <xf numFmtId="174" fontId="57" fillId="57" borderId="18" xfId="4304" applyNumberFormat="1" applyFont="1" applyFill="1" applyBorder="1" applyAlignment="1">
      <alignment vertical="center"/>
    </xf>
    <xf numFmtId="174" fontId="56" fillId="57" borderId="16" xfId="4304" applyNumberFormat="1" applyFont="1" applyFill="1" applyBorder="1" applyAlignment="1">
      <alignment vertical="center"/>
    </xf>
    <xf numFmtId="174" fontId="57" fillId="57" borderId="16" xfId="4304" applyNumberFormat="1" applyFont="1" applyFill="1" applyBorder="1"/>
    <xf numFmtId="174" fontId="72" fillId="58" borderId="21" xfId="4304" applyNumberFormat="1" applyFont="1" applyFill="1" applyBorder="1" applyAlignment="1">
      <alignment horizontal="center" vertical="center"/>
    </xf>
    <xf numFmtId="174" fontId="56" fillId="58" borderId="36" xfId="4304" applyNumberFormat="1" applyFont="1" applyFill="1" applyBorder="1" applyAlignment="1">
      <alignment vertical="center"/>
    </xf>
    <xf numFmtId="174" fontId="56" fillId="57" borderId="21" xfId="4304" applyNumberFormat="1" applyFont="1" applyFill="1" applyBorder="1" applyAlignment="1">
      <alignment vertical="center"/>
    </xf>
    <xf numFmtId="174" fontId="57" fillId="0" borderId="37" xfId="4304" applyNumberFormat="1" applyFont="1" applyFill="1" applyBorder="1"/>
    <xf numFmtId="174" fontId="57" fillId="0" borderId="37" xfId="4304" applyNumberFormat="1" applyFont="1" applyFill="1" applyBorder="1" applyAlignment="1">
      <alignment vertical="center"/>
    </xf>
    <xf numFmtId="174" fontId="56" fillId="57" borderId="11" xfId="4304" applyNumberFormat="1" applyFont="1" applyFill="1" applyBorder="1" applyAlignment="1">
      <alignment vertical="center"/>
    </xf>
    <xf numFmtId="174" fontId="57" fillId="57" borderId="15" xfId="4304" applyNumberFormat="1" applyFont="1" applyFill="1" applyBorder="1"/>
    <xf numFmtId="174" fontId="56" fillId="0" borderId="20" xfId="4304" applyNumberFormat="1" applyFont="1" applyFill="1" applyBorder="1" applyAlignment="1">
      <alignment horizontal="right" vertical="center"/>
    </xf>
    <xf numFmtId="43" fontId="0" fillId="57" borderId="0" xfId="4537" applyFont="1" applyFill="1"/>
    <xf numFmtId="0" fontId="71" fillId="0" borderId="0" xfId="0" applyFont="1" applyAlignment="1">
      <alignment horizontal="center" vertical="center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64" fillId="0" borderId="0" xfId="0" applyFont="1" applyAlignment="1">
      <alignment horizontal="left" vertical="center"/>
    </xf>
    <xf numFmtId="170" fontId="67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left" vertical="center"/>
    </xf>
    <xf numFmtId="172" fontId="78" fillId="0" borderId="0" xfId="0" applyNumberFormat="1" applyFont="1" applyAlignment="1">
      <alignment horizontal="right" vertical="center"/>
    </xf>
    <xf numFmtId="174" fontId="58" fillId="57" borderId="23" xfId="4304" applyNumberFormat="1" applyFont="1" applyFill="1" applyBorder="1" applyAlignment="1">
      <alignment horizontal="right"/>
    </xf>
    <xf numFmtId="174" fontId="58" fillId="57" borderId="18" xfId="4304" applyNumberFormat="1" applyFont="1" applyFill="1" applyBorder="1" applyAlignment="1">
      <alignment horizontal="right"/>
    </xf>
    <xf numFmtId="174" fontId="58" fillId="0" borderId="23" xfId="4304" applyNumberFormat="1" applyFont="1" applyFill="1" applyBorder="1" applyAlignment="1">
      <alignment horizontal="right"/>
    </xf>
    <xf numFmtId="43" fontId="0" fillId="57" borderId="0" xfId="0" applyNumberFormat="1" applyFill="1"/>
    <xf numFmtId="174" fontId="56" fillId="58" borderId="14" xfId="4304" applyNumberFormat="1" applyFont="1" applyFill="1" applyBorder="1" applyAlignment="1">
      <alignment horizontal="right" vertical="center" wrapText="1"/>
    </xf>
    <xf numFmtId="174" fontId="56" fillId="57" borderId="20" xfId="4304" applyNumberFormat="1" applyFont="1" applyFill="1" applyBorder="1" applyAlignment="1">
      <alignment horizontal="right" vertical="center"/>
    </xf>
    <xf numFmtId="174" fontId="58" fillId="0" borderId="18" xfId="4304" applyNumberFormat="1" applyFont="1" applyFill="1" applyBorder="1" applyAlignment="1">
      <alignment horizontal="right"/>
    </xf>
    <xf numFmtId="174" fontId="56" fillId="58" borderId="30" xfId="4304" applyNumberFormat="1" applyFont="1" applyFill="1" applyBorder="1" applyAlignment="1">
      <alignment horizontal="right" vertical="center"/>
    </xf>
    <xf numFmtId="174" fontId="58" fillId="0" borderId="19" xfId="4304" applyNumberFormat="1" applyFont="1" applyFill="1" applyBorder="1" applyAlignment="1">
      <alignment horizontal="right"/>
    </xf>
    <xf numFmtId="174" fontId="58" fillId="0" borderId="20" xfId="4304" applyNumberFormat="1" applyFont="1" applyFill="1" applyBorder="1" applyAlignment="1">
      <alignment horizontal="right"/>
    </xf>
    <xf numFmtId="174" fontId="56" fillId="58" borderId="22" xfId="4304" applyNumberFormat="1" applyFont="1" applyFill="1" applyBorder="1" applyAlignment="1">
      <alignment horizontal="right" vertical="center"/>
    </xf>
    <xf numFmtId="174" fontId="56" fillId="0" borderId="22" xfId="4304" applyNumberFormat="1" applyFont="1" applyFill="1" applyBorder="1" applyAlignment="1">
      <alignment horizontal="right" vertical="center"/>
    </xf>
    <xf numFmtId="174" fontId="56" fillId="58" borderId="24" xfId="4304" applyNumberFormat="1" applyFont="1" applyFill="1" applyBorder="1" applyAlignment="1">
      <alignment horizontal="right" vertical="center" wrapText="1"/>
    </xf>
    <xf numFmtId="174" fontId="56" fillId="0" borderId="23" xfId="4304" applyNumberFormat="1" applyFont="1" applyFill="1" applyBorder="1" applyAlignment="1">
      <alignment horizontal="right" vertical="center" wrapText="1"/>
    </xf>
    <xf numFmtId="174" fontId="56" fillId="0" borderId="29" xfId="4304" applyNumberFormat="1" applyFont="1" applyFill="1" applyBorder="1" applyAlignment="1">
      <alignment vertical="center" wrapText="1"/>
    </xf>
    <xf numFmtId="174" fontId="72" fillId="58" borderId="29" xfId="4304" applyNumberFormat="1" applyFont="1" applyFill="1" applyBorder="1" applyAlignment="1">
      <alignment horizontal="right" vertical="center"/>
    </xf>
    <xf numFmtId="174" fontId="72" fillId="58" borderId="30" xfId="4304" applyNumberFormat="1" applyFont="1" applyFill="1" applyBorder="1" applyAlignment="1">
      <alignment horizontal="right" vertical="center"/>
    </xf>
    <xf numFmtId="9" fontId="56" fillId="58" borderId="18" xfId="4524" applyFont="1" applyFill="1" applyBorder="1" applyAlignment="1">
      <alignment horizontal="right" vertical="center"/>
    </xf>
    <xf numFmtId="174" fontId="56" fillId="58" borderId="21" xfId="4304" applyNumberFormat="1" applyFont="1" applyFill="1" applyBorder="1" applyAlignment="1">
      <alignment vertical="center"/>
    </xf>
    <xf numFmtId="0" fontId="79" fillId="57" borderId="0" xfId="0" applyFont="1" applyFill="1" applyAlignment="1">
      <alignment horizontal="center"/>
    </xf>
    <xf numFmtId="43" fontId="79" fillId="57" borderId="0" xfId="4304" applyFont="1" applyFill="1" applyAlignment="1">
      <alignment horizontal="center"/>
    </xf>
    <xf numFmtId="0" fontId="79" fillId="57" borderId="0" xfId="0" applyFont="1" applyFill="1"/>
    <xf numFmtId="0" fontId="79" fillId="57" borderId="0" xfId="0" applyFont="1" applyFill="1" applyBorder="1" applyAlignment="1"/>
    <xf numFmtId="0" fontId="58" fillId="57" borderId="18" xfId="0" applyFont="1" applyFill="1" applyBorder="1" applyAlignment="1">
      <alignment horizontal="left" vertical="top"/>
    </xf>
    <xf numFmtId="0" fontId="56" fillId="57" borderId="0" xfId="3688" applyFont="1" applyFill="1" applyBorder="1" applyAlignment="1">
      <alignment horizontal="center"/>
    </xf>
    <xf numFmtId="49" fontId="56" fillId="57" borderId="0" xfId="3688" quotePrefix="1" applyNumberFormat="1" applyFont="1" applyFill="1" applyBorder="1" applyAlignment="1">
      <alignment horizontal="center"/>
    </xf>
    <xf numFmtId="0" fontId="56" fillId="57" borderId="0" xfId="3688" applyFont="1" applyFill="1" applyBorder="1" applyAlignment="1">
      <alignment horizontal="left"/>
    </xf>
    <xf numFmtId="171" fontId="57" fillId="57" borderId="0" xfId="4304" applyNumberFormat="1" applyFont="1" applyFill="1" applyBorder="1"/>
    <xf numFmtId="171" fontId="57" fillId="0" borderId="0" xfId="4304" applyNumberFormat="1" applyFont="1" applyFill="1" applyBorder="1" applyAlignment="1">
      <alignment horizontal="center"/>
    </xf>
    <xf numFmtId="173" fontId="57" fillId="0" borderId="0" xfId="4304" applyNumberFormat="1" applyFont="1" applyFill="1" applyBorder="1" applyAlignment="1"/>
    <xf numFmtId="0" fontId="81" fillId="57" borderId="0" xfId="0" applyFont="1" applyFill="1" applyBorder="1" applyAlignment="1"/>
    <xf numFmtId="171" fontId="82" fillId="57" borderId="0" xfId="4304" applyNumberFormat="1" applyFont="1" applyFill="1" applyAlignment="1">
      <alignment horizontal="center"/>
    </xf>
    <xf numFmtId="0" fontId="83" fillId="57" borderId="0" xfId="3688" applyFont="1" applyFill="1" applyBorder="1" applyAlignment="1"/>
    <xf numFmtId="0" fontId="56" fillId="58" borderId="18" xfId="3688" applyFont="1" applyFill="1" applyBorder="1" applyAlignment="1">
      <alignment vertical="center" wrapText="1"/>
    </xf>
    <xf numFmtId="0" fontId="56" fillId="58" borderId="19" xfId="3688" applyFont="1" applyFill="1" applyBorder="1" applyAlignment="1">
      <alignment vertical="center" wrapText="1"/>
    </xf>
    <xf numFmtId="0" fontId="72" fillId="58" borderId="19" xfId="3688" applyFont="1" applyFill="1" applyBorder="1" applyAlignment="1">
      <alignment horizontal="center" vertical="center"/>
    </xf>
    <xf numFmtId="0" fontId="72" fillId="58" borderId="21" xfId="3688" applyFont="1" applyFill="1" applyBorder="1" applyAlignment="1">
      <alignment horizontal="center" vertical="center"/>
    </xf>
    <xf numFmtId="0" fontId="57" fillId="57" borderId="11" xfId="3688" applyFont="1" applyFill="1" applyBorder="1" applyAlignment="1">
      <alignment horizontal="left"/>
    </xf>
    <xf numFmtId="0" fontId="79" fillId="57" borderId="0" xfId="0" applyFont="1" applyFill="1" applyAlignment="1">
      <alignment horizontal="center"/>
    </xf>
    <xf numFmtId="0" fontId="79" fillId="57" borderId="0" xfId="0" applyFont="1" applyFill="1" applyBorder="1" applyAlignment="1">
      <alignment horizontal="center"/>
    </xf>
    <xf numFmtId="0" fontId="57" fillId="57" borderId="19" xfId="3688" applyFont="1" applyFill="1" applyBorder="1" applyAlignment="1">
      <alignment horizontal="left" wrapText="1"/>
    </xf>
    <xf numFmtId="0" fontId="57" fillId="57" borderId="21" xfId="3688" applyFont="1" applyFill="1" applyBorder="1" applyAlignment="1">
      <alignment horizontal="left" wrapText="1"/>
    </xf>
    <xf numFmtId="0" fontId="72" fillId="58" borderId="20" xfId="3688" applyFont="1" applyFill="1" applyBorder="1" applyAlignment="1">
      <alignment horizontal="center" vertical="center"/>
    </xf>
    <xf numFmtId="0" fontId="56" fillId="58" borderId="20" xfId="3688" applyFont="1" applyFill="1" applyBorder="1" applyAlignment="1">
      <alignment vertical="center" wrapText="1"/>
    </xf>
    <xf numFmtId="0" fontId="56" fillId="58" borderId="19" xfId="3688" applyFont="1" applyFill="1" applyBorder="1" applyAlignment="1">
      <alignment horizontal="center" vertical="center" wrapText="1"/>
    </xf>
    <xf numFmtId="0" fontId="56" fillId="58" borderId="20" xfId="3688" applyFont="1" applyFill="1" applyBorder="1" applyAlignment="1">
      <alignment horizontal="center" vertical="center" wrapText="1"/>
    </xf>
    <xf numFmtId="0" fontId="56" fillId="58" borderId="21" xfId="3688" applyFont="1" applyFill="1" applyBorder="1" applyAlignment="1">
      <alignment horizontal="center" vertical="center" wrapText="1"/>
    </xf>
    <xf numFmtId="0" fontId="56" fillId="58" borderId="19" xfId="3688" applyFont="1" applyFill="1" applyBorder="1" applyAlignment="1">
      <alignment horizontal="left" vertical="center" wrapText="1"/>
    </xf>
    <xf numFmtId="0" fontId="56" fillId="58" borderId="21" xfId="3688" applyFont="1" applyFill="1" applyBorder="1" applyAlignment="1">
      <alignment horizontal="left" vertical="center" wrapText="1"/>
    </xf>
    <xf numFmtId="0" fontId="80" fillId="58" borderId="0" xfId="0" applyFont="1" applyFill="1" applyBorder="1" applyAlignment="1">
      <alignment horizontal="center" vertical="center"/>
    </xf>
    <xf numFmtId="0" fontId="72" fillId="58" borderId="19" xfId="3688" applyFont="1" applyFill="1" applyBorder="1" applyAlignment="1">
      <alignment horizontal="left" vertical="center"/>
    </xf>
    <xf numFmtId="0" fontId="72" fillId="58" borderId="20" xfId="3688" applyFont="1" applyFill="1" applyBorder="1" applyAlignment="1">
      <alignment horizontal="left" vertical="center"/>
    </xf>
    <xf numFmtId="0" fontId="72" fillId="58" borderId="21" xfId="3688" applyFont="1" applyFill="1" applyBorder="1" applyAlignment="1">
      <alignment horizontal="left" vertical="center"/>
    </xf>
    <xf numFmtId="0" fontId="56" fillId="0" borderId="14" xfId="3688" applyFont="1" applyFill="1" applyBorder="1" applyAlignment="1">
      <alignment horizontal="left" vertical="center" wrapText="1"/>
    </xf>
    <xf numFmtId="0" fontId="56" fillId="0" borderId="15" xfId="3688" applyFont="1" applyFill="1" applyBorder="1" applyAlignment="1">
      <alignment horizontal="left" vertical="center" wrapText="1"/>
    </xf>
    <xf numFmtId="0" fontId="72" fillId="58" borderId="19" xfId="3688" applyFont="1" applyFill="1" applyBorder="1" applyAlignment="1">
      <alignment horizontal="center" vertical="center" wrapText="1"/>
    </xf>
    <xf numFmtId="0" fontId="72" fillId="58" borderId="20" xfId="3688" applyFont="1" applyFill="1" applyBorder="1" applyAlignment="1">
      <alignment horizontal="center" vertical="center" wrapText="1"/>
    </xf>
    <xf numFmtId="0" fontId="72" fillId="58" borderId="21" xfId="3688" applyFont="1" applyFill="1" applyBorder="1" applyAlignment="1">
      <alignment horizontal="center" vertical="center" wrapText="1"/>
    </xf>
    <xf numFmtId="0" fontId="56" fillId="58" borderId="14" xfId="3688" applyFont="1" applyFill="1" applyBorder="1" applyAlignment="1">
      <alignment horizontal="left" vertical="center" wrapText="1"/>
    </xf>
    <xf numFmtId="0" fontId="56" fillId="58" borderId="15" xfId="3688" applyFont="1" applyFill="1" applyBorder="1" applyAlignment="1">
      <alignment horizontal="left" vertical="center" wrapText="1"/>
    </xf>
    <xf numFmtId="0" fontId="56" fillId="58" borderId="20" xfId="3688" applyFont="1" applyFill="1" applyBorder="1" applyAlignment="1">
      <alignment horizontal="left" vertical="center" wrapText="1"/>
    </xf>
    <xf numFmtId="0" fontId="58" fillId="57" borderId="0" xfId="0" applyFont="1" applyFill="1" applyBorder="1" applyAlignment="1">
      <alignment horizontal="center"/>
    </xf>
    <xf numFmtId="168" fontId="58" fillId="57" borderId="0" xfId="0" applyNumberFormat="1" applyFont="1" applyFill="1" applyAlignment="1">
      <alignment horizontal="left"/>
    </xf>
    <xf numFmtId="0" fontId="58" fillId="57" borderId="0" xfId="0" applyFont="1" applyFill="1" applyAlignment="1">
      <alignment horizontal="left"/>
    </xf>
    <xf numFmtId="0" fontId="58" fillId="56" borderId="0" xfId="0" applyFont="1" applyFill="1" applyAlignment="1">
      <alignment horizontal="center"/>
    </xf>
    <xf numFmtId="0" fontId="58" fillId="57" borderId="0" xfId="0" applyFont="1" applyFill="1" applyAlignment="1">
      <alignment horizontal="center"/>
    </xf>
    <xf numFmtId="0" fontId="72" fillId="57" borderId="12" xfId="0" applyFont="1" applyFill="1" applyBorder="1" applyAlignment="1">
      <alignment horizontal="center"/>
    </xf>
    <xf numFmtId="0" fontId="72" fillId="57" borderId="0" xfId="0" applyFont="1" applyFill="1" applyBorder="1" applyAlignment="1">
      <alignment horizontal="center"/>
    </xf>
    <xf numFmtId="0" fontId="56" fillId="58" borderId="0" xfId="0" applyFont="1" applyFill="1" applyBorder="1" applyAlignment="1">
      <alignment horizontal="center" vertical="center"/>
    </xf>
  </cellXfs>
  <cellStyles count="4548">
    <cellStyle name="20% - Ênfase1 10" xfId="4"/>
    <cellStyle name="20% - Ênfase1 10 2" xfId="5"/>
    <cellStyle name="20% - Ênfase1 10 2 2" xfId="6"/>
    <cellStyle name="20% - Ênfase1 10 2 2 2" xfId="7"/>
    <cellStyle name="20% - Ênfase1 10 2 3" xfId="8"/>
    <cellStyle name="20% - Ênfase1 10 2 3 2" xfId="9"/>
    <cellStyle name="20% - Ênfase1 10 2 4" xfId="10"/>
    <cellStyle name="20% - Ênfase1 10 3" xfId="11"/>
    <cellStyle name="20% - Ênfase1 10 3 2" xfId="12"/>
    <cellStyle name="20% - Ênfase1 10 4" xfId="13"/>
    <cellStyle name="20% - Ênfase1 10 4 2" xfId="14"/>
    <cellStyle name="20% - Ênfase1 10 5" xfId="15"/>
    <cellStyle name="20% - Ênfase1 10_RXO 2011" xfId="16"/>
    <cellStyle name="20% - Ênfase1 11" xfId="17"/>
    <cellStyle name="20% - Ênfase1 12" xfId="18"/>
    <cellStyle name="20% - Ênfase1 2" xfId="19"/>
    <cellStyle name="20% - Ênfase1 2 2" xfId="20"/>
    <cellStyle name="20% - Ênfase1 2 2 2" xfId="21"/>
    <cellStyle name="20% - Ênfase1 2 2 2 2" xfId="22"/>
    <cellStyle name="20% - Ênfase1 2 2_RXO 2011" xfId="23"/>
    <cellStyle name="20% - Ênfase1 2 3" xfId="24"/>
    <cellStyle name="20% - Ênfase1 2 3 2" xfId="25"/>
    <cellStyle name="20% - Ênfase1 2 3 2 2" xfId="26"/>
    <cellStyle name="20% - Ênfase1 2 3_RXO 2011" xfId="27"/>
    <cellStyle name="20% - Ênfase1 2 4" xfId="28"/>
    <cellStyle name="20% - Ênfase1 2 4 2" xfId="29"/>
    <cellStyle name="20% - Ênfase1 2 4 2 2" xfId="30"/>
    <cellStyle name="20% - Ênfase1 2 4_RXO 2011" xfId="31"/>
    <cellStyle name="20% - Ênfase1 2 5" xfId="32"/>
    <cellStyle name="20% - Ênfase1 2 5 2" xfId="33"/>
    <cellStyle name="20% - Ênfase1 2 5 2 2" xfId="34"/>
    <cellStyle name="20% - Ênfase1 2 5_RXO 2011" xfId="35"/>
    <cellStyle name="20% - Ênfase1 2 6" xfId="36"/>
    <cellStyle name="20% - Ênfase1 2 6 2" xfId="37"/>
    <cellStyle name="20% - Ênfase1 2 7" xfId="38"/>
    <cellStyle name="20% - Ênfase1 2 7 2" xfId="39"/>
    <cellStyle name="20% - Ênfase1 2_AG-41 000" xfId="40"/>
    <cellStyle name="20% - Ênfase1 3" xfId="41"/>
    <cellStyle name="20% - Ênfase1 3 2" xfId="42"/>
    <cellStyle name="20% - Ênfase1 3 2 2" xfId="43"/>
    <cellStyle name="20% - Ênfase1 3 2 2 2" xfId="44"/>
    <cellStyle name="20% - Ênfase1 3 2_RXO 2011" xfId="45"/>
    <cellStyle name="20% - Ênfase1 3 3" xfId="46"/>
    <cellStyle name="20% - Ênfase1 3 3 2" xfId="47"/>
    <cellStyle name="20% - Ênfase1 3 3 2 2" xfId="48"/>
    <cellStyle name="20% - Ênfase1 3 3_RXO 2011" xfId="49"/>
    <cellStyle name="20% - Ênfase1 3 4" xfId="50"/>
    <cellStyle name="20% - Ênfase1 3 4 2" xfId="51"/>
    <cellStyle name="20% - Ênfase1 3 4 2 2" xfId="52"/>
    <cellStyle name="20% - Ênfase1 3 4_RXO 2011" xfId="53"/>
    <cellStyle name="20% - Ênfase1 3 5" xfId="54"/>
    <cellStyle name="20% - Ênfase1 3 5 2" xfId="55"/>
    <cellStyle name="20% - Ênfase1 3 5 2 2" xfId="56"/>
    <cellStyle name="20% - Ênfase1 3 5_RXO 2011" xfId="57"/>
    <cellStyle name="20% - Ênfase1 3 6" xfId="58"/>
    <cellStyle name="20% - Ênfase1 3 6 2" xfId="59"/>
    <cellStyle name="20% - Ênfase1 3_AG-41 000" xfId="60"/>
    <cellStyle name="20% - Ênfase1 4" xfId="61"/>
    <cellStyle name="20% - Ênfase1 4 2" xfId="62"/>
    <cellStyle name="20% - Ênfase1 4 2 2" xfId="63"/>
    <cellStyle name="20% - Ênfase1 4 2 2 2" xfId="64"/>
    <cellStyle name="20% - Ênfase1 4 2_RXO 2011" xfId="65"/>
    <cellStyle name="20% - Ênfase1 4 3" xfId="66"/>
    <cellStyle name="20% - Ênfase1 4 3 2" xfId="67"/>
    <cellStyle name="20% - Ênfase1 4 3 2 2" xfId="68"/>
    <cellStyle name="20% - Ênfase1 4 3_RXO 2011" xfId="69"/>
    <cellStyle name="20% - Ênfase1 4 4" xfId="70"/>
    <cellStyle name="20% - Ênfase1 4 4 2" xfId="71"/>
    <cellStyle name="20% - Ênfase1 4 4 2 2" xfId="72"/>
    <cellStyle name="20% - Ênfase1 4 4_RXO 2011" xfId="73"/>
    <cellStyle name="20% - Ênfase1 4 5" xfId="74"/>
    <cellStyle name="20% - Ênfase1 4 5 2" xfId="75"/>
    <cellStyle name="20% - Ênfase1 4 5 2 2" xfId="76"/>
    <cellStyle name="20% - Ênfase1 4 5_RXO 2011" xfId="77"/>
    <cellStyle name="20% - Ênfase1 4 6" xfId="78"/>
    <cellStyle name="20% - Ênfase1 4 6 2" xfId="79"/>
    <cellStyle name="20% - Ênfase1 4_AG-41 000" xfId="80"/>
    <cellStyle name="20% - Ênfase1 5" xfId="81"/>
    <cellStyle name="20% - Ênfase1 5 2" xfId="82"/>
    <cellStyle name="20% - Ênfase1 5 2 2" xfId="83"/>
    <cellStyle name="20% - Ênfase1 5 2 2 2" xfId="84"/>
    <cellStyle name="20% - Ênfase1 5 2_RXO 2011" xfId="85"/>
    <cellStyle name="20% - Ênfase1 5 3" xfId="86"/>
    <cellStyle name="20% - Ênfase1 5 3 2" xfId="87"/>
    <cellStyle name="20% - Ênfase1 5 3 2 2" xfId="88"/>
    <cellStyle name="20% - Ênfase1 5 3_RXO 2011" xfId="89"/>
    <cellStyle name="20% - Ênfase1 5 4" xfId="90"/>
    <cellStyle name="20% - Ênfase1 5 4 2" xfId="91"/>
    <cellStyle name="20% - Ênfase1 5 4 2 2" xfId="92"/>
    <cellStyle name="20% - Ênfase1 5 4_RXO 2011" xfId="93"/>
    <cellStyle name="20% - Ênfase1 5 5" xfId="94"/>
    <cellStyle name="20% - Ênfase1 5 5 2" xfId="95"/>
    <cellStyle name="20% - Ênfase1 5 5 2 2" xfId="96"/>
    <cellStyle name="20% - Ênfase1 5 5_RXO 2011" xfId="97"/>
    <cellStyle name="20% - Ênfase1 5 6" xfId="98"/>
    <cellStyle name="20% - Ênfase1 5 6 2" xfId="99"/>
    <cellStyle name="20% - Ênfase1 5_AG-41 000" xfId="100"/>
    <cellStyle name="20% - Ênfase1 6" xfId="101"/>
    <cellStyle name="20% - Ênfase1 6 2" xfId="102"/>
    <cellStyle name="20% - Ênfase1 6 2 2" xfId="103"/>
    <cellStyle name="20% - Ênfase1 6_RXO 2011" xfId="104"/>
    <cellStyle name="20% - Ênfase1 7" xfId="105"/>
    <cellStyle name="20% - Ênfase1 7 10" xfId="106"/>
    <cellStyle name="20% - Ênfase1 7 10 2" xfId="107"/>
    <cellStyle name="20% - Ênfase1 7 10 2 2" xfId="108"/>
    <cellStyle name="20% - Ênfase1 7 10 2 2 2" xfId="109"/>
    <cellStyle name="20% - Ênfase1 7 10 2 2 2 2" xfId="110"/>
    <cellStyle name="20% - Ênfase1 7 10 2 2 3" xfId="111"/>
    <cellStyle name="20% - Ênfase1 7 10 2 2 3 2" xfId="112"/>
    <cellStyle name="20% - Ênfase1 7 10 2 2 4" xfId="113"/>
    <cellStyle name="20% - Ênfase1 7 10 2 3" xfId="114"/>
    <cellStyle name="20% - Ênfase1 7 10 2 3 2" xfId="115"/>
    <cellStyle name="20% - Ênfase1 7 10 2 4" xfId="116"/>
    <cellStyle name="20% - Ênfase1 7 10 2 4 2" xfId="117"/>
    <cellStyle name="20% - Ênfase1 7 10 2 5" xfId="118"/>
    <cellStyle name="20% - Ênfase1 7 10 2_RXO 2011" xfId="119"/>
    <cellStyle name="20% - Ênfase1 7 10_24100" xfId="120"/>
    <cellStyle name="20% - Ênfase1 7 11" xfId="121"/>
    <cellStyle name="20% - Ênfase1 7 11 2" xfId="122"/>
    <cellStyle name="20% - Ênfase1 7 11 2 2" xfId="123"/>
    <cellStyle name="20% - Ênfase1 7 11 2 2 2" xfId="124"/>
    <cellStyle name="20% - Ênfase1 7 11 2 2 2 2" xfId="125"/>
    <cellStyle name="20% - Ênfase1 7 11 2 2 3" xfId="126"/>
    <cellStyle name="20% - Ênfase1 7 11 2 2 3 2" xfId="127"/>
    <cellStyle name="20% - Ênfase1 7 11 2 2 4" xfId="128"/>
    <cellStyle name="20% - Ênfase1 7 11 2 3" xfId="129"/>
    <cellStyle name="20% - Ênfase1 7 11 2 3 2" xfId="130"/>
    <cellStyle name="20% - Ênfase1 7 11 2 4" xfId="131"/>
    <cellStyle name="20% - Ênfase1 7 11 2 4 2" xfId="132"/>
    <cellStyle name="20% - Ênfase1 7 11 2 5" xfId="133"/>
    <cellStyle name="20% - Ênfase1 7 11 2_RXO 2011" xfId="134"/>
    <cellStyle name="20% - Ênfase1 7 11_24100" xfId="135"/>
    <cellStyle name="20% - Ênfase1 7 12" xfId="136"/>
    <cellStyle name="20% - Ênfase1 7 12 2" xfId="137"/>
    <cellStyle name="20% - Ênfase1 7 2" xfId="138"/>
    <cellStyle name="20% - Ênfase1 7 2 2" xfId="139"/>
    <cellStyle name="20% - Ênfase1 7 2 2 2" xfId="140"/>
    <cellStyle name="20% - Ênfase1 7 2 2 2 2" xfId="141"/>
    <cellStyle name="20% - Ênfase1 7 2 2 2 2 2" xfId="142"/>
    <cellStyle name="20% - Ênfase1 7 2 2 2 3" xfId="143"/>
    <cellStyle name="20% - Ênfase1 7 2 2 2 3 2" xfId="144"/>
    <cellStyle name="20% - Ênfase1 7 2 2 2 4" xfId="145"/>
    <cellStyle name="20% - Ênfase1 7 2 2 3" xfId="146"/>
    <cellStyle name="20% - Ênfase1 7 2 2 3 2" xfId="147"/>
    <cellStyle name="20% - Ênfase1 7 2 2 4" xfId="148"/>
    <cellStyle name="20% - Ênfase1 7 2 2 4 2" xfId="149"/>
    <cellStyle name="20% - Ênfase1 7 2 2 5" xfId="150"/>
    <cellStyle name="20% - Ênfase1 7 2 2_RXO 2011" xfId="151"/>
    <cellStyle name="20% - Ênfase1 7 2_24100" xfId="152"/>
    <cellStyle name="20% - Ênfase1 7 3" xfId="153"/>
    <cellStyle name="20% - Ênfase1 7 3 2" xfId="154"/>
    <cellStyle name="20% - Ênfase1 7 3 2 2" xfId="155"/>
    <cellStyle name="20% - Ênfase1 7 3 2 2 2" xfId="156"/>
    <cellStyle name="20% - Ênfase1 7 3 2 2 2 2" xfId="157"/>
    <cellStyle name="20% - Ênfase1 7 3 2 2 3" xfId="158"/>
    <cellStyle name="20% - Ênfase1 7 3 2 2 3 2" xfId="159"/>
    <cellStyle name="20% - Ênfase1 7 3 2 2 4" xfId="160"/>
    <cellStyle name="20% - Ênfase1 7 3 2 3" xfId="161"/>
    <cellStyle name="20% - Ênfase1 7 3 2 3 2" xfId="162"/>
    <cellStyle name="20% - Ênfase1 7 3 2 4" xfId="163"/>
    <cellStyle name="20% - Ênfase1 7 3 2 4 2" xfId="164"/>
    <cellStyle name="20% - Ênfase1 7 3 2 5" xfId="165"/>
    <cellStyle name="20% - Ênfase1 7 3 2_RXO 2011" xfId="166"/>
    <cellStyle name="20% - Ênfase1 7 3_24100" xfId="167"/>
    <cellStyle name="20% - Ênfase1 7 4" xfId="168"/>
    <cellStyle name="20% - Ênfase1 7 4 2" xfId="169"/>
    <cellStyle name="20% - Ênfase1 7 4 2 2" xfId="170"/>
    <cellStyle name="20% - Ênfase1 7 4 2 2 2" xfId="171"/>
    <cellStyle name="20% - Ênfase1 7 4 2 2 2 2" xfId="172"/>
    <cellStyle name="20% - Ênfase1 7 4 2 2 3" xfId="173"/>
    <cellStyle name="20% - Ênfase1 7 4 2 2 3 2" xfId="174"/>
    <cellStyle name="20% - Ênfase1 7 4 2 2 4" xfId="175"/>
    <cellStyle name="20% - Ênfase1 7 4 2 3" xfId="176"/>
    <cellStyle name="20% - Ênfase1 7 4 2 3 2" xfId="177"/>
    <cellStyle name="20% - Ênfase1 7 4 2 4" xfId="178"/>
    <cellStyle name="20% - Ênfase1 7 4 2 4 2" xfId="179"/>
    <cellStyle name="20% - Ênfase1 7 4 2 5" xfId="180"/>
    <cellStyle name="20% - Ênfase1 7 4 2_RXO 2011" xfId="181"/>
    <cellStyle name="20% - Ênfase1 7 4_24100" xfId="182"/>
    <cellStyle name="20% - Ênfase1 7 5" xfId="183"/>
    <cellStyle name="20% - Ênfase1 7 5 2" xfId="184"/>
    <cellStyle name="20% - Ênfase1 7 5 2 2" xfId="185"/>
    <cellStyle name="20% - Ênfase1 7 5 2 2 2" xfId="186"/>
    <cellStyle name="20% - Ênfase1 7 5 2 2 2 2" xfId="187"/>
    <cellStyle name="20% - Ênfase1 7 5 2 2 3" xfId="188"/>
    <cellStyle name="20% - Ênfase1 7 5 2 2 3 2" xfId="189"/>
    <cellStyle name="20% - Ênfase1 7 5 2 2 4" xfId="190"/>
    <cellStyle name="20% - Ênfase1 7 5 2 3" xfId="191"/>
    <cellStyle name="20% - Ênfase1 7 5 2 3 2" xfId="192"/>
    <cellStyle name="20% - Ênfase1 7 5 2 4" xfId="193"/>
    <cellStyle name="20% - Ênfase1 7 5 2 4 2" xfId="194"/>
    <cellStyle name="20% - Ênfase1 7 5 2 5" xfId="195"/>
    <cellStyle name="20% - Ênfase1 7 5 2_RXO 2011" xfId="196"/>
    <cellStyle name="20% - Ênfase1 7 5_24100" xfId="197"/>
    <cellStyle name="20% - Ênfase1 7 6" xfId="198"/>
    <cellStyle name="20% - Ênfase1 7 6 2" xfId="199"/>
    <cellStyle name="20% - Ênfase1 7 6 2 2" xfId="200"/>
    <cellStyle name="20% - Ênfase1 7 6 2 2 2" xfId="201"/>
    <cellStyle name="20% - Ênfase1 7 6 2 2 2 2" xfId="202"/>
    <cellStyle name="20% - Ênfase1 7 6 2 2 3" xfId="203"/>
    <cellStyle name="20% - Ênfase1 7 6 2 2 3 2" xfId="204"/>
    <cellStyle name="20% - Ênfase1 7 6 2 2 4" xfId="205"/>
    <cellStyle name="20% - Ênfase1 7 6 2 3" xfId="206"/>
    <cellStyle name="20% - Ênfase1 7 6 2 3 2" xfId="207"/>
    <cellStyle name="20% - Ênfase1 7 6 2 4" xfId="208"/>
    <cellStyle name="20% - Ênfase1 7 6 2 4 2" xfId="209"/>
    <cellStyle name="20% - Ênfase1 7 6 2 5" xfId="210"/>
    <cellStyle name="20% - Ênfase1 7 6 2_RXO 2011" xfId="211"/>
    <cellStyle name="20% - Ênfase1 7 6_24100" xfId="212"/>
    <cellStyle name="20% - Ênfase1 7 7" xfId="213"/>
    <cellStyle name="20% - Ênfase1 7 7 2" xfId="214"/>
    <cellStyle name="20% - Ênfase1 7 7 2 2" xfId="215"/>
    <cellStyle name="20% - Ênfase1 7 7 2 2 2" xfId="216"/>
    <cellStyle name="20% - Ênfase1 7 7 2 2 2 2" xfId="217"/>
    <cellStyle name="20% - Ênfase1 7 7 2 2 3" xfId="218"/>
    <cellStyle name="20% - Ênfase1 7 7 2 2 3 2" xfId="219"/>
    <cellStyle name="20% - Ênfase1 7 7 2 2 4" xfId="220"/>
    <cellStyle name="20% - Ênfase1 7 7 2 3" xfId="221"/>
    <cellStyle name="20% - Ênfase1 7 7 2 3 2" xfId="222"/>
    <cellStyle name="20% - Ênfase1 7 7 2 4" xfId="223"/>
    <cellStyle name="20% - Ênfase1 7 7 2 4 2" xfId="224"/>
    <cellStyle name="20% - Ênfase1 7 7 2 5" xfId="225"/>
    <cellStyle name="20% - Ênfase1 7 7 2_RXO 2011" xfId="226"/>
    <cellStyle name="20% - Ênfase1 7 7_24100" xfId="227"/>
    <cellStyle name="20% - Ênfase1 7 8" xfId="228"/>
    <cellStyle name="20% - Ênfase1 7 8 2" xfId="229"/>
    <cellStyle name="20% - Ênfase1 7 8 2 2" xfId="230"/>
    <cellStyle name="20% - Ênfase1 7 8 2 2 2" xfId="231"/>
    <cellStyle name="20% - Ênfase1 7 8 2 2 2 2" xfId="232"/>
    <cellStyle name="20% - Ênfase1 7 8 2 2 3" xfId="233"/>
    <cellStyle name="20% - Ênfase1 7 8 2 2 3 2" xfId="234"/>
    <cellStyle name="20% - Ênfase1 7 8 2 2 4" xfId="235"/>
    <cellStyle name="20% - Ênfase1 7 8 2 3" xfId="236"/>
    <cellStyle name="20% - Ênfase1 7 8 2 3 2" xfId="237"/>
    <cellStyle name="20% - Ênfase1 7 8 2 4" xfId="238"/>
    <cellStyle name="20% - Ênfase1 7 8 2 4 2" xfId="239"/>
    <cellStyle name="20% - Ênfase1 7 8 2 5" xfId="240"/>
    <cellStyle name="20% - Ênfase1 7 8 2_RXO 2011" xfId="241"/>
    <cellStyle name="20% - Ênfase1 7 8_24100" xfId="242"/>
    <cellStyle name="20% - Ênfase1 7 9" xfId="243"/>
    <cellStyle name="20% - Ênfase1 7 9 2" xfId="244"/>
    <cellStyle name="20% - Ênfase1 7 9 2 2" xfId="245"/>
    <cellStyle name="20% - Ênfase1 7 9 2 2 2" xfId="246"/>
    <cellStyle name="20% - Ênfase1 7 9 2 2 2 2" xfId="247"/>
    <cellStyle name="20% - Ênfase1 7 9 2 2 3" xfId="248"/>
    <cellStyle name="20% - Ênfase1 7 9 2 2 3 2" xfId="249"/>
    <cellStyle name="20% - Ênfase1 7 9 2 2 4" xfId="250"/>
    <cellStyle name="20% - Ênfase1 7 9 2 3" xfId="251"/>
    <cellStyle name="20% - Ênfase1 7 9 2 3 2" xfId="252"/>
    <cellStyle name="20% - Ênfase1 7 9 2 4" xfId="253"/>
    <cellStyle name="20% - Ênfase1 7 9 2 4 2" xfId="254"/>
    <cellStyle name="20% - Ênfase1 7 9 2 5" xfId="255"/>
    <cellStyle name="20% - Ênfase1 7 9 2_RXO 2011" xfId="256"/>
    <cellStyle name="20% - Ênfase1 7 9_24100" xfId="257"/>
    <cellStyle name="20% - Ênfase1 7_AG-41 000" xfId="258"/>
    <cellStyle name="20% - Ênfase1 8" xfId="259"/>
    <cellStyle name="20% - Ênfase1 8 2" xfId="260"/>
    <cellStyle name="20% - Ênfase1 8 2 2" xfId="261"/>
    <cellStyle name="20% - Ênfase1 8_RXO 2011" xfId="262"/>
    <cellStyle name="20% - Ênfase1 9" xfId="263"/>
    <cellStyle name="20% - Ênfase1 9 2" xfId="264"/>
    <cellStyle name="20% - Ênfase1 9 2 2" xfId="265"/>
    <cellStyle name="20% - Ênfase1 9_RXO 2011" xfId="266"/>
    <cellStyle name="20% - Ênfase2 10" xfId="267"/>
    <cellStyle name="20% - Ênfase2 10 2" xfId="268"/>
    <cellStyle name="20% - Ênfase2 10 2 2" xfId="269"/>
    <cellStyle name="20% - Ênfase2 10 2 2 2" xfId="270"/>
    <cellStyle name="20% - Ênfase2 10 2 3" xfId="271"/>
    <cellStyle name="20% - Ênfase2 10 2 3 2" xfId="272"/>
    <cellStyle name="20% - Ênfase2 10 2 4" xfId="273"/>
    <cellStyle name="20% - Ênfase2 10 3" xfId="274"/>
    <cellStyle name="20% - Ênfase2 10 3 2" xfId="275"/>
    <cellStyle name="20% - Ênfase2 10 4" xfId="276"/>
    <cellStyle name="20% - Ênfase2 10 4 2" xfId="277"/>
    <cellStyle name="20% - Ênfase2 10 5" xfId="278"/>
    <cellStyle name="20% - Ênfase2 10_RXO 2011" xfId="279"/>
    <cellStyle name="20% - Ênfase2 11" xfId="280"/>
    <cellStyle name="20% - Ênfase2 12" xfId="281"/>
    <cellStyle name="20% - Ênfase2 2" xfId="282"/>
    <cellStyle name="20% - Ênfase2 2 2" xfId="283"/>
    <cellStyle name="20% - Ênfase2 2 2 2" xfId="284"/>
    <cellStyle name="20% - Ênfase2 2 2 2 2" xfId="285"/>
    <cellStyle name="20% - Ênfase2 2 2_RXO 2011" xfId="286"/>
    <cellStyle name="20% - Ênfase2 2 3" xfId="287"/>
    <cellStyle name="20% - Ênfase2 2 3 2" xfId="288"/>
    <cellStyle name="20% - Ênfase2 2 3 2 2" xfId="289"/>
    <cellStyle name="20% - Ênfase2 2 3_RXO 2011" xfId="290"/>
    <cellStyle name="20% - Ênfase2 2 4" xfId="291"/>
    <cellStyle name="20% - Ênfase2 2 4 2" xfId="292"/>
    <cellStyle name="20% - Ênfase2 2 4 2 2" xfId="293"/>
    <cellStyle name="20% - Ênfase2 2 4_RXO 2011" xfId="294"/>
    <cellStyle name="20% - Ênfase2 2 5" xfId="295"/>
    <cellStyle name="20% - Ênfase2 2 5 2" xfId="296"/>
    <cellStyle name="20% - Ênfase2 2 5 2 2" xfId="297"/>
    <cellStyle name="20% - Ênfase2 2 5_RXO 2011" xfId="298"/>
    <cellStyle name="20% - Ênfase2 2 6" xfId="299"/>
    <cellStyle name="20% - Ênfase2 2 6 2" xfId="300"/>
    <cellStyle name="20% - Ênfase2 2 7" xfId="301"/>
    <cellStyle name="20% - Ênfase2 2 7 2" xfId="302"/>
    <cellStyle name="20% - Ênfase2 2_AG-41 000" xfId="303"/>
    <cellStyle name="20% - Ênfase2 3" xfId="304"/>
    <cellStyle name="20% - Ênfase2 3 2" xfId="305"/>
    <cellStyle name="20% - Ênfase2 3 2 2" xfId="306"/>
    <cellStyle name="20% - Ênfase2 3 2 2 2" xfId="307"/>
    <cellStyle name="20% - Ênfase2 3 2_RXO 2011" xfId="308"/>
    <cellStyle name="20% - Ênfase2 3 3" xfId="309"/>
    <cellStyle name="20% - Ênfase2 3 3 2" xfId="310"/>
    <cellStyle name="20% - Ênfase2 3 3 2 2" xfId="311"/>
    <cellStyle name="20% - Ênfase2 3 3_RXO 2011" xfId="312"/>
    <cellStyle name="20% - Ênfase2 3 4" xfId="313"/>
    <cellStyle name="20% - Ênfase2 3 4 2" xfId="314"/>
    <cellStyle name="20% - Ênfase2 3 4 2 2" xfId="315"/>
    <cellStyle name="20% - Ênfase2 3 4_RXO 2011" xfId="316"/>
    <cellStyle name="20% - Ênfase2 3 5" xfId="317"/>
    <cellStyle name="20% - Ênfase2 3 5 2" xfId="318"/>
    <cellStyle name="20% - Ênfase2 3 5 2 2" xfId="319"/>
    <cellStyle name="20% - Ênfase2 3 5_RXO 2011" xfId="320"/>
    <cellStyle name="20% - Ênfase2 3 6" xfId="321"/>
    <cellStyle name="20% - Ênfase2 3 6 2" xfId="322"/>
    <cellStyle name="20% - Ênfase2 3_AG-41 000" xfId="323"/>
    <cellStyle name="20% - Ênfase2 4" xfId="324"/>
    <cellStyle name="20% - Ênfase2 4 2" xfId="325"/>
    <cellStyle name="20% - Ênfase2 4 2 2" xfId="326"/>
    <cellStyle name="20% - Ênfase2 4 2 2 2" xfId="327"/>
    <cellStyle name="20% - Ênfase2 4 2_RXO 2011" xfId="328"/>
    <cellStyle name="20% - Ênfase2 4 3" xfId="329"/>
    <cellStyle name="20% - Ênfase2 4 3 2" xfId="330"/>
    <cellStyle name="20% - Ênfase2 4 3 2 2" xfId="331"/>
    <cellStyle name="20% - Ênfase2 4 3_RXO 2011" xfId="332"/>
    <cellStyle name="20% - Ênfase2 4 4" xfId="333"/>
    <cellStyle name="20% - Ênfase2 4 4 2" xfId="334"/>
    <cellStyle name="20% - Ênfase2 4 4 2 2" xfId="335"/>
    <cellStyle name="20% - Ênfase2 4 4_RXO 2011" xfId="336"/>
    <cellStyle name="20% - Ênfase2 4 5" xfId="337"/>
    <cellStyle name="20% - Ênfase2 4 5 2" xfId="338"/>
    <cellStyle name="20% - Ênfase2 4 5 2 2" xfId="339"/>
    <cellStyle name="20% - Ênfase2 4 5_RXO 2011" xfId="340"/>
    <cellStyle name="20% - Ênfase2 4 6" xfId="341"/>
    <cellStyle name="20% - Ênfase2 4 6 2" xfId="342"/>
    <cellStyle name="20% - Ênfase2 4_AG-41 000" xfId="343"/>
    <cellStyle name="20% - Ênfase2 5" xfId="344"/>
    <cellStyle name="20% - Ênfase2 5 2" xfId="345"/>
    <cellStyle name="20% - Ênfase2 5 2 2" xfId="346"/>
    <cellStyle name="20% - Ênfase2 5 2 2 2" xfId="347"/>
    <cellStyle name="20% - Ênfase2 5 2_RXO 2011" xfId="348"/>
    <cellStyle name="20% - Ênfase2 5 3" xfId="349"/>
    <cellStyle name="20% - Ênfase2 5 3 2" xfId="350"/>
    <cellStyle name="20% - Ênfase2 5 3 2 2" xfId="351"/>
    <cellStyle name="20% - Ênfase2 5 3_RXO 2011" xfId="352"/>
    <cellStyle name="20% - Ênfase2 5 4" xfId="353"/>
    <cellStyle name="20% - Ênfase2 5 4 2" xfId="354"/>
    <cellStyle name="20% - Ênfase2 5 4 2 2" xfId="355"/>
    <cellStyle name="20% - Ênfase2 5 4_RXO 2011" xfId="356"/>
    <cellStyle name="20% - Ênfase2 5 5" xfId="357"/>
    <cellStyle name="20% - Ênfase2 5 5 2" xfId="358"/>
    <cellStyle name="20% - Ênfase2 5 5 2 2" xfId="359"/>
    <cellStyle name="20% - Ênfase2 5 5_RXO 2011" xfId="360"/>
    <cellStyle name="20% - Ênfase2 5 6" xfId="361"/>
    <cellStyle name="20% - Ênfase2 5 6 2" xfId="362"/>
    <cellStyle name="20% - Ênfase2 5_AG-41 000" xfId="363"/>
    <cellStyle name="20% - Ênfase2 6" xfId="364"/>
    <cellStyle name="20% - Ênfase2 6 2" xfId="365"/>
    <cellStyle name="20% - Ênfase2 6 2 2" xfId="366"/>
    <cellStyle name="20% - Ênfase2 6_RXO 2011" xfId="367"/>
    <cellStyle name="20% - Ênfase2 7" xfId="368"/>
    <cellStyle name="20% - Ênfase2 7 10" xfId="369"/>
    <cellStyle name="20% - Ênfase2 7 10 2" xfId="370"/>
    <cellStyle name="20% - Ênfase2 7 10 2 2" xfId="371"/>
    <cellStyle name="20% - Ênfase2 7 10 2 2 2" xfId="372"/>
    <cellStyle name="20% - Ênfase2 7 10 2 2 2 2" xfId="373"/>
    <cellStyle name="20% - Ênfase2 7 10 2 2 3" xfId="374"/>
    <cellStyle name="20% - Ênfase2 7 10 2 2 3 2" xfId="375"/>
    <cellStyle name="20% - Ênfase2 7 10 2 2 4" xfId="376"/>
    <cellStyle name="20% - Ênfase2 7 10 2 3" xfId="377"/>
    <cellStyle name="20% - Ênfase2 7 10 2 3 2" xfId="378"/>
    <cellStyle name="20% - Ênfase2 7 10 2 4" xfId="379"/>
    <cellStyle name="20% - Ênfase2 7 10 2 4 2" xfId="380"/>
    <cellStyle name="20% - Ênfase2 7 10 2 5" xfId="381"/>
    <cellStyle name="20% - Ênfase2 7 10 2_RXO 2011" xfId="382"/>
    <cellStyle name="20% - Ênfase2 7 10_24100" xfId="383"/>
    <cellStyle name="20% - Ênfase2 7 11" xfId="384"/>
    <cellStyle name="20% - Ênfase2 7 11 2" xfId="385"/>
    <cellStyle name="20% - Ênfase2 7 11 2 2" xfId="386"/>
    <cellStyle name="20% - Ênfase2 7 11 2 2 2" xfId="387"/>
    <cellStyle name="20% - Ênfase2 7 11 2 2 2 2" xfId="388"/>
    <cellStyle name="20% - Ênfase2 7 11 2 2 3" xfId="389"/>
    <cellStyle name="20% - Ênfase2 7 11 2 2 3 2" xfId="390"/>
    <cellStyle name="20% - Ênfase2 7 11 2 2 4" xfId="391"/>
    <cellStyle name="20% - Ênfase2 7 11 2 3" xfId="392"/>
    <cellStyle name="20% - Ênfase2 7 11 2 3 2" xfId="393"/>
    <cellStyle name="20% - Ênfase2 7 11 2 4" xfId="394"/>
    <cellStyle name="20% - Ênfase2 7 11 2 4 2" xfId="395"/>
    <cellStyle name="20% - Ênfase2 7 11 2 5" xfId="396"/>
    <cellStyle name="20% - Ênfase2 7 11 2_RXO 2011" xfId="397"/>
    <cellStyle name="20% - Ênfase2 7 11_24100" xfId="398"/>
    <cellStyle name="20% - Ênfase2 7 12" xfId="399"/>
    <cellStyle name="20% - Ênfase2 7 12 2" xfId="400"/>
    <cellStyle name="20% - Ênfase2 7 2" xfId="401"/>
    <cellStyle name="20% - Ênfase2 7 2 2" xfId="402"/>
    <cellStyle name="20% - Ênfase2 7 2 2 2" xfId="403"/>
    <cellStyle name="20% - Ênfase2 7 2 2 2 2" xfId="404"/>
    <cellStyle name="20% - Ênfase2 7 2 2 2 2 2" xfId="405"/>
    <cellStyle name="20% - Ênfase2 7 2 2 2 3" xfId="406"/>
    <cellStyle name="20% - Ênfase2 7 2 2 2 3 2" xfId="407"/>
    <cellStyle name="20% - Ênfase2 7 2 2 2 4" xfId="408"/>
    <cellStyle name="20% - Ênfase2 7 2 2 3" xfId="409"/>
    <cellStyle name="20% - Ênfase2 7 2 2 3 2" xfId="410"/>
    <cellStyle name="20% - Ênfase2 7 2 2 4" xfId="411"/>
    <cellStyle name="20% - Ênfase2 7 2 2 4 2" xfId="412"/>
    <cellStyle name="20% - Ênfase2 7 2 2 5" xfId="413"/>
    <cellStyle name="20% - Ênfase2 7 2 2_RXO 2011" xfId="414"/>
    <cellStyle name="20% - Ênfase2 7 2_24100" xfId="415"/>
    <cellStyle name="20% - Ênfase2 7 3" xfId="416"/>
    <cellStyle name="20% - Ênfase2 7 3 2" xfId="417"/>
    <cellStyle name="20% - Ênfase2 7 3 2 2" xfId="418"/>
    <cellStyle name="20% - Ênfase2 7 3 2 2 2" xfId="419"/>
    <cellStyle name="20% - Ênfase2 7 3 2 2 2 2" xfId="420"/>
    <cellStyle name="20% - Ênfase2 7 3 2 2 3" xfId="421"/>
    <cellStyle name="20% - Ênfase2 7 3 2 2 3 2" xfId="422"/>
    <cellStyle name="20% - Ênfase2 7 3 2 2 4" xfId="423"/>
    <cellStyle name="20% - Ênfase2 7 3 2 3" xfId="424"/>
    <cellStyle name="20% - Ênfase2 7 3 2 3 2" xfId="425"/>
    <cellStyle name="20% - Ênfase2 7 3 2 4" xfId="426"/>
    <cellStyle name="20% - Ênfase2 7 3 2 4 2" xfId="427"/>
    <cellStyle name="20% - Ênfase2 7 3 2 5" xfId="428"/>
    <cellStyle name="20% - Ênfase2 7 3 2_RXO 2011" xfId="429"/>
    <cellStyle name="20% - Ênfase2 7 3_24100" xfId="430"/>
    <cellStyle name="20% - Ênfase2 7 4" xfId="431"/>
    <cellStyle name="20% - Ênfase2 7 4 2" xfId="432"/>
    <cellStyle name="20% - Ênfase2 7 4 2 2" xfId="433"/>
    <cellStyle name="20% - Ênfase2 7 4 2 2 2" xfId="434"/>
    <cellStyle name="20% - Ênfase2 7 4 2 2 2 2" xfId="435"/>
    <cellStyle name="20% - Ênfase2 7 4 2 2 3" xfId="436"/>
    <cellStyle name="20% - Ênfase2 7 4 2 2 3 2" xfId="437"/>
    <cellStyle name="20% - Ênfase2 7 4 2 2 4" xfId="438"/>
    <cellStyle name="20% - Ênfase2 7 4 2 3" xfId="439"/>
    <cellStyle name="20% - Ênfase2 7 4 2 3 2" xfId="440"/>
    <cellStyle name="20% - Ênfase2 7 4 2 4" xfId="441"/>
    <cellStyle name="20% - Ênfase2 7 4 2 4 2" xfId="442"/>
    <cellStyle name="20% - Ênfase2 7 4 2 5" xfId="443"/>
    <cellStyle name="20% - Ênfase2 7 4 2_RXO 2011" xfId="444"/>
    <cellStyle name="20% - Ênfase2 7 4_24100" xfId="445"/>
    <cellStyle name="20% - Ênfase2 7 5" xfId="446"/>
    <cellStyle name="20% - Ênfase2 7 5 2" xfId="447"/>
    <cellStyle name="20% - Ênfase2 7 5 2 2" xfId="448"/>
    <cellStyle name="20% - Ênfase2 7 5 2 2 2" xfId="449"/>
    <cellStyle name="20% - Ênfase2 7 5 2 2 2 2" xfId="450"/>
    <cellStyle name="20% - Ênfase2 7 5 2 2 3" xfId="451"/>
    <cellStyle name="20% - Ênfase2 7 5 2 2 3 2" xfId="452"/>
    <cellStyle name="20% - Ênfase2 7 5 2 2 4" xfId="453"/>
    <cellStyle name="20% - Ênfase2 7 5 2 3" xfId="454"/>
    <cellStyle name="20% - Ênfase2 7 5 2 3 2" xfId="455"/>
    <cellStyle name="20% - Ênfase2 7 5 2 4" xfId="456"/>
    <cellStyle name="20% - Ênfase2 7 5 2 4 2" xfId="457"/>
    <cellStyle name="20% - Ênfase2 7 5 2 5" xfId="458"/>
    <cellStyle name="20% - Ênfase2 7 5 2_RXO 2011" xfId="459"/>
    <cellStyle name="20% - Ênfase2 7 5_24100" xfId="460"/>
    <cellStyle name="20% - Ênfase2 7 6" xfId="461"/>
    <cellStyle name="20% - Ênfase2 7 6 2" xfId="462"/>
    <cellStyle name="20% - Ênfase2 7 6 2 2" xfId="463"/>
    <cellStyle name="20% - Ênfase2 7 6 2 2 2" xfId="464"/>
    <cellStyle name="20% - Ênfase2 7 6 2 2 2 2" xfId="465"/>
    <cellStyle name="20% - Ênfase2 7 6 2 2 3" xfId="466"/>
    <cellStyle name="20% - Ênfase2 7 6 2 2 3 2" xfId="467"/>
    <cellStyle name="20% - Ênfase2 7 6 2 2 4" xfId="468"/>
    <cellStyle name="20% - Ênfase2 7 6 2 3" xfId="469"/>
    <cellStyle name="20% - Ênfase2 7 6 2 3 2" xfId="470"/>
    <cellStyle name="20% - Ênfase2 7 6 2 4" xfId="471"/>
    <cellStyle name="20% - Ênfase2 7 6 2 4 2" xfId="472"/>
    <cellStyle name="20% - Ênfase2 7 6 2 5" xfId="473"/>
    <cellStyle name="20% - Ênfase2 7 6 2_RXO 2011" xfId="474"/>
    <cellStyle name="20% - Ênfase2 7 6_24100" xfId="475"/>
    <cellStyle name="20% - Ênfase2 7 7" xfId="476"/>
    <cellStyle name="20% - Ênfase2 7 7 2" xfId="477"/>
    <cellStyle name="20% - Ênfase2 7 7 2 2" xfId="478"/>
    <cellStyle name="20% - Ênfase2 7 7 2 2 2" xfId="479"/>
    <cellStyle name="20% - Ênfase2 7 7 2 2 2 2" xfId="480"/>
    <cellStyle name="20% - Ênfase2 7 7 2 2 3" xfId="481"/>
    <cellStyle name="20% - Ênfase2 7 7 2 2 3 2" xfId="482"/>
    <cellStyle name="20% - Ênfase2 7 7 2 2 4" xfId="483"/>
    <cellStyle name="20% - Ênfase2 7 7 2 3" xfId="484"/>
    <cellStyle name="20% - Ênfase2 7 7 2 3 2" xfId="485"/>
    <cellStyle name="20% - Ênfase2 7 7 2 4" xfId="486"/>
    <cellStyle name="20% - Ênfase2 7 7 2 4 2" xfId="487"/>
    <cellStyle name="20% - Ênfase2 7 7 2 5" xfId="488"/>
    <cellStyle name="20% - Ênfase2 7 7 2_RXO 2011" xfId="489"/>
    <cellStyle name="20% - Ênfase2 7 7_24100" xfId="490"/>
    <cellStyle name="20% - Ênfase2 7 8" xfId="491"/>
    <cellStyle name="20% - Ênfase2 7 8 2" xfId="492"/>
    <cellStyle name="20% - Ênfase2 7 8 2 2" xfId="493"/>
    <cellStyle name="20% - Ênfase2 7 8 2 2 2" xfId="494"/>
    <cellStyle name="20% - Ênfase2 7 8 2 2 2 2" xfId="495"/>
    <cellStyle name="20% - Ênfase2 7 8 2 2 3" xfId="496"/>
    <cellStyle name="20% - Ênfase2 7 8 2 2 3 2" xfId="497"/>
    <cellStyle name="20% - Ênfase2 7 8 2 2 4" xfId="498"/>
    <cellStyle name="20% - Ênfase2 7 8 2 3" xfId="499"/>
    <cellStyle name="20% - Ênfase2 7 8 2 3 2" xfId="500"/>
    <cellStyle name="20% - Ênfase2 7 8 2 4" xfId="501"/>
    <cellStyle name="20% - Ênfase2 7 8 2 4 2" xfId="502"/>
    <cellStyle name="20% - Ênfase2 7 8 2 5" xfId="503"/>
    <cellStyle name="20% - Ênfase2 7 8 2_RXO 2011" xfId="504"/>
    <cellStyle name="20% - Ênfase2 7 8_24100" xfId="505"/>
    <cellStyle name="20% - Ênfase2 7 9" xfId="506"/>
    <cellStyle name="20% - Ênfase2 7 9 2" xfId="507"/>
    <cellStyle name="20% - Ênfase2 7 9 2 2" xfId="508"/>
    <cellStyle name="20% - Ênfase2 7 9 2 2 2" xfId="509"/>
    <cellStyle name="20% - Ênfase2 7 9 2 2 2 2" xfId="510"/>
    <cellStyle name="20% - Ênfase2 7 9 2 2 3" xfId="511"/>
    <cellStyle name="20% - Ênfase2 7 9 2 2 3 2" xfId="512"/>
    <cellStyle name="20% - Ênfase2 7 9 2 2 4" xfId="513"/>
    <cellStyle name="20% - Ênfase2 7 9 2 3" xfId="514"/>
    <cellStyle name="20% - Ênfase2 7 9 2 3 2" xfId="515"/>
    <cellStyle name="20% - Ênfase2 7 9 2 4" xfId="516"/>
    <cellStyle name="20% - Ênfase2 7 9 2 4 2" xfId="517"/>
    <cellStyle name="20% - Ênfase2 7 9 2 5" xfId="518"/>
    <cellStyle name="20% - Ênfase2 7 9 2_RXO 2011" xfId="519"/>
    <cellStyle name="20% - Ênfase2 7 9_24100" xfId="520"/>
    <cellStyle name="20% - Ênfase2 7_AG-41 000" xfId="521"/>
    <cellStyle name="20% - Ênfase2 8" xfId="522"/>
    <cellStyle name="20% - Ênfase2 8 2" xfId="523"/>
    <cellStyle name="20% - Ênfase2 8 2 2" xfId="524"/>
    <cellStyle name="20% - Ênfase2 8_RXO 2011" xfId="525"/>
    <cellStyle name="20% - Ênfase2 9" xfId="526"/>
    <cellStyle name="20% - Ênfase2 9 2" xfId="527"/>
    <cellStyle name="20% - Ênfase2 9 2 2" xfId="528"/>
    <cellStyle name="20% - Ênfase2 9_RXO 2011" xfId="529"/>
    <cellStyle name="20% - Ênfase3 10" xfId="530"/>
    <cellStyle name="20% - Ênfase3 10 2" xfId="531"/>
    <cellStyle name="20% - Ênfase3 10 2 2" xfId="532"/>
    <cellStyle name="20% - Ênfase3 10_RXO 2011" xfId="533"/>
    <cellStyle name="20% - Ênfase3 11" xfId="534"/>
    <cellStyle name="20% - Ênfase3 11 2" xfId="535"/>
    <cellStyle name="20% - Ênfase3 11 2 2" xfId="536"/>
    <cellStyle name="20% - Ênfase3 11 2 2 2" xfId="537"/>
    <cellStyle name="20% - Ênfase3 11 2 3" xfId="538"/>
    <cellStyle name="20% - Ênfase3 11 2 3 2" xfId="539"/>
    <cellStyle name="20% - Ênfase3 11 2 4" xfId="540"/>
    <cellStyle name="20% - Ênfase3 11 3" xfId="541"/>
    <cellStyle name="20% - Ênfase3 11 3 2" xfId="542"/>
    <cellStyle name="20% - Ênfase3 11 4" xfId="543"/>
    <cellStyle name="20% - Ênfase3 11 4 2" xfId="544"/>
    <cellStyle name="20% - Ênfase3 11 5" xfId="545"/>
    <cellStyle name="20% - Ênfase3 11_RXO 2011" xfId="546"/>
    <cellStyle name="20% - Ênfase3 2" xfId="547"/>
    <cellStyle name="20% - Ênfase3 2 2" xfId="548"/>
    <cellStyle name="20% - Ênfase3 2 2 2" xfId="549"/>
    <cellStyle name="20% - Ênfase3 2 2 2 2" xfId="550"/>
    <cellStyle name="20% - Ênfase3 2 2_RXO 2011" xfId="551"/>
    <cellStyle name="20% - Ênfase3 2 3" xfId="552"/>
    <cellStyle name="20% - Ênfase3 2 3 2" xfId="553"/>
    <cellStyle name="20% - Ênfase3 2 3 2 2" xfId="554"/>
    <cellStyle name="20% - Ênfase3 2 3_RXO 2011" xfId="555"/>
    <cellStyle name="20% - Ênfase3 2 4" xfId="556"/>
    <cellStyle name="20% - Ênfase3 2 4 2" xfId="557"/>
    <cellStyle name="20% - Ênfase3 2 4 2 2" xfId="558"/>
    <cellStyle name="20% - Ênfase3 2 4_RXO 2011" xfId="559"/>
    <cellStyle name="20% - Ênfase3 2 5" xfId="560"/>
    <cellStyle name="20% - Ênfase3 2 5 2" xfId="561"/>
    <cellStyle name="20% - Ênfase3 2 5 2 2" xfId="562"/>
    <cellStyle name="20% - Ênfase3 2 5_RXO 2011" xfId="563"/>
    <cellStyle name="20% - Ênfase3 2 6" xfId="564"/>
    <cellStyle name="20% - Ênfase3 2 6 2" xfId="565"/>
    <cellStyle name="20% - Ênfase3 2 7" xfId="566"/>
    <cellStyle name="20% - Ênfase3 2 7 2" xfId="567"/>
    <cellStyle name="20% - Ênfase3 2_AG-41 000" xfId="568"/>
    <cellStyle name="20% - Ênfase3 3" xfId="569"/>
    <cellStyle name="20% - Ênfase3 3 2" xfId="570"/>
    <cellStyle name="20% - Ênfase3 3 2 2" xfId="571"/>
    <cellStyle name="20% - Ênfase3 3 2 2 2" xfId="572"/>
    <cellStyle name="20% - Ênfase3 3 2_RXO 2011" xfId="573"/>
    <cellStyle name="20% - Ênfase3 3 3" xfId="574"/>
    <cellStyle name="20% - Ênfase3 3 3 2" xfId="575"/>
    <cellStyle name="20% - Ênfase3 3 3 2 2" xfId="576"/>
    <cellStyle name="20% - Ênfase3 3 3_RXO 2011" xfId="577"/>
    <cellStyle name="20% - Ênfase3 3 4" xfId="578"/>
    <cellStyle name="20% - Ênfase3 3 4 2" xfId="579"/>
    <cellStyle name="20% - Ênfase3 3 4 2 2" xfId="580"/>
    <cellStyle name="20% - Ênfase3 3 4_RXO 2011" xfId="581"/>
    <cellStyle name="20% - Ênfase3 3 5" xfId="582"/>
    <cellStyle name="20% - Ênfase3 3 5 2" xfId="583"/>
    <cellStyle name="20% - Ênfase3 3 5 2 2" xfId="584"/>
    <cellStyle name="20% - Ênfase3 3 5_RXO 2011" xfId="585"/>
    <cellStyle name="20% - Ênfase3 3 6" xfId="586"/>
    <cellStyle name="20% - Ênfase3 3 6 2" xfId="587"/>
    <cellStyle name="20% - Ênfase3 3_AG-41 000" xfId="588"/>
    <cellStyle name="20% - Ênfase3 4" xfId="589"/>
    <cellStyle name="20% - Ênfase3 4 2" xfId="590"/>
    <cellStyle name="20% - Ênfase3 4 2 2" xfId="591"/>
    <cellStyle name="20% - Ênfase3 4 2 2 2" xfId="592"/>
    <cellStyle name="20% - Ênfase3 4 2_RXO 2011" xfId="593"/>
    <cellStyle name="20% - Ênfase3 4 3" xfId="594"/>
    <cellStyle name="20% - Ênfase3 4 3 2" xfId="595"/>
    <cellStyle name="20% - Ênfase3 4 3 2 2" xfId="596"/>
    <cellStyle name="20% - Ênfase3 4 3_RXO 2011" xfId="597"/>
    <cellStyle name="20% - Ênfase3 4 4" xfId="598"/>
    <cellStyle name="20% - Ênfase3 4 4 2" xfId="599"/>
    <cellStyle name="20% - Ênfase3 4 4 2 2" xfId="600"/>
    <cellStyle name="20% - Ênfase3 4 4_RXO 2011" xfId="601"/>
    <cellStyle name="20% - Ênfase3 4 5" xfId="602"/>
    <cellStyle name="20% - Ênfase3 4 5 2" xfId="603"/>
    <cellStyle name="20% - Ênfase3 4 5 2 2" xfId="604"/>
    <cellStyle name="20% - Ênfase3 4 5_RXO 2011" xfId="605"/>
    <cellStyle name="20% - Ênfase3 4 6" xfId="606"/>
    <cellStyle name="20% - Ênfase3 4 6 2" xfId="607"/>
    <cellStyle name="20% - Ênfase3 4_AG-41 000" xfId="608"/>
    <cellStyle name="20% - Ênfase3 5" xfId="609"/>
    <cellStyle name="20% - Ênfase3 5 2" xfId="610"/>
    <cellStyle name="20% - Ênfase3 5 2 2" xfId="611"/>
    <cellStyle name="20% - Ênfase3 5 2 2 2" xfId="612"/>
    <cellStyle name="20% - Ênfase3 5 2_RXO 2011" xfId="613"/>
    <cellStyle name="20% - Ênfase3 5 3" xfId="614"/>
    <cellStyle name="20% - Ênfase3 5 3 2" xfId="615"/>
    <cellStyle name="20% - Ênfase3 5 3 2 2" xfId="616"/>
    <cellStyle name="20% - Ênfase3 5 3_RXO 2011" xfId="617"/>
    <cellStyle name="20% - Ênfase3 5 4" xfId="618"/>
    <cellStyle name="20% - Ênfase3 5 4 2" xfId="619"/>
    <cellStyle name="20% - Ênfase3 5 4 2 2" xfId="620"/>
    <cellStyle name="20% - Ênfase3 5 4_RXO 2011" xfId="621"/>
    <cellStyle name="20% - Ênfase3 5 5" xfId="622"/>
    <cellStyle name="20% - Ênfase3 5 5 2" xfId="623"/>
    <cellStyle name="20% - Ênfase3 5 5 2 2" xfId="624"/>
    <cellStyle name="20% - Ênfase3 5 5_RXO 2011" xfId="625"/>
    <cellStyle name="20% - Ênfase3 5 6" xfId="626"/>
    <cellStyle name="20% - Ênfase3 5 6 2" xfId="627"/>
    <cellStyle name="20% - Ênfase3 5_AG-41 000" xfId="628"/>
    <cellStyle name="20% - Ênfase3 6" xfId="629"/>
    <cellStyle name="20% - Ênfase3 6 2" xfId="630"/>
    <cellStyle name="20% - Ênfase3 6 2 2" xfId="631"/>
    <cellStyle name="20% - Ênfase3 6_RXO 2011" xfId="632"/>
    <cellStyle name="20% - Ênfase3 7" xfId="633"/>
    <cellStyle name="20% - Ênfase3 7 10" xfId="634"/>
    <cellStyle name="20% - Ênfase3 7 10 2" xfId="635"/>
    <cellStyle name="20% - Ênfase3 7 10 2 2" xfId="636"/>
    <cellStyle name="20% - Ênfase3 7 10 2 2 2" xfId="637"/>
    <cellStyle name="20% - Ênfase3 7 10 2 2 2 2" xfId="638"/>
    <cellStyle name="20% - Ênfase3 7 10 2 2 3" xfId="639"/>
    <cellStyle name="20% - Ênfase3 7 10 2 2 3 2" xfId="640"/>
    <cellStyle name="20% - Ênfase3 7 10 2 2 4" xfId="641"/>
    <cellStyle name="20% - Ênfase3 7 10 2 3" xfId="642"/>
    <cellStyle name="20% - Ênfase3 7 10 2 3 2" xfId="643"/>
    <cellStyle name="20% - Ênfase3 7 10 2 4" xfId="644"/>
    <cellStyle name="20% - Ênfase3 7 10 2 4 2" xfId="645"/>
    <cellStyle name="20% - Ênfase3 7 10 2 5" xfId="646"/>
    <cellStyle name="20% - Ênfase3 7 10 2_RXO 2011" xfId="647"/>
    <cellStyle name="20% - Ênfase3 7 10_24100" xfId="648"/>
    <cellStyle name="20% - Ênfase3 7 11" xfId="649"/>
    <cellStyle name="20% - Ênfase3 7 11 2" xfId="650"/>
    <cellStyle name="20% - Ênfase3 7 11 2 2" xfId="651"/>
    <cellStyle name="20% - Ênfase3 7 11 2 2 2" xfId="652"/>
    <cellStyle name="20% - Ênfase3 7 11 2 2 2 2" xfId="653"/>
    <cellStyle name="20% - Ênfase3 7 11 2 2 3" xfId="654"/>
    <cellStyle name="20% - Ênfase3 7 11 2 2 3 2" xfId="655"/>
    <cellStyle name="20% - Ênfase3 7 11 2 2 4" xfId="656"/>
    <cellStyle name="20% - Ênfase3 7 11 2 3" xfId="657"/>
    <cellStyle name="20% - Ênfase3 7 11 2 3 2" xfId="658"/>
    <cellStyle name="20% - Ênfase3 7 11 2 4" xfId="659"/>
    <cellStyle name="20% - Ênfase3 7 11 2 4 2" xfId="660"/>
    <cellStyle name="20% - Ênfase3 7 11 2 5" xfId="661"/>
    <cellStyle name="20% - Ênfase3 7 11 2_RXO 2011" xfId="662"/>
    <cellStyle name="20% - Ênfase3 7 11_24100" xfId="663"/>
    <cellStyle name="20% - Ênfase3 7 12" xfId="664"/>
    <cellStyle name="20% - Ênfase3 7 12 2" xfId="665"/>
    <cellStyle name="20% - Ênfase3 7 2" xfId="666"/>
    <cellStyle name="20% - Ênfase3 7 2 2" xfId="667"/>
    <cellStyle name="20% - Ênfase3 7 2 2 2" xfId="668"/>
    <cellStyle name="20% - Ênfase3 7 2 2 2 2" xfId="669"/>
    <cellStyle name="20% - Ênfase3 7 2 2 2 2 2" xfId="670"/>
    <cellStyle name="20% - Ênfase3 7 2 2 2 3" xfId="671"/>
    <cellStyle name="20% - Ênfase3 7 2 2 2 3 2" xfId="672"/>
    <cellStyle name="20% - Ênfase3 7 2 2 2 4" xfId="673"/>
    <cellStyle name="20% - Ênfase3 7 2 2 3" xfId="674"/>
    <cellStyle name="20% - Ênfase3 7 2 2 3 2" xfId="675"/>
    <cellStyle name="20% - Ênfase3 7 2 2 4" xfId="676"/>
    <cellStyle name="20% - Ênfase3 7 2 2 4 2" xfId="677"/>
    <cellStyle name="20% - Ênfase3 7 2 2 5" xfId="678"/>
    <cellStyle name="20% - Ênfase3 7 2 2_RXO 2011" xfId="679"/>
    <cellStyle name="20% - Ênfase3 7 2_24100" xfId="680"/>
    <cellStyle name="20% - Ênfase3 7 3" xfId="681"/>
    <cellStyle name="20% - Ênfase3 7 3 2" xfId="682"/>
    <cellStyle name="20% - Ênfase3 7 3 2 2" xfId="683"/>
    <cellStyle name="20% - Ênfase3 7 3 2 2 2" xfId="684"/>
    <cellStyle name="20% - Ênfase3 7 3 2 2 2 2" xfId="685"/>
    <cellStyle name="20% - Ênfase3 7 3 2 2 3" xfId="686"/>
    <cellStyle name="20% - Ênfase3 7 3 2 2 3 2" xfId="687"/>
    <cellStyle name="20% - Ênfase3 7 3 2 2 4" xfId="688"/>
    <cellStyle name="20% - Ênfase3 7 3 2 3" xfId="689"/>
    <cellStyle name="20% - Ênfase3 7 3 2 3 2" xfId="690"/>
    <cellStyle name="20% - Ênfase3 7 3 2 4" xfId="691"/>
    <cellStyle name="20% - Ênfase3 7 3 2 4 2" xfId="692"/>
    <cellStyle name="20% - Ênfase3 7 3 2 5" xfId="693"/>
    <cellStyle name="20% - Ênfase3 7 3 2_RXO 2011" xfId="694"/>
    <cellStyle name="20% - Ênfase3 7 3_24100" xfId="695"/>
    <cellStyle name="20% - Ênfase3 7 4" xfId="696"/>
    <cellStyle name="20% - Ênfase3 7 4 2" xfId="697"/>
    <cellStyle name="20% - Ênfase3 7 4 2 2" xfId="698"/>
    <cellStyle name="20% - Ênfase3 7 4 2 2 2" xfId="699"/>
    <cellStyle name="20% - Ênfase3 7 4 2 2 2 2" xfId="700"/>
    <cellStyle name="20% - Ênfase3 7 4 2 2 3" xfId="701"/>
    <cellStyle name="20% - Ênfase3 7 4 2 2 3 2" xfId="702"/>
    <cellStyle name="20% - Ênfase3 7 4 2 2 4" xfId="703"/>
    <cellStyle name="20% - Ênfase3 7 4 2 3" xfId="704"/>
    <cellStyle name="20% - Ênfase3 7 4 2 3 2" xfId="705"/>
    <cellStyle name="20% - Ênfase3 7 4 2 4" xfId="706"/>
    <cellStyle name="20% - Ênfase3 7 4 2 4 2" xfId="707"/>
    <cellStyle name="20% - Ênfase3 7 4 2 5" xfId="708"/>
    <cellStyle name="20% - Ênfase3 7 4 2_RXO 2011" xfId="709"/>
    <cellStyle name="20% - Ênfase3 7 4_24100" xfId="710"/>
    <cellStyle name="20% - Ênfase3 7 5" xfId="711"/>
    <cellStyle name="20% - Ênfase3 7 5 2" xfId="712"/>
    <cellStyle name="20% - Ênfase3 7 5 2 2" xfId="713"/>
    <cellStyle name="20% - Ênfase3 7 5 2 2 2" xfId="714"/>
    <cellStyle name="20% - Ênfase3 7 5 2 2 2 2" xfId="715"/>
    <cellStyle name="20% - Ênfase3 7 5 2 2 3" xfId="716"/>
    <cellStyle name="20% - Ênfase3 7 5 2 2 3 2" xfId="717"/>
    <cellStyle name="20% - Ênfase3 7 5 2 2 4" xfId="718"/>
    <cellStyle name="20% - Ênfase3 7 5 2 3" xfId="719"/>
    <cellStyle name="20% - Ênfase3 7 5 2 3 2" xfId="720"/>
    <cellStyle name="20% - Ênfase3 7 5 2 4" xfId="721"/>
    <cellStyle name="20% - Ênfase3 7 5 2 4 2" xfId="722"/>
    <cellStyle name="20% - Ênfase3 7 5 2 5" xfId="723"/>
    <cellStyle name="20% - Ênfase3 7 5 2_RXO 2011" xfId="724"/>
    <cellStyle name="20% - Ênfase3 7 5_24100" xfId="725"/>
    <cellStyle name="20% - Ênfase3 7 6" xfId="726"/>
    <cellStyle name="20% - Ênfase3 7 6 2" xfId="727"/>
    <cellStyle name="20% - Ênfase3 7 6 2 2" xfId="728"/>
    <cellStyle name="20% - Ênfase3 7 6 2 2 2" xfId="729"/>
    <cellStyle name="20% - Ênfase3 7 6 2 2 2 2" xfId="730"/>
    <cellStyle name="20% - Ênfase3 7 6 2 2 3" xfId="731"/>
    <cellStyle name="20% - Ênfase3 7 6 2 2 3 2" xfId="732"/>
    <cellStyle name="20% - Ênfase3 7 6 2 2 4" xfId="733"/>
    <cellStyle name="20% - Ênfase3 7 6 2 3" xfId="734"/>
    <cellStyle name="20% - Ênfase3 7 6 2 3 2" xfId="735"/>
    <cellStyle name="20% - Ênfase3 7 6 2 4" xfId="736"/>
    <cellStyle name="20% - Ênfase3 7 6 2 4 2" xfId="737"/>
    <cellStyle name="20% - Ênfase3 7 6 2 5" xfId="738"/>
    <cellStyle name="20% - Ênfase3 7 6 2_RXO 2011" xfId="739"/>
    <cellStyle name="20% - Ênfase3 7 6_24100" xfId="740"/>
    <cellStyle name="20% - Ênfase3 7 7" xfId="741"/>
    <cellStyle name="20% - Ênfase3 7 7 2" xfId="742"/>
    <cellStyle name="20% - Ênfase3 7 7 2 2" xfId="743"/>
    <cellStyle name="20% - Ênfase3 7 7 2 2 2" xfId="744"/>
    <cellStyle name="20% - Ênfase3 7 7 2 2 2 2" xfId="745"/>
    <cellStyle name="20% - Ênfase3 7 7 2 2 3" xfId="746"/>
    <cellStyle name="20% - Ênfase3 7 7 2 2 3 2" xfId="747"/>
    <cellStyle name="20% - Ênfase3 7 7 2 2 4" xfId="748"/>
    <cellStyle name="20% - Ênfase3 7 7 2 3" xfId="749"/>
    <cellStyle name="20% - Ênfase3 7 7 2 3 2" xfId="750"/>
    <cellStyle name="20% - Ênfase3 7 7 2 4" xfId="751"/>
    <cellStyle name="20% - Ênfase3 7 7 2 4 2" xfId="752"/>
    <cellStyle name="20% - Ênfase3 7 7 2 5" xfId="753"/>
    <cellStyle name="20% - Ênfase3 7 7 2_RXO 2011" xfId="754"/>
    <cellStyle name="20% - Ênfase3 7 7_24100" xfId="755"/>
    <cellStyle name="20% - Ênfase3 7 8" xfId="756"/>
    <cellStyle name="20% - Ênfase3 7 8 2" xfId="757"/>
    <cellStyle name="20% - Ênfase3 7 8 2 2" xfId="758"/>
    <cellStyle name="20% - Ênfase3 7 8 2 2 2" xfId="759"/>
    <cellStyle name="20% - Ênfase3 7 8 2 2 2 2" xfId="760"/>
    <cellStyle name="20% - Ênfase3 7 8 2 2 3" xfId="761"/>
    <cellStyle name="20% - Ênfase3 7 8 2 2 3 2" xfId="762"/>
    <cellStyle name="20% - Ênfase3 7 8 2 2 4" xfId="763"/>
    <cellStyle name="20% - Ênfase3 7 8 2 3" xfId="764"/>
    <cellStyle name="20% - Ênfase3 7 8 2 3 2" xfId="765"/>
    <cellStyle name="20% - Ênfase3 7 8 2 4" xfId="766"/>
    <cellStyle name="20% - Ênfase3 7 8 2 4 2" xfId="767"/>
    <cellStyle name="20% - Ênfase3 7 8 2 5" xfId="768"/>
    <cellStyle name="20% - Ênfase3 7 8 2_RXO 2011" xfId="769"/>
    <cellStyle name="20% - Ênfase3 7 8_24100" xfId="770"/>
    <cellStyle name="20% - Ênfase3 7 9" xfId="771"/>
    <cellStyle name="20% - Ênfase3 7 9 2" xfId="772"/>
    <cellStyle name="20% - Ênfase3 7 9 2 2" xfId="773"/>
    <cellStyle name="20% - Ênfase3 7 9 2 2 2" xfId="774"/>
    <cellStyle name="20% - Ênfase3 7 9 2 2 2 2" xfId="775"/>
    <cellStyle name="20% - Ênfase3 7 9 2 2 3" xfId="776"/>
    <cellStyle name="20% - Ênfase3 7 9 2 2 3 2" xfId="777"/>
    <cellStyle name="20% - Ênfase3 7 9 2 2 4" xfId="778"/>
    <cellStyle name="20% - Ênfase3 7 9 2 3" xfId="779"/>
    <cellStyle name="20% - Ênfase3 7 9 2 3 2" xfId="780"/>
    <cellStyle name="20% - Ênfase3 7 9 2 4" xfId="781"/>
    <cellStyle name="20% - Ênfase3 7 9 2 4 2" xfId="782"/>
    <cellStyle name="20% - Ênfase3 7 9 2 5" xfId="783"/>
    <cellStyle name="20% - Ênfase3 7 9 2_RXO 2011" xfId="784"/>
    <cellStyle name="20% - Ênfase3 7 9_24100" xfId="785"/>
    <cellStyle name="20% - Ênfase3 7_AG-41 000" xfId="786"/>
    <cellStyle name="20% - Ênfase3 8" xfId="787"/>
    <cellStyle name="20% - Ênfase3 8 2" xfId="788"/>
    <cellStyle name="20% - Ênfase3 8 2 2" xfId="789"/>
    <cellStyle name="20% - Ênfase3 8_RXO 2011" xfId="790"/>
    <cellStyle name="20% - Ênfase3 9" xfId="791"/>
    <cellStyle name="20% - Ênfase3 9 2" xfId="792"/>
    <cellStyle name="20% - Ênfase3 9 2 2" xfId="793"/>
    <cellStyle name="20% - Ênfase3 9_RXO 2011" xfId="794"/>
    <cellStyle name="20% - Ênfase4 10" xfId="795"/>
    <cellStyle name="20% - Ênfase4 10 2" xfId="796"/>
    <cellStyle name="20% - Ênfase4 10 2 2" xfId="797"/>
    <cellStyle name="20% - Ênfase4 10 2 2 2" xfId="798"/>
    <cellStyle name="20% - Ênfase4 10 2 3" xfId="799"/>
    <cellStyle name="20% - Ênfase4 10 2 3 2" xfId="800"/>
    <cellStyle name="20% - Ênfase4 10 2 4" xfId="801"/>
    <cellStyle name="20% - Ênfase4 10 3" xfId="802"/>
    <cellStyle name="20% - Ênfase4 10 3 2" xfId="803"/>
    <cellStyle name="20% - Ênfase4 10 4" xfId="804"/>
    <cellStyle name="20% - Ênfase4 10 4 2" xfId="805"/>
    <cellStyle name="20% - Ênfase4 10 5" xfId="806"/>
    <cellStyle name="20% - Ênfase4 10_RXO 2011" xfId="807"/>
    <cellStyle name="20% - Ênfase4 11" xfId="808"/>
    <cellStyle name="20% - Ênfase4 12" xfId="809"/>
    <cellStyle name="20% - Ênfase4 2" xfId="810"/>
    <cellStyle name="20% - Ênfase4 2 2" xfId="811"/>
    <cellStyle name="20% - Ênfase4 2 2 2" xfId="812"/>
    <cellStyle name="20% - Ênfase4 2 2 2 2" xfId="813"/>
    <cellStyle name="20% - Ênfase4 2 2_RXO 2011" xfId="814"/>
    <cellStyle name="20% - Ênfase4 2 3" xfId="815"/>
    <cellStyle name="20% - Ênfase4 2 3 2" xfId="816"/>
    <cellStyle name="20% - Ênfase4 2 3 2 2" xfId="817"/>
    <cellStyle name="20% - Ênfase4 2 3_RXO 2011" xfId="818"/>
    <cellStyle name="20% - Ênfase4 2 4" xfId="819"/>
    <cellStyle name="20% - Ênfase4 2 4 2" xfId="820"/>
    <cellStyle name="20% - Ênfase4 2 4 2 2" xfId="821"/>
    <cellStyle name="20% - Ênfase4 2 4_RXO 2011" xfId="822"/>
    <cellStyle name="20% - Ênfase4 2 5" xfId="823"/>
    <cellStyle name="20% - Ênfase4 2 5 2" xfId="824"/>
    <cellStyle name="20% - Ênfase4 2 5 2 2" xfId="825"/>
    <cellStyle name="20% - Ênfase4 2 5_RXO 2011" xfId="826"/>
    <cellStyle name="20% - Ênfase4 2 6" xfId="827"/>
    <cellStyle name="20% - Ênfase4 2 6 2" xfId="828"/>
    <cellStyle name="20% - Ênfase4 2 7" xfId="829"/>
    <cellStyle name="20% - Ênfase4 2 7 2" xfId="830"/>
    <cellStyle name="20% - Ênfase4 2_AG-41 000" xfId="831"/>
    <cellStyle name="20% - Ênfase4 3" xfId="832"/>
    <cellStyle name="20% - Ênfase4 3 2" xfId="833"/>
    <cellStyle name="20% - Ênfase4 3 2 2" xfId="834"/>
    <cellStyle name="20% - Ênfase4 3 2 2 2" xfId="835"/>
    <cellStyle name="20% - Ênfase4 3 2_RXO 2011" xfId="836"/>
    <cellStyle name="20% - Ênfase4 3 3" xfId="837"/>
    <cellStyle name="20% - Ênfase4 3 3 2" xfId="838"/>
    <cellStyle name="20% - Ênfase4 3 3 2 2" xfId="839"/>
    <cellStyle name="20% - Ênfase4 3 3_RXO 2011" xfId="840"/>
    <cellStyle name="20% - Ênfase4 3 4" xfId="841"/>
    <cellStyle name="20% - Ênfase4 3 4 2" xfId="842"/>
    <cellStyle name="20% - Ênfase4 3 4 2 2" xfId="843"/>
    <cellStyle name="20% - Ênfase4 3 4_RXO 2011" xfId="844"/>
    <cellStyle name="20% - Ênfase4 3 5" xfId="845"/>
    <cellStyle name="20% - Ênfase4 3 5 2" xfId="846"/>
    <cellStyle name="20% - Ênfase4 3 5 2 2" xfId="847"/>
    <cellStyle name="20% - Ênfase4 3 5_RXO 2011" xfId="848"/>
    <cellStyle name="20% - Ênfase4 3 6" xfId="849"/>
    <cellStyle name="20% - Ênfase4 3 6 2" xfId="850"/>
    <cellStyle name="20% - Ênfase4 3_AG-41 000" xfId="851"/>
    <cellStyle name="20% - Ênfase4 4" xfId="852"/>
    <cellStyle name="20% - Ênfase4 4 2" xfId="853"/>
    <cellStyle name="20% - Ênfase4 4 2 2" xfId="854"/>
    <cellStyle name="20% - Ênfase4 4 2 2 2" xfId="855"/>
    <cellStyle name="20% - Ênfase4 4 2_RXO 2011" xfId="856"/>
    <cellStyle name="20% - Ênfase4 4 3" xfId="857"/>
    <cellStyle name="20% - Ênfase4 4 3 2" xfId="858"/>
    <cellStyle name="20% - Ênfase4 4 3 2 2" xfId="859"/>
    <cellStyle name="20% - Ênfase4 4 3_RXO 2011" xfId="860"/>
    <cellStyle name="20% - Ênfase4 4 4" xfId="861"/>
    <cellStyle name="20% - Ênfase4 4 4 2" xfId="862"/>
    <cellStyle name="20% - Ênfase4 4 4 2 2" xfId="863"/>
    <cellStyle name="20% - Ênfase4 4 4_RXO 2011" xfId="864"/>
    <cellStyle name="20% - Ênfase4 4 5" xfId="865"/>
    <cellStyle name="20% - Ênfase4 4 5 2" xfId="866"/>
    <cellStyle name="20% - Ênfase4 4 5 2 2" xfId="867"/>
    <cellStyle name="20% - Ênfase4 4 5_RXO 2011" xfId="868"/>
    <cellStyle name="20% - Ênfase4 4 6" xfId="869"/>
    <cellStyle name="20% - Ênfase4 4 6 2" xfId="870"/>
    <cellStyle name="20% - Ênfase4 4_AG-41 000" xfId="871"/>
    <cellStyle name="20% - Ênfase4 5" xfId="872"/>
    <cellStyle name="20% - Ênfase4 5 2" xfId="873"/>
    <cellStyle name="20% - Ênfase4 5 2 2" xfId="874"/>
    <cellStyle name="20% - Ênfase4 5 2 2 2" xfId="875"/>
    <cellStyle name="20% - Ênfase4 5 2_RXO 2011" xfId="876"/>
    <cellStyle name="20% - Ênfase4 5 3" xfId="877"/>
    <cellStyle name="20% - Ênfase4 5 3 2" xfId="878"/>
    <cellStyle name="20% - Ênfase4 5 3 2 2" xfId="879"/>
    <cellStyle name="20% - Ênfase4 5 3_RXO 2011" xfId="880"/>
    <cellStyle name="20% - Ênfase4 5 4" xfId="881"/>
    <cellStyle name="20% - Ênfase4 5 4 2" xfId="882"/>
    <cellStyle name="20% - Ênfase4 5 4 2 2" xfId="883"/>
    <cellStyle name="20% - Ênfase4 5 4_RXO 2011" xfId="884"/>
    <cellStyle name="20% - Ênfase4 5 5" xfId="885"/>
    <cellStyle name="20% - Ênfase4 5 5 2" xfId="886"/>
    <cellStyle name="20% - Ênfase4 5 5 2 2" xfId="887"/>
    <cellStyle name="20% - Ênfase4 5 5_RXO 2011" xfId="888"/>
    <cellStyle name="20% - Ênfase4 5 6" xfId="889"/>
    <cellStyle name="20% - Ênfase4 5 6 2" xfId="890"/>
    <cellStyle name="20% - Ênfase4 5_AG-41 000" xfId="891"/>
    <cellStyle name="20% - Ênfase4 6" xfId="892"/>
    <cellStyle name="20% - Ênfase4 6 2" xfId="893"/>
    <cellStyle name="20% - Ênfase4 6 2 2" xfId="894"/>
    <cellStyle name="20% - Ênfase4 6_RXO 2011" xfId="895"/>
    <cellStyle name="20% - Ênfase4 7" xfId="896"/>
    <cellStyle name="20% - Ênfase4 7 10" xfId="897"/>
    <cellStyle name="20% - Ênfase4 7 10 2" xfId="898"/>
    <cellStyle name="20% - Ênfase4 7 10 2 2" xfId="899"/>
    <cellStyle name="20% - Ênfase4 7 10 2 2 2" xfId="900"/>
    <cellStyle name="20% - Ênfase4 7 10 2 2 2 2" xfId="901"/>
    <cellStyle name="20% - Ênfase4 7 10 2 2 3" xfId="902"/>
    <cellStyle name="20% - Ênfase4 7 10 2 2 3 2" xfId="903"/>
    <cellStyle name="20% - Ênfase4 7 10 2 2 4" xfId="904"/>
    <cellStyle name="20% - Ênfase4 7 10 2 3" xfId="905"/>
    <cellStyle name="20% - Ênfase4 7 10 2 3 2" xfId="906"/>
    <cellStyle name="20% - Ênfase4 7 10 2 4" xfId="907"/>
    <cellStyle name="20% - Ênfase4 7 10 2 4 2" xfId="908"/>
    <cellStyle name="20% - Ênfase4 7 10 2 5" xfId="909"/>
    <cellStyle name="20% - Ênfase4 7 10 2_RXO 2011" xfId="910"/>
    <cellStyle name="20% - Ênfase4 7 10_24100" xfId="911"/>
    <cellStyle name="20% - Ênfase4 7 11" xfId="912"/>
    <cellStyle name="20% - Ênfase4 7 11 2" xfId="913"/>
    <cellStyle name="20% - Ênfase4 7 11 2 2" xfId="914"/>
    <cellStyle name="20% - Ênfase4 7 11 2 2 2" xfId="915"/>
    <cellStyle name="20% - Ênfase4 7 11 2 2 2 2" xfId="916"/>
    <cellStyle name="20% - Ênfase4 7 11 2 2 3" xfId="917"/>
    <cellStyle name="20% - Ênfase4 7 11 2 2 3 2" xfId="918"/>
    <cellStyle name="20% - Ênfase4 7 11 2 2 4" xfId="919"/>
    <cellStyle name="20% - Ênfase4 7 11 2 3" xfId="920"/>
    <cellStyle name="20% - Ênfase4 7 11 2 3 2" xfId="921"/>
    <cellStyle name="20% - Ênfase4 7 11 2 4" xfId="922"/>
    <cellStyle name="20% - Ênfase4 7 11 2 4 2" xfId="923"/>
    <cellStyle name="20% - Ênfase4 7 11 2 5" xfId="924"/>
    <cellStyle name="20% - Ênfase4 7 11 2_RXO 2011" xfId="925"/>
    <cellStyle name="20% - Ênfase4 7 11_24100" xfId="926"/>
    <cellStyle name="20% - Ênfase4 7 12" xfId="927"/>
    <cellStyle name="20% - Ênfase4 7 12 2" xfId="928"/>
    <cellStyle name="20% - Ênfase4 7 2" xfId="929"/>
    <cellStyle name="20% - Ênfase4 7 2 2" xfId="930"/>
    <cellStyle name="20% - Ênfase4 7 2 2 2" xfId="931"/>
    <cellStyle name="20% - Ênfase4 7 2 2 2 2" xfId="932"/>
    <cellStyle name="20% - Ênfase4 7 2 2 2 2 2" xfId="933"/>
    <cellStyle name="20% - Ênfase4 7 2 2 2 3" xfId="934"/>
    <cellStyle name="20% - Ênfase4 7 2 2 2 3 2" xfId="935"/>
    <cellStyle name="20% - Ênfase4 7 2 2 2 4" xfId="936"/>
    <cellStyle name="20% - Ênfase4 7 2 2 3" xfId="937"/>
    <cellStyle name="20% - Ênfase4 7 2 2 3 2" xfId="938"/>
    <cellStyle name="20% - Ênfase4 7 2 2 4" xfId="939"/>
    <cellStyle name="20% - Ênfase4 7 2 2 4 2" xfId="940"/>
    <cellStyle name="20% - Ênfase4 7 2 2 5" xfId="941"/>
    <cellStyle name="20% - Ênfase4 7 2 2_RXO 2011" xfId="942"/>
    <cellStyle name="20% - Ênfase4 7 2_24100" xfId="943"/>
    <cellStyle name="20% - Ênfase4 7 3" xfId="944"/>
    <cellStyle name="20% - Ênfase4 7 3 2" xfId="945"/>
    <cellStyle name="20% - Ênfase4 7 3 2 2" xfId="946"/>
    <cellStyle name="20% - Ênfase4 7 3 2 2 2" xfId="947"/>
    <cellStyle name="20% - Ênfase4 7 3 2 2 2 2" xfId="948"/>
    <cellStyle name="20% - Ênfase4 7 3 2 2 3" xfId="949"/>
    <cellStyle name="20% - Ênfase4 7 3 2 2 3 2" xfId="950"/>
    <cellStyle name="20% - Ênfase4 7 3 2 2 4" xfId="951"/>
    <cellStyle name="20% - Ênfase4 7 3 2 3" xfId="952"/>
    <cellStyle name="20% - Ênfase4 7 3 2 3 2" xfId="953"/>
    <cellStyle name="20% - Ênfase4 7 3 2 4" xfId="954"/>
    <cellStyle name="20% - Ênfase4 7 3 2 4 2" xfId="955"/>
    <cellStyle name="20% - Ênfase4 7 3 2 5" xfId="956"/>
    <cellStyle name="20% - Ênfase4 7 3 2_RXO 2011" xfId="957"/>
    <cellStyle name="20% - Ênfase4 7 3_24100" xfId="958"/>
    <cellStyle name="20% - Ênfase4 7 4" xfId="959"/>
    <cellStyle name="20% - Ênfase4 7 4 2" xfId="960"/>
    <cellStyle name="20% - Ênfase4 7 4 2 2" xfId="961"/>
    <cellStyle name="20% - Ênfase4 7 4 2 2 2" xfId="962"/>
    <cellStyle name="20% - Ênfase4 7 4 2 2 2 2" xfId="963"/>
    <cellStyle name="20% - Ênfase4 7 4 2 2 3" xfId="964"/>
    <cellStyle name="20% - Ênfase4 7 4 2 2 3 2" xfId="965"/>
    <cellStyle name="20% - Ênfase4 7 4 2 2 4" xfId="966"/>
    <cellStyle name="20% - Ênfase4 7 4 2 3" xfId="967"/>
    <cellStyle name="20% - Ênfase4 7 4 2 3 2" xfId="968"/>
    <cellStyle name="20% - Ênfase4 7 4 2 4" xfId="969"/>
    <cellStyle name="20% - Ênfase4 7 4 2 4 2" xfId="970"/>
    <cellStyle name="20% - Ênfase4 7 4 2 5" xfId="971"/>
    <cellStyle name="20% - Ênfase4 7 4 2_RXO 2011" xfId="972"/>
    <cellStyle name="20% - Ênfase4 7 4_24100" xfId="973"/>
    <cellStyle name="20% - Ênfase4 7 5" xfId="974"/>
    <cellStyle name="20% - Ênfase4 7 5 2" xfId="975"/>
    <cellStyle name="20% - Ênfase4 7 5 2 2" xfId="976"/>
    <cellStyle name="20% - Ênfase4 7 5 2 2 2" xfId="977"/>
    <cellStyle name="20% - Ênfase4 7 5 2 2 2 2" xfId="978"/>
    <cellStyle name="20% - Ênfase4 7 5 2 2 3" xfId="979"/>
    <cellStyle name="20% - Ênfase4 7 5 2 2 3 2" xfId="980"/>
    <cellStyle name="20% - Ênfase4 7 5 2 2 4" xfId="981"/>
    <cellStyle name="20% - Ênfase4 7 5 2 3" xfId="982"/>
    <cellStyle name="20% - Ênfase4 7 5 2 3 2" xfId="983"/>
    <cellStyle name="20% - Ênfase4 7 5 2 4" xfId="984"/>
    <cellStyle name="20% - Ênfase4 7 5 2 4 2" xfId="985"/>
    <cellStyle name="20% - Ênfase4 7 5 2 5" xfId="986"/>
    <cellStyle name="20% - Ênfase4 7 5 2_RXO 2011" xfId="987"/>
    <cellStyle name="20% - Ênfase4 7 5_24100" xfId="988"/>
    <cellStyle name="20% - Ênfase4 7 6" xfId="989"/>
    <cellStyle name="20% - Ênfase4 7 6 2" xfId="990"/>
    <cellStyle name="20% - Ênfase4 7 6 2 2" xfId="991"/>
    <cellStyle name="20% - Ênfase4 7 6 2 2 2" xfId="992"/>
    <cellStyle name="20% - Ênfase4 7 6 2 2 2 2" xfId="993"/>
    <cellStyle name="20% - Ênfase4 7 6 2 2 3" xfId="994"/>
    <cellStyle name="20% - Ênfase4 7 6 2 2 3 2" xfId="995"/>
    <cellStyle name="20% - Ênfase4 7 6 2 2 4" xfId="996"/>
    <cellStyle name="20% - Ênfase4 7 6 2 3" xfId="997"/>
    <cellStyle name="20% - Ênfase4 7 6 2 3 2" xfId="998"/>
    <cellStyle name="20% - Ênfase4 7 6 2 4" xfId="999"/>
    <cellStyle name="20% - Ênfase4 7 6 2 4 2" xfId="1000"/>
    <cellStyle name="20% - Ênfase4 7 6 2 5" xfId="1001"/>
    <cellStyle name="20% - Ênfase4 7 6 2_RXO 2011" xfId="1002"/>
    <cellStyle name="20% - Ênfase4 7 6_24100" xfId="1003"/>
    <cellStyle name="20% - Ênfase4 7 7" xfId="1004"/>
    <cellStyle name="20% - Ênfase4 7 7 2" xfId="1005"/>
    <cellStyle name="20% - Ênfase4 7 7 2 2" xfId="1006"/>
    <cellStyle name="20% - Ênfase4 7 7 2 2 2" xfId="1007"/>
    <cellStyle name="20% - Ênfase4 7 7 2 2 2 2" xfId="1008"/>
    <cellStyle name="20% - Ênfase4 7 7 2 2 3" xfId="1009"/>
    <cellStyle name="20% - Ênfase4 7 7 2 2 3 2" xfId="1010"/>
    <cellStyle name="20% - Ênfase4 7 7 2 2 4" xfId="1011"/>
    <cellStyle name="20% - Ênfase4 7 7 2 3" xfId="1012"/>
    <cellStyle name="20% - Ênfase4 7 7 2 3 2" xfId="1013"/>
    <cellStyle name="20% - Ênfase4 7 7 2 4" xfId="1014"/>
    <cellStyle name="20% - Ênfase4 7 7 2 4 2" xfId="1015"/>
    <cellStyle name="20% - Ênfase4 7 7 2 5" xfId="1016"/>
    <cellStyle name="20% - Ênfase4 7 7 2_RXO 2011" xfId="1017"/>
    <cellStyle name="20% - Ênfase4 7 7_24100" xfId="1018"/>
    <cellStyle name="20% - Ênfase4 7 8" xfId="1019"/>
    <cellStyle name="20% - Ênfase4 7 8 2" xfId="1020"/>
    <cellStyle name="20% - Ênfase4 7 8 2 2" xfId="1021"/>
    <cellStyle name="20% - Ênfase4 7 8 2 2 2" xfId="1022"/>
    <cellStyle name="20% - Ênfase4 7 8 2 2 2 2" xfId="1023"/>
    <cellStyle name="20% - Ênfase4 7 8 2 2 3" xfId="1024"/>
    <cellStyle name="20% - Ênfase4 7 8 2 2 3 2" xfId="1025"/>
    <cellStyle name="20% - Ênfase4 7 8 2 2 4" xfId="1026"/>
    <cellStyle name="20% - Ênfase4 7 8 2 3" xfId="1027"/>
    <cellStyle name="20% - Ênfase4 7 8 2 3 2" xfId="1028"/>
    <cellStyle name="20% - Ênfase4 7 8 2 4" xfId="1029"/>
    <cellStyle name="20% - Ênfase4 7 8 2 4 2" xfId="1030"/>
    <cellStyle name="20% - Ênfase4 7 8 2 5" xfId="1031"/>
    <cellStyle name="20% - Ênfase4 7 8 2_RXO 2011" xfId="1032"/>
    <cellStyle name="20% - Ênfase4 7 8_24100" xfId="1033"/>
    <cellStyle name="20% - Ênfase4 7 9" xfId="1034"/>
    <cellStyle name="20% - Ênfase4 7 9 2" xfId="1035"/>
    <cellStyle name="20% - Ênfase4 7 9 2 2" xfId="1036"/>
    <cellStyle name="20% - Ênfase4 7 9 2 2 2" xfId="1037"/>
    <cellStyle name="20% - Ênfase4 7 9 2 2 2 2" xfId="1038"/>
    <cellStyle name="20% - Ênfase4 7 9 2 2 3" xfId="1039"/>
    <cellStyle name="20% - Ênfase4 7 9 2 2 3 2" xfId="1040"/>
    <cellStyle name="20% - Ênfase4 7 9 2 2 4" xfId="1041"/>
    <cellStyle name="20% - Ênfase4 7 9 2 3" xfId="1042"/>
    <cellStyle name="20% - Ênfase4 7 9 2 3 2" xfId="1043"/>
    <cellStyle name="20% - Ênfase4 7 9 2 4" xfId="1044"/>
    <cellStyle name="20% - Ênfase4 7 9 2 4 2" xfId="1045"/>
    <cellStyle name="20% - Ênfase4 7 9 2 5" xfId="1046"/>
    <cellStyle name="20% - Ênfase4 7 9 2_RXO 2011" xfId="1047"/>
    <cellStyle name="20% - Ênfase4 7 9_24100" xfId="1048"/>
    <cellStyle name="20% - Ênfase4 7_AG-41 000" xfId="1049"/>
    <cellStyle name="20% - Ênfase4 8" xfId="1050"/>
    <cellStyle name="20% - Ênfase4 8 2" xfId="1051"/>
    <cellStyle name="20% - Ênfase4 8 2 2" xfId="1052"/>
    <cellStyle name="20% - Ênfase4 8_RXO 2011" xfId="1053"/>
    <cellStyle name="20% - Ênfase4 9" xfId="1054"/>
    <cellStyle name="20% - Ênfase4 9 2" xfId="1055"/>
    <cellStyle name="20% - Ênfase4 9 2 2" xfId="1056"/>
    <cellStyle name="20% - Ênfase4 9_RXO 2011" xfId="1057"/>
    <cellStyle name="20% - Ênfase5 10" xfId="1058"/>
    <cellStyle name="20% - Ênfase5 10 2" xfId="1059"/>
    <cellStyle name="20% - Ênfase5 10 2 2" xfId="1060"/>
    <cellStyle name="20% - Ênfase5 10 2 2 2" xfId="1061"/>
    <cellStyle name="20% - Ênfase5 10 2 3" xfId="1062"/>
    <cellStyle name="20% - Ênfase5 10 2 3 2" xfId="1063"/>
    <cellStyle name="20% - Ênfase5 10 2 4" xfId="1064"/>
    <cellStyle name="20% - Ênfase5 10 3" xfId="1065"/>
    <cellStyle name="20% - Ênfase5 10 3 2" xfId="1066"/>
    <cellStyle name="20% - Ênfase5 10 4" xfId="1067"/>
    <cellStyle name="20% - Ênfase5 10 4 2" xfId="1068"/>
    <cellStyle name="20% - Ênfase5 10 5" xfId="1069"/>
    <cellStyle name="20% - Ênfase5 10_RXO 2011" xfId="1070"/>
    <cellStyle name="20% - Ênfase5 11" xfId="1071"/>
    <cellStyle name="20% - Ênfase5 12" xfId="1072"/>
    <cellStyle name="20% - Ênfase5 2" xfId="1073"/>
    <cellStyle name="20% - Ênfase5 2 2" xfId="1074"/>
    <cellStyle name="20% - Ênfase5 2 2 2" xfId="1075"/>
    <cellStyle name="20% - Ênfase5 2 2 2 2" xfId="1076"/>
    <cellStyle name="20% - Ênfase5 2 2_RXO 2011" xfId="1077"/>
    <cellStyle name="20% - Ênfase5 2 3" xfId="1078"/>
    <cellStyle name="20% - Ênfase5 2 3 2" xfId="1079"/>
    <cellStyle name="20% - Ênfase5 2 3 2 2" xfId="1080"/>
    <cellStyle name="20% - Ênfase5 2 3_RXO 2011" xfId="1081"/>
    <cellStyle name="20% - Ênfase5 2 4" xfId="1082"/>
    <cellStyle name="20% - Ênfase5 2 4 2" xfId="1083"/>
    <cellStyle name="20% - Ênfase5 2 4 2 2" xfId="1084"/>
    <cellStyle name="20% - Ênfase5 2 4_RXO 2011" xfId="1085"/>
    <cellStyle name="20% - Ênfase5 2 5" xfId="1086"/>
    <cellStyle name="20% - Ênfase5 2 5 2" xfId="1087"/>
    <cellStyle name="20% - Ênfase5 2 5 2 2" xfId="1088"/>
    <cellStyle name="20% - Ênfase5 2 5_RXO 2011" xfId="1089"/>
    <cellStyle name="20% - Ênfase5 2 6" xfId="1090"/>
    <cellStyle name="20% - Ênfase5 2 6 2" xfId="1091"/>
    <cellStyle name="20% - Ênfase5 2 7" xfId="1092"/>
    <cellStyle name="20% - Ênfase5 2 7 2" xfId="1093"/>
    <cellStyle name="20% - Ênfase5 2_AG-41 000" xfId="1094"/>
    <cellStyle name="20% - Ênfase5 3" xfId="1095"/>
    <cellStyle name="20% - Ênfase5 3 2" xfId="1096"/>
    <cellStyle name="20% - Ênfase5 3 2 2" xfId="1097"/>
    <cellStyle name="20% - Ênfase5 3 2 2 2" xfId="1098"/>
    <cellStyle name="20% - Ênfase5 3 2_RXO 2011" xfId="1099"/>
    <cellStyle name="20% - Ênfase5 3 3" xfId="1100"/>
    <cellStyle name="20% - Ênfase5 3 3 2" xfId="1101"/>
    <cellStyle name="20% - Ênfase5 3 3 2 2" xfId="1102"/>
    <cellStyle name="20% - Ênfase5 3 3_RXO 2011" xfId="1103"/>
    <cellStyle name="20% - Ênfase5 3 4" xfId="1104"/>
    <cellStyle name="20% - Ênfase5 3 4 2" xfId="1105"/>
    <cellStyle name="20% - Ênfase5 3 4 2 2" xfId="1106"/>
    <cellStyle name="20% - Ênfase5 3 4_RXO 2011" xfId="1107"/>
    <cellStyle name="20% - Ênfase5 3 5" xfId="1108"/>
    <cellStyle name="20% - Ênfase5 3 5 2" xfId="1109"/>
    <cellStyle name="20% - Ênfase5 3 5 2 2" xfId="1110"/>
    <cellStyle name="20% - Ênfase5 3 5_RXO 2011" xfId="1111"/>
    <cellStyle name="20% - Ênfase5 3 6" xfId="1112"/>
    <cellStyle name="20% - Ênfase5 3 6 2" xfId="1113"/>
    <cellStyle name="20% - Ênfase5 3_AG-41 000" xfId="1114"/>
    <cellStyle name="20% - Ênfase5 4" xfId="1115"/>
    <cellStyle name="20% - Ênfase5 4 2" xfId="1116"/>
    <cellStyle name="20% - Ênfase5 4 2 2" xfId="1117"/>
    <cellStyle name="20% - Ênfase5 4 2 2 2" xfId="1118"/>
    <cellStyle name="20% - Ênfase5 4 2_RXO 2011" xfId="1119"/>
    <cellStyle name="20% - Ênfase5 4 3" xfId="1120"/>
    <cellStyle name="20% - Ênfase5 4 3 2" xfId="1121"/>
    <cellStyle name="20% - Ênfase5 4 3 2 2" xfId="1122"/>
    <cellStyle name="20% - Ênfase5 4 3_RXO 2011" xfId="1123"/>
    <cellStyle name="20% - Ênfase5 4 4" xfId="1124"/>
    <cellStyle name="20% - Ênfase5 4 4 2" xfId="1125"/>
    <cellStyle name="20% - Ênfase5 4 4 2 2" xfId="1126"/>
    <cellStyle name="20% - Ênfase5 4 4_RXO 2011" xfId="1127"/>
    <cellStyle name="20% - Ênfase5 4 5" xfId="1128"/>
    <cellStyle name="20% - Ênfase5 4 5 2" xfId="1129"/>
    <cellStyle name="20% - Ênfase5 4 5 2 2" xfId="1130"/>
    <cellStyle name="20% - Ênfase5 4 5_RXO 2011" xfId="1131"/>
    <cellStyle name="20% - Ênfase5 4 6" xfId="1132"/>
    <cellStyle name="20% - Ênfase5 4 6 2" xfId="1133"/>
    <cellStyle name="20% - Ênfase5 4_AG-41 000" xfId="1134"/>
    <cellStyle name="20% - Ênfase5 5" xfId="1135"/>
    <cellStyle name="20% - Ênfase5 5 2" xfId="1136"/>
    <cellStyle name="20% - Ênfase5 5 2 2" xfId="1137"/>
    <cellStyle name="20% - Ênfase5 5 2 2 2" xfId="1138"/>
    <cellStyle name="20% - Ênfase5 5 2_RXO 2011" xfId="1139"/>
    <cellStyle name="20% - Ênfase5 5 3" xfId="1140"/>
    <cellStyle name="20% - Ênfase5 5 3 2" xfId="1141"/>
    <cellStyle name="20% - Ênfase5 5 3 2 2" xfId="1142"/>
    <cellStyle name="20% - Ênfase5 5 3_RXO 2011" xfId="1143"/>
    <cellStyle name="20% - Ênfase5 5 4" xfId="1144"/>
    <cellStyle name="20% - Ênfase5 5 4 2" xfId="1145"/>
    <cellStyle name="20% - Ênfase5 5 4 2 2" xfId="1146"/>
    <cellStyle name="20% - Ênfase5 5 4_RXO 2011" xfId="1147"/>
    <cellStyle name="20% - Ênfase5 5 5" xfId="1148"/>
    <cellStyle name="20% - Ênfase5 5 5 2" xfId="1149"/>
    <cellStyle name="20% - Ênfase5 5 5 2 2" xfId="1150"/>
    <cellStyle name="20% - Ênfase5 5 5_RXO 2011" xfId="1151"/>
    <cellStyle name="20% - Ênfase5 5 6" xfId="1152"/>
    <cellStyle name="20% - Ênfase5 5 6 2" xfId="1153"/>
    <cellStyle name="20% - Ênfase5 5_AG-41 000" xfId="1154"/>
    <cellStyle name="20% - Ênfase5 6" xfId="1155"/>
    <cellStyle name="20% - Ênfase5 6 2" xfId="1156"/>
    <cellStyle name="20% - Ênfase5 6 2 2" xfId="1157"/>
    <cellStyle name="20% - Ênfase5 6_RXO 2011" xfId="1158"/>
    <cellStyle name="20% - Ênfase5 7" xfId="1159"/>
    <cellStyle name="20% - Ênfase5 7 10" xfId="1160"/>
    <cellStyle name="20% - Ênfase5 7 10 2" xfId="1161"/>
    <cellStyle name="20% - Ênfase5 7 10 2 2" xfId="1162"/>
    <cellStyle name="20% - Ênfase5 7 10 2 2 2" xfId="1163"/>
    <cellStyle name="20% - Ênfase5 7 10 2 2 2 2" xfId="1164"/>
    <cellStyle name="20% - Ênfase5 7 10 2 2 3" xfId="1165"/>
    <cellStyle name="20% - Ênfase5 7 10 2 2 3 2" xfId="1166"/>
    <cellStyle name="20% - Ênfase5 7 10 2 2 4" xfId="1167"/>
    <cellStyle name="20% - Ênfase5 7 10 2 3" xfId="1168"/>
    <cellStyle name="20% - Ênfase5 7 10 2 3 2" xfId="1169"/>
    <cellStyle name="20% - Ênfase5 7 10 2 4" xfId="1170"/>
    <cellStyle name="20% - Ênfase5 7 10 2 4 2" xfId="1171"/>
    <cellStyle name="20% - Ênfase5 7 10 2 5" xfId="1172"/>
    <cellStyle name="20% - Ênfase5 7 10 2_RXO 2011" xfId="1173"/>
    <cellStyle name="20% - Ênfase5 7 10_24100" xfId="1174"/>
    <cellStyle name="20% - Ênfase5 7 11" xfId="1175"/>
    <cellStyle name="20% - Ênfase5 7 11 2" xfId="1176"/>
    <cellStyle name="20% - Ênfase5 7 11 2 2" xfId="1177"/>
    <cellStyle name="20% - Ênfase5 7 11 2 2 2" xfId="1178"/>
    <cellStyle name="20% - Ênfase5 7 11 2 2 2 2" xfId="1179"/>
    <cellStyle name="20% - Ênfase5 7 11 2 2 3" xfId="1180"/>
    <cellStyle name="20% - Ênfase5 7 11 2 2 3 2" xfId="1181"/>
    <cellStyle name="20% - Ênfase5 7 11 2 2 4" xfId="1182"/>
    <cellStyle name="20% - Ênfase5 7 11 2 3" xfId="1183"/>
    <cellStyle name="20% - Ênfase5 7 11 2 3 2" xfId="1184"/>
    <cellStyle name="20% - Ênfase5 7 11 2 4" xfId="1185"/>
    <cellStyle name="20% - Ênfase5 7 11 2 4 2" xfId="1186"/>
    <cellStyle name="20% - Ênfase5 7 11 2 5" xfId="1187"/>
    <cellStyle name="20% - Ênfase5 7 11 2_RXO 2011" xfId="1188"/>
    <cellStyle name="20% - Ênfase5 7 11_24100" xfId="1189"/>
    <cellStyle name="20% - Ênfase5 7 12" xfId="1190"/>
    <cellStyle name="20% - Ênfase5 7 12 2" xfId="1191"/>
    <cellStyle name="20% - Ênfase5 7 2" xfId="1192"/>
    <cellStyle name="20% - Ênfase5 7 2 2" xfId="1193"/>
    <cellStyle name="20% - Ênfase5 7 2 2 2" xfId="1194"/>
    <cellStyle name="20% - Ênfase5 7 2 2 2 2" xfId="1195"/>
    <cellStyle name="20% - Ênfase5 7 2 2 2 2 2" xfId="1196"/>
    <cellStyle name="20% - Ênfase5 7 2 2 2 3" xfId="1197"/>
    <cellStyle name="20% - Ênfase5 7 2 2 2 3 2" xfId="1198"/>
    <cellStyle name="20% - Ênfase5 7 2 2 2 4" xfId="1199"/>
    <cellStyle name="20% - Ênfase5 7 2 2 3" xfId="1200"/>
    <cellStyle name="20% - Ênfase5 7 2 2 3 2" xfId="1201"/>
    <cellStyle name="20% - Ênfase5 7 2 2 4" xfId="1202"/>
    <cellStyle name="20% - Ênfase5 7 2 2 4 2" xfId="1203"/>
    <cellStyle name="20% - Ênfase5 7 2 2 5" xfId="1204"/>
    <cellStyle name="20% - Ênfase5 7 2 2_RXO 2011" xfId="1205"/>
    <cellStyle name="20% - Ênfase5 7 2_24100" xfId="1206"/>
    <cellStyle name="20% - Ênfase5 7 3" xfId="1207"/>
    <cellStyle name="20% - Ênfase5 7 3 2" xfId="1208"/>
    <cellStyle name="20% - Ênfase5 7 3 2 2" xfId="1209"/>
    <cellStyle name="20% - Ênfase5 7 3 2 2 2" xfId="1210"/>
    <cellStyle name="20% - Ênfase5 7 3 2 2 2 2" xfId="1211"/>
    <cellStyle name="20% - Ênfase5 7 3 2 2 3" xfId="1212"/>
    <cellStyle name="20% - Ênfase5 7 3 2 2 3 2" xfId="1213"/>
    <cellStyle name="20% - Ênfase5 7 3 2 2 4" xfId="1214"/>
    <cellStyle name="20% - Ênfase5 7 3 2 3" xfId="1215"/>
    <cellStyle name="20% - Ênfase5 7 3 2 3 2" xfId="1216"/>
    <cellStyle name="20% - Ênfase5 7 3 2 4" xfId="1217"/>
    <cellStyle name="20% - Ênfase5 7 3 2 4 2" xfId="1218"/>
    <cellStyle name="20% - Ênfase5 7 3 2 5" xfId="1219"/>
    <cellStyle name="20% - Ênfase5 7 3 2_RXO 2011" xfId="1220"/>
    <cellStyle name="20% - Ênfase5 7 3_24100" xfId="1221"/>
    <cellStyle name="20% - Ênfase5 7 4" xfId="1222"/>
    <cellStyle name="20% - Ênfase5 7 4 2" xfId="1223"/>
    <cellStyle name="20% - Ênfase5 7 4 2 2" xfId="1224"/>
    <cellStyle name="20% - Ênfase5 7 4 2 2 2" xfId="1225"/>
    <cellStyle name="20% - Ênfase5 7 4 2 2 2 2" xfId="1226"/>
    <cellStyle name="20% - Ênfase5 7 4 2 2 3" xfId="1227"/>
    <cellStyle name="20% - Ênfase5 7 4 2 2 3 2" xfId="1228"/>
    <cellStyle name="20% - Ênfase5 7 4 2 2 4" xfId="1229"/>
    <cellStyle name="20% - Ênfase5 7 4 2 3" xfId="1230"/>
    <cellStyle name="20% - Ênfase5 7 4 2 3 2" xfId="1231"/>
    <cellStyle name="20% - Ênfase5 7 4 2 4" xfId="1232"/>
    <cellStyle name="20% - Ênfase5 7 4 2 4 2" xfId="1233"/>
    <cellStyle name="20% - Ênfase5 7 4 2 5" xfId="1234"/>
    <cellStyle name="20% - Ênfase5 7 4 2_RXO 2011" xfId="1235"/>
    <cellStyle name="20% - Ênfase5 7 4_24100" xfId="1236"/>
    <cellStyle name="20% - Ênfase5 7 5" xfId="1237"/>
    <cellStyle name="20% - Ênfase5 7 5 2" xfId="1238"/>
    <cellStyle name="20% - Ênfase5 7 5 2 2" xfId="1239"/>
    <cellStyle name="20% - Ênfase5 7 5 2 2 2" xfId="1240"/>
    <cellStyle name="20% - Ênfase5 7 5 2 2 2 2" xfId="1241"/>
    <cellStyle name="20% - Ênfase5 7 5 2 2 3" xfId="1242"/>
    <cellStyle name="20% - Ênfase5 7 5 2 2 3 2" xfId="1243"/>
    <cellStyle name="20% - Ênfase5 7 5 2 2 4" xfId="1244"/>
    <cellStyle name="20% - Ênfase5 7 5 2 3" xfId="1245"/>
    <cellStyle name="20% - Ênfase5 7 5 2 3 2" xfId="1246"/>
    <cellStyle name="20% - Ênfase5 7 5 2 4" xfId="1247"/>
    <cellStyle name="20% - Ênfase5 7 5 2 4 2" xfId="1248"/>
    <cellStyle name="20% - Ênfase5 7 5 2 5" xfId="1249"/>
    <cellStyle name="20% - Ênfase5 7 5 2_RXO 2011" xfId="1250"/>
    <cellStyle name="20% - Ênfase5 7 5_24100" xfId="1251"/>
    <cellStyle name="20% - Ênfase5 7 6" xfId="1252"/>
    <cellStyle name="20% - Ênfase5 7 6 2" xfId="1253"/>
    <cellStyle name="20% - Ênfase5 7 6 2 2" xfId="1254"/>
    <cellStyle name="20% - Ênfase5 7 6 2 2 2" xfId="1255"/>
    <cellStyle name="20% - Ênfase5 7 6 2 2 2 2" xfId="1256"/>
    <cellStyle name="20% - Ênfase5 7 6 2 2 3" xfId="1257"/>
    <cellStyle name="20% - Ênfase5 7 6 2 2 3 2" xfId="1258"/>
    <cellStyle name="20% - Ênfase5 7 6 2 2 4" xfId="1259"/>
    <cellStyle name="20% - Ênfase5 7 6 2 3" xfId="1260"/>
    <cellStyle name="20% - Ênfase5 7 6 2 3 2" xfId="1261"/>
    <cellStyle name="20% - Ênfase5 7 6 2 4" xfId="1262"/>
    <cellStyle name="20% - Ênfase5 7 6 2 4 2" xfId="1263"/>
    <cellStyle name="20% - Ênfase5 7 6 2 5" xfId="1264"/>
    <cellStyle name="20% - Ênfase5 7 6 2_RXO 2011" xfId="1265"/>
    <cellStyle name="20% - Ênfase5 7 6_24100" xfId="1266"/>
    <cellStyle name="20% - Ênfase5 7 7" xfId="1267"/>
    <cellStyle name="20% - Ênfase5 7 7 2" xfId="1268"/>
    <cellStyle name="20% - Ênfase5 7 7 2 2" xfId="1269"/>
    <cellStyle name="20% - Ênfase5 7 7 2 2 2" xfId="1270"/>
    <cellStyle name="20% - Ênfase5 7 7 2 2 2 2" xfId="1271"/>
    <cellStyle name="20% - Ênfase5 7 7 2 2 3" xfId="1272"/>
    <cellStyle name="20% - Ênfase5 7 7 2 2 3 2" xfId="1273"/>
    <cellStyle name="20% - Ênfase5 7 7 2 2 4" xfId="1274"/>
    <cellStyle name="20% - Ênfase5 7 7 2 3" xfId="1275"/>
    <cellStyle name="20% - Ênfase5 7 7 2 3 2" xfId="1276"/>
    <cellStyle name="20% - Ênfase5 7 7 2 4" xfId="1277"/>
    <cellStyle name="20% - Ênfase5 7 7 2 4 2" xfId="1278"/>
    <cellStyle name="20% - Ênfase5 7 7 2 5" xfId="1279"/>
    <cellStyle name="20% - Ênfase5 7 7 2_RXO 2011" xfId="1280"/>
    <cellStyle name="20% - Ênfase5 7 7_24100" xfId="1281"/>
    <cellStyle name="20% - Ênfase5 7 8" xfId="1282"/>
    <cellStyle name="20% - Ênfase5 7 8 2" xfId="1283"/>
    <cellStyle name="20% - Ênfase5 7 8 2 2" xfId="1284"/>
    <cellStyle name="20% - Ênfase5 7 8 2 2 2" xfId="1285"/>
    <cellStyle name="20% - Ênfase5 7 8 2 2 2 2" xfId="1286"/>
    <cellStyle name="20% - Ênfase5 7 8 2 2 3" xfId="1287"/>
    <cellStyle name="20% - Ênfase5 7 8 2 2 3 2" xfId="1288"/>
    <cellStyle name="20% - Ênfase5 7 8 2 2 4" xfId="1289"/>
    <cellStyle name="20% - Ênfase5 7 8 2 3" xfId="1290"/>
    <cellStyle name="20% - Ênfase5 7 8 2 3 2" xfId="1291"/>
    <cellStyle name="20% - Ênfase5 7 8 2 4" xfId="1292"/>
    <cellStyle name="20% - Ênfase5 7 8 2 4 2" xfId="1293"/>
    <cellStyle name="20% - Ênfase5 7 8 2 5" xfId="1294"/>
    <cellStyle name="20% - Ênfase5 7 8 2_RXO 2011" xfId="1295"/>
    <cellStyle name="20% - Ênfase5 7 8_24100" xfId="1296"/>
    <cellStyle name="20% - Ênfase5 7 9" xfId="1297"/>
    <cellStyle name="20% - Ênfase5 7 9 2" xfId="1298"/>
    <cellStyle name="20% - Ênfase5 7 9 2 2" xfId="1299"/>
    <cellStyle name="20% - Ênfase5 7 9 2 2 2" xfId="1300"/>
    <cellStyle name="20% - Ênfase5 7 9 2 2 2 2" xfId="1301"/>
    <cellStyle name="20% - Ênfase5 7 9 2 2 3" xfId="1302"/>
    <cellStyle name="20% - Ênfase5 7 9 2 2 3 2" xfId="1303"/>
    <cellStyle name="20% - Ênfase5 7 9 2 2 4" xfId="1304"/>
    <cellStyle name="20% - Ênfase5 7 9 2 3" xfId="1305"/>
    <cellStyle name="20% - Ênfase5 7 9 2 3 2" xfId="1306"/>
    <cellStyle name="20% - Ênfase5 7 9 2 4" xfId="1307"/>
    <cellStyle name="20% - Ênfase5 7 9 2 4 2" xfId="1308"/>
    <cellStyle name="20% - Ênfase5 7 9 2 5" xfId="1309"/>
    <cellStyle name="20% - Ênfase5 7 9 2_RXO 2011" xfId="1310"/>
    <cellStyle name="20% - Ênfase5 7 9_24100" xfId="1311"/>
    <cellStyle name="20% - Ênfase5 7_AG-41 000" xfId="1312"/>
    <cellStyle name="20% - Ênfase5 8" xfId="1313"/>
    <cellStyle name="20% - Ênfase5 8 2" xfId="1314"/>
    <cellStyle name="20% - Ênfase5 8 2 2" xfId="1315"/>
    <cellStyle name="20% - Ênfase5 8_RXO 2011" xfId="1316"/>
    <cellStyle name="20% - Ênfase5 9" xfId="1317"/>
    <cellStyle name="20% - Ênfase5 9 2" xfId="1318"/>
    <cellStyle name="20% - Ênfase5 9 2 2" xfId="1319"/>
    <cellStyle name="20% - Ênfase5 9_RXO 2011" xfId="1320"/>
    <cellStyle name="20% - Ênfase6 10" xfId="1321"/>
    <cellStyle name="20% - Ênfase6 10 2" xfId="1322"/>
    <cellStyle name="20% - Ênfase6 10 2 2" xfId="1323"/>
    <cellStyle name="20% - Ênfase6 10 2 2 2" xfId="1324"/>
    <cellStyle name="20% - Ênfase6 10 2 3" xfId="1325"/>
    <cellStyle name="20% - Ênfase6 10 2 3 2" xfId="1326"/>
    <cellStyle name="20% - Ênfase6 10 2 4" xfId="1327"/>
    <cellStyle name="20% - Ênfase6 10 3" xfId="1328"/>
    <cellStyle name="20% - Ênfase6 10 3 2" xfId="1329"/>
    <cellStyle name="20% - Ênfase6 10 4" xfId="1330"/>
    <cellStyle name="20% - Ênfase6 10 4 2" xfId="1331"/>
    <cellStyle name="20% - Ênfase6 10 5" xfId="1332"/>
    <cellStyle name="20% - Ênfase6 10_RXO 2011" xfId="1333"/>
    <cellStyle name="20% - Ênfase6 11" xfId="1334"/>
    <cellStyle name="20% - Ênfase6 12" xfId="1335"/>
    <cellStyle name="20% - Ênfase6 2" xfId="1336"/>
    <cellStyle name="20% - Ênfase6 2 2" xfId="1337"/>
    <cellStyle name="20% - Ênfase6 2 2 2" xfId="1338"/>
    <cellStyle name="20% - Ênfase6 2 2 2 2" xfId="1339"/>
    <cellStyle name="20% - Ênfase6 2 2_RXO 2011" xfId="1340"/>
    <cellStyle name="20% - Ênfase6 2 3" xfId="1341"/>
    <cellStyle name="20% - Ênfase6 2 3 2" xfId="1342"/>
    <cellStyle name="20% - Ênfase6 2 3 2 2" xfId="1343"/>
    <cellStyle name="20% - Ênfase6 2 3_RXO 2011" xfId="1344"/>
    <cellStyle name="20% - Ênfase6 2 4" xfId="1345"/>
    <cellStyle name="20% - Ênfase6 2 4 2" xfId="1346"/>
    <cellStyle name="20% - Ênfase6 2 4 2 2" xfId="1347"/>
    <cellStyle name="20% - Ênfase6 2 4_RXO 2011" xfId="1348"/>
    <cellStyle name="20% - Ênfase6 2 5" xfId="1349"/>
    <cellStyle name="20% - Ênfase6 2 5 2" xfId="1350"/>
    <cellStyle name="20% - Ênfase6 2 5 2 2" xfId="1351"/>
    <cellStyle name="20% - Ênfase6 2 5_RXO 2011" xfId="1352"/>
    <cellStyle name="20% - Ênfase6 2 6" xfId="1353"/>
    <cellStyle name="20% - Ênfase6 2 6 2" xfId="1354"/>
    <cellStyle name="20% - Ênfase6 2 7" xfId="1355"/>
    <cellStyle name="20% - Ênfase6 2 7 2" xfId="1356"/>
    <cellStyle name="20% - Ênfase6 2_AG-41 000" xfId="1357"/>
    <cellStyle name="20% - Ênfase6 3" xfId="1358"/>
    <cellStyle name="20% - Ênfase6 3 2" xfId="1359"/>
    <cellStyle name="20% - Ênfase6 3 2 2" xfId="1360"/>
    <cellStyle name="20% - Ênfase6 3 2 2 2" xfId="1361"/>
    <cellStyle name="20% - Ênfase6 3 2_RXO 2011" xfId="1362"/>
    <cellStyle name="20% - Ênfase6 3 3" xfId="1363"/>
    <cellStyle name="20% - Ênfase6 3 3 2" xfId="1364"/>
    <cellStyle name="20% - Ênfase6 3 3 2 2" xfId="1365"/>
    <cellStyle name="20% - Ênfase6 3 3_RXO 2011" xfId="1366"/>
    <cellStyle name="20% - Ênfase6 3 4" xfId="1367"/>
    <cellStyle name="20% - Ênfase6 3 4 2" xfId="1368"/>
    <cellStyle name="20% - Ênfase6 3 4 2 2" xfId="1369"/>
    <cellStyle name="20% - Ênfase6 3 4_RXO 2011" xfId="1370"/>
    <cellStyle name="20% - Ênfase6 3 5" xfId="1371"/>
    <cellStyle name="20% - Ênfase6 3 5 2" xfId="1372"/>
    <cellStyle name="20% - Ênfase6 3 5 2 2" xfId="1373"/>
    <cellStyle name="20% - Ênfase6 3 5_RXO 2011" xfId="1374"/>
    <cellStyle name="20% - Ênfase6 3 6" xfId="1375"/>
    <cellStyle name="20% - Ênfase6 3 6 2" xfId="1376"/>
    <cellStyle name="20% - Ênfase6 3_AG-41 000" xfId="1377"/>
    <cellStyle name="20% - Ênfase6 4" xfId="1378"/>
    <cellStyle name="20% - Ênfase6 4 2" xfId="1379"/>
    <cellStyle name="20% - Ênfase6 4 2 2" xfId="1380"/>
    <cellStyle name="20% - Ênfase6 4 2 2 2" xfId="1381"/>
    <cellStyle name="20% - Ênfase6 4 2_RXO 2011" xfId="1382"/>
    <cellStyle name="20% - Ênfase6 4 3" xfId="1383"/>
    <cellStyle name="20% - Ênfase6 4 3 2" xfId="1384"/>
    <cellStyle name="20% - Ênfase6 4 3 2 2" xfId="1385"/>
    <cellStyle name="20% - Ênfase6 4 3_RXO 2011" xfId="1386"/>
    <cellStyle name="20% - Ênfase6 4 4" xfId="1387"/>
    <cellStyle name="20% - Ênfase6 4 4 2" xfId="1388"/>
    <cellStyle name="20% - Ênfase6 4 4 2 2" xfId="1389"/>
    <cellStyle name="20% - Ênfase6 4 4_RXO 2011" xfId="1390"/>
    <cellStyle name="20% - Ênfase6 4 5" xfId="1391"/>
    <cellStyle name="20% - Ênfase6 4 5 2" xfId="1392"/>
    <cellStyle name="20% - Ênfase6 4 5 2 2" xfId="1393"/>
    <cellStyle name="20% - Ênfase6 4 5_RXO 2011" xfId="1394"/>
    <cellStyle name="20% - Ênfase6 4 6" xfId="1395"/>
    <cellStyle name="20% - Ênfase6 4 6 2" xfId="1396"/>
    <cellStyle name="20% - Ênfase6 4_AG-41 000" xfId="1397"/>
    <cellStyle name="20% - Ênfase6 5" xfId="1398"/>
    <cellStyle name="20% - Ênfase6 5 2" xfId="1399"/>
    <cellStyle name="20% - Ênfase6 5 2 2" xfId="1400"/>
    <cellStyle name="20% - Ênfase6 5 2 2 2" xfId="1401"/>
    <cellStyle name="20% - Ênfase6 5 2_RXO 2011" xfId="1402"/>
    <cellStyle name="20% - Ênfase6 5 3" xfId="1403"/>
    <cellStyle name="20% - Ênfase6 5 3 2" xfId="1404"/>
    <cellStyle name="20% - Ênfase6 5 3 2 2" xfId="1405"/>
    <cellStyle name="20% - Ênfase6 5 3_RXO 2011" xfId="1406"/>
    <cellStyle name="20% - Ênfase6 5 4" xfId="1407"/>
    <cellStyle name="20% - Ênfase6 5 4 2" xfId="1408"/>
    <cellStyle name="20% - Ênfase6 5 4 2 2" xfId="1409"/>
    <cellStyle name="20% - Ênfase6 5 4_RXO 2011" xfId="1410"/>
    <cellStyle name="20% - Ênfase6 5 5" xfId="1411"/>
    <cellStyle name="20% - Ênfase6 5 5 2" xfId="1412"/>
    <cellStyle name="20% - Ênfase6 5 5 2 2" xfId="1413"/>
    <cellStyle name="20% - Ênfase6 5 5_RXO 2011" xfId="1414"/>
    <cellStyle name="20% - Ênfase6 5 6" xfId="1415"/>
    <cellStyle name="20% - Ênfase6 5 6 2" xfId="1416"/>
    <cellStyle name="20% - Ênfase6 5_AG-41 000" xfId="1417"/>
    <cellStyle name="20% - Ênfase6 6" xfId="1418"/>
    <cellStyle name="20% - Ênfase6 6 2" xfId="1419"/>
    <cellStyle name="20% - Ênfase6 6 2 2" xfId="1420"/>
    <cellStyle name="20% - Ênfase6 6_RXO 2011" xfId="1421"/>
    <cellStyle name="20% - Ênfase6 7" xfId="1422"/>
    <cellStyle name="20% - Ênfase6 7 10" xfId="1423"/>
    <cellStyle name="20% - Ênfase6 7 10 2" xfId="1424"/>
    <cellStyle name="20% - Ênfase6 7 10 2 2" xfId="1425"/>
    <cellStyle name="20% - Ênfase6 7 10 2 2 2" xfId="1426"/>
    <cellStyle name="20% - Ênfase6 7 10 2 2 2 2" xfId="1427"/>
    <cellStyle name="20% - Ênfase6 7 10 2 2 3" xfId="1428"/>
    <cellStyle name="20% - Ênfase6 7 10 2 2 3 2" xfId="1429"/>
    <cellStyle name="20% - Ênfase6 7 10 2 2 4" xfId="1430"/>
    <cellStyle name="20% - Ênfase6 7 10 2 3" xfId="1431"/>
    <cellStyle name="20% - Ênfase6 7 10 2 3 2" xfId="1432"/>
    <cellStyle name="20% - Ênfase6 7 10 2 4" xfId="1433"/>
    <cellStyle name="20% - Ênfase6 7 10 2 4 2" xfId="1434"/>
    <cellStyle name="20% - Ênfase6 7 10 2 5" xfId="1435"/>
    <cellStyle name="20% - Ênfase6 7 10 2_RXO 2011" xfId="1436"/>
    <cellStyle name="20% - Ênfase6 7 10_24100" xfId="1437"/>
    <cellStyle name="20% - Ênfase6 7 11" xfId="1438"/>
    <cellStyle name="20% - Ênfase6 7 11 2" xfId="1439"/>
    <cellStyle name="20% - Ênfase6 7 11 2 2" xfId="1440"/>
    <cellStyle name="20% - Ênfase6 7 11 2 2 2" xfId="1441"/>
    <cellStyle name="20% - Ênfase6 7 11 2 2 2 2" xfId="1442"/>
    <cellStyle name="20% - Ênfase6 7 11 2 2 3" xfId="1443"/>
    <cellStyle name="20% - Ênfase6 7 11 2 2 3 2" xfId="1444"/>
    <cellStyle name="20% - Ênfase6 7 11 2 2 4" xfId="1445"/>
    <cellStyle name="20% - Ênfase6 7 11 2 3" xfId="1446"/>
    <cellStyle name="20% - Ênfase6 7 11 2 3 2" xfId="1447"/>
    <cellStyle name="20% - Ênfase6 7 11 2 4" xfId="1448"/>
    <cellStyle name="20% - Ênfase6 7 11 2 4 2" xfId="1449"/>
    <cellStyle name="20% - Ênfase6 7 11 2 5" xfId="1450"/>
    <cellStyle name="20% - Ênfase6 7 11 2_RXO 2011" xfId="1451"/>
    <cellStyle name="20% - Ênfase6 7 11_24100" xfId="1452"/>
    <cellStyle name="20% - Ênfase6 7 12" xfId="1453"/>
    <cellStyle name="20% - Ênfase6 7 12 2" xfId="1454"/>
    <cellStyle name="20% - Ênfase6 7 2" xfId="1455"/>
    <cellStyle name="20% - Ênfase6 7 2 2" xfId="1456"/>
    <cellStyle name="20% - Ênfase6 7 2 2 2" xfId="1457"/>
    <cellStyle name="20% - Ênfase6 7 2 2 2 2" xfId="1458"/>
    <cellStyle name="20% - Ênfase6 7 2 2 2 2 2" xfId="1459"/>
    <cellStyle name="20% - Ênfase6 7 2 2 2 3" xfId="1460"/>
    <cellStyle name="20% - Ênfase6 7 2 2 2 3 2" xfId="1461"/>
    <cellStyle name="20% - Ênfase6 7 2 2 2 4" xfId="1462"/>
    <cellStyle name="20% - Ênfase6 7 2 2 3" xfId="1463"/>
    <cellStyle name="20% - Ênfase6 7 2 2 3 2" xfId="1464"/>
    <cellStyle name="20% - Ênfase6 7 2 2 4" xfId="1465"/>
    <cellStyle name="20% - Ênfase6 7 2 2 4 2" xfId="1466"/>
    <cellStyle name="20% - Ênfase6 7 2 2 5" xfId="1467"/>
    <cellStyle name="20% - Ênfase6 7 2 2_RXO 2011" xfId="1468"/>
    <cellStyle name="20% - Ênfase6 7 2_24100" xfId="1469"/>
    <cellStyle name="20% - Ênfase6 7 3" xfId="1470"/>
    <cellStyle name="20% - Ênfase6 7 3 2" xfId="1471"/>
    <cellStyle name="20% - Ênfase6 7 3 2 2" xfId="1472"/>
    <cellStyle name="20% - Ênfase6 7 3 2 2 2" xfId="1473"/>
    <cellStyle name="20% - Ênfase6 7 3 2 2 2 2" xfId="1474"/>
    <cellStyle name="20% - Ênfase6 7 3 2 2 3" xfId="1475"/>
    <cellStyle name="20% - Ênfase6 7 3 2 2 3 2" xfId="1476"/>
    <cellStyle name="20% - Ênfase6 7 3 2 2 4" xfId="1477"/>
    <cellStyle name="20% - Ênfase6 7 3 2 3" xfId="1478"/>
    <cellStyle name="20% - Ênfase6 7 3 2 3 2" xfId="1479"/>
    <cellStyle name="20% - Ênfase6 7 3 2 4" xfId="1480"/>
    <cellStyle name="20% - Ênfase6 7 3 2 4 2" xfId="1481"/>
    <cellStyle name="20% - Ênfase6 7 3 2 5" xfId="1482"/>
    <cellStyle name="20% - Ênfase6 7 3 2_RXO 2011" xfId="1483"/>
    <cellStyle name="20% - Ênfase6 7 3_24100" xfId="1484"/>
    <cellStyle name="20% - Ênfase6 7 4" xfId="1485"/>
    <cellStyle name="20% - Ênfase6 7 4 2" xfId="1486"/>
    <cellStyle name="20% - Ênfase6 7 4 2 2" xfId="1487"/>
    <cellStyle name="20% - Ênfase6 7 4 2 2 2" xfId="1488"/>
    <cellStyle name="20% - Ênfase6 7 4 2 2 2 2" xfId="1489"/>
    <cellStyle name="20% - Ênfase6 7 4 2 2 3" xfId="1490"/>
    <cellStyle name="20% - Ênfase6 7 4 2 2 3 2" xfId="1491"/>
    <cellStyle name="20% - Ênfase6 7 4 2 2 4" xfId="1492"/>
    <cellStyle name="20% - Ênfase6 7 4 2 3" xfId="1493"/>
    <cellStyle name="20% - Ênfase6 7 4 2 3 2" xfId="1494"/>
    <cellStyle name="20% - Ênfase6 7 4 2 4" xfId="1495"/>
    <cellStyle name="20% - Ênfase6 7 4 2 4 2" xfId="1496"/>
    <cellStyle name="20% - Ênfase6 7 4 2 5" xfId="1497"/>
    <cellStyle name="20% - Ênfase6 7 4 2_RXO 2011" xfId="1498"/>
    <cellStyle name="20% - Ênfase6 7 4_24100" xfId="1499"/>
    <cellStyle name="20% - Ênfase6 7 5" xfId="1500"/>
    <cellStyle name="20% - Ênfase6 7 5 2" xfId="1501"/>
    <cellStyle name="20% - Ênfase6 7 5 2 2" xfId="1502"/>
    <cellStyle name="20% - Ênfase6 7 5 2 2 2" xfId="1503"/>
    <cellStyle name="20% - Ênfase6 7 5 2 2 2 2" xfId="1504"/>
    <cellStyle name="20% - Ênfase6 7 5 2 2 3" xfId="1505"/>
    <cellStyle name="20% - Ênfase6 7 5 2 2 3 2" xfId="1506"/>
    <cellStyle name="20% - Ênfase6 7 5 2 2 4" xfId="1507"/>
    <cellStyle name="20% - Ênfase6 7 5 2 3" xfId="1508"/>
    <cellStyle name="20% - Ênfase6 7 5 2 3 2" xfId="1509"/>
    <cellStyle name="20% - Ênfase6 7 5 2 4" xfId="1510"/>
    <cellStyle name="20% - Ênfase6 7 5 2 4 2" xfId="1511"/>
    <cellStyle name="20% - Ênfase6 7 5 2 5" xfId="1512"/>
    <cellStyle name="20% - Ênfase6 7 5 2_RXO 2011" xfId="1513"/>
    <cellStyle name="20% - Ênfase6 7 5_24100" xfId="1514"/>
    <cellStyle name="20% - Ênfase6 7 6" xfId="1515"/>
    <cellStyle name="20% - Ênfase6 7 6 2" xfId="1516"/>
    <cellStyle name="20% - Ênfase6 7 6 2 2" xfId="1517"/>
    <cellStyle name="20% - Ênfase6 7 6 2 2 2" xfId="1518"/>
    <cellStyle name="20% - Ênfase6 7 6 2 2 2 2" xfId="1519"/>
    <cellStyle name="20% - Ênfase6 7 6 2 2 3" xfId="1520"/>
    <cellStyle name="20% - Ênfase6 7 6 2 2 3 2" xfId="1521"/>
    <cellStyle name="20% - Ênfase6 7 6 2 2 4" xfId="1522"/>
    <cellStyle name="20% - Ênfase6 7 6 2 3" xfId="1523"/>
    <cellStyle name="20% - Ênfase6 7 6 2 3 2" xfId="1524"/>
    <cellStyle name="20% - Ênfase6 7 6 2 4" xfId="1525"/>
    <cellStyle name="20% - Ênfase6 7 6 2 4 2" xfId="1526"/>
    <cellStyle name="20% - Ênfase6 7 6 2 5" xfId="1527"/>
    <cellStyle name="20% - Ênfase6 7 6 2_RXO 2011" xfId="1528"/>
    <cellStyle name="20% - Ênfase6 7 6_24100" xfId="1529"/>
    <cellStyle name="20% - Ênfase6 7 7" xfId="1530"/>
    <cellStyle name="20% - Ênfase6 7 7 2" xfId="1531"/>
    <cellStyle name="20% - Ênfase6 7 7 2 2" xfId="1532"/>
    <cellStyle name="20% - Ênfase6 7 7 2 2 2" xfId="1533"/>
    <cellStyle name="20% - Ênfase6 7 7 2 2 2 2" xfId="1534"/>
    <cellStyle name="20% - Ênfase6 7 7 2 2 3" xfId="1535"/>
    <cellStyle name="20% - Ênfase6 7 7 2 2 3 2" xfId="1536"/>
    <cellStyle name="20% - Ênfase6 7 7 2 2 4" xfId="1537"/>
    <cellStyle name="20% - Ênfase6 7 7 2 3" xfId="1538"/>
    <cellStyle name="20% - Ênfase6 7 7 2 3 2" xfId="1539"/>
    <cellStyle name="20% - Ênfase6 7 7 2 4" xfId="1540"/>
    <cellStyle name="20% - Ênfase6 7 7 2 4 2" xfId="1541"/>
    <cellStyle name="20% - Ênfase6 7 7 2 5" xfId="1542"/>
    <cellStyle name="20% - Ênfase6 7 7 2_RXO 2011" xfId="1543"/>
    <cellStyle name="20% - Ênfase6 7 7_24100" xfId="1544"/>
    <cellStyle name="20% - Ênfase6 7 8" xfId="1545"/>
    <cellStyle name="20% - Ênfase6 7 8 2" xfId="1546"/>
    <cellStyle name="20% - Ênfase6 7 8 2 2" xfId="1547"/>
    <cellStyle name="20% - Ênfase6 7 8 2 2 2" xfId="1548"/>
    <cellStyle name="20% - Ênfase6 7 8 2 2 2 2" xfId="1549"/>
    <cellStyle name="20% - Ênfase6 7 8 2 2 3" xfId="1550"/>
    <cellStyle name="20% - Ênfase6 7 8 2 2 3 2" xfId="1551"/>
    <cellStyle name="20% - Ênfase6 7 8 2 2 4" xfId="1552"/>
    <cellStyle name="20% - Ênfase6 7 8 2 3" xfId="1553"/>
    <cellStyle name="20% - Ênfase6 7 8 2 3 2" xfId="1554"/>
    <cellStyle name="20% - Ênfase6 7 8 2 4" xfId="1555"/>
    <cellStyle name="20% - Ênfase6 7 8 2 4 2" xfId="1556"/>
    <cellStyle name="20% - Ênfase6 7 8 2 5" xfId="1557"/>
    <cellStyle name="20% - Ênfase6 7 8 2_RXO 2011" xfId="1558"/>
    <cellStyle name="20% - Ênfase6 7 8_24100" xfId="1559"/>
    <cellStyle name="20% - Ênfase6 7 9" xfId="1560"/>
    <cellStyle name="20% - Ênfase6 7 9 2" xfId="1561"/>
    <cellStyle name="20% - Ênfase6 7 9 2 2" xfId="1562"/>
    <cellStyle name="20% - Ênfase6 7 9 2 2 2" xfId="1563"/>
    <cellStyle name="20% - Ênfase6 7 9 2 2 2 2" xfId="1564"/>
    <cellStyle name="20% - Ênfase6 7 9 2 2 3" xfId="1565"/>
    <cellStyle name="20% - Ênfase6 7 9 2 2 3 2" xfId="1566"/>
    <cellStyle name="20% - Ênfase6 7 9 2 2 4" xfId="1567"/>
    <cellStyle name="20% - Ênfase6 7 9 2 3" xfId="1568"/>
    <cellStyle name="20% - Ênfase6 7 9 2 3 2" xfId="1569"/>
    <cellStyle name="20% - Ênfase6 7 9 2 4" xfId="1570"/>
    <cellStyle name="20% - Ênfase6 7 9 2 4 2" xfId="1571"/>
    <cellStyle name="20% - Ênfase6 7 9 2 5" xfId="1572"/>
    <cellStyle name="20% - Ênfase6 7 9 2_RXO 2011" xfId="1573"/>
    <cellStyle name="20% - Ênfase6 7 9_24100" xfId="1574"/>
    <cellStyle name="20% - Ênfase6 7_AG-41 000" xfId="1575"/>
    <cellStyle name="20% - Ênfase6 8" xfId="1576"/>
    <cellStyle name="20% - Ênfase6 8 2" xfId="1577"/>
    <cellStyle name="20% - Ênfase6 8 2 2" xfId="1578"/>
    <cellStyle name="20% - Ênfase6 8_RXO 2011" xfId="1579"/>
    <cellStyle name="20% - Ênfase6 9" xfId="1580"/>
    <cellStyle name="20% - Ênfase6 9 2" xfId="1581"/>
    <cellStyle name="20% - Ênfase6 9 2 2" xfId="1582"/>
    <cellStyle name="20% - Ênfase6 9_RXO 2011" xfId="1583"/>
    <cellStyle name="40% - Ênfase1 10" xfId="1584"/>
    <cellStyle name="40% - Ênfase1 10 2" xfId="1585"/>
    <cellStyle name="40% - Ênfase1 10 2 2" xfId="1586"/>
    <cellStyle name="40% - Ênfase1 10 2 2 2" xfId="1587"/>
    <cellStyle name="40% - Ênfase1 10 2 3" xfId="1588"/>
    <cellStyle name="40% - Ênfase1 10 2 3 2" xfId="1589"/>
    <cellStyle name="40% - Ênfase1 10 2 4" xfId="1590"/>
    <cellStyle name="40% - Ênfase1 10 3" xfId="1591"/>
    <cellStyle name="40% - Ênfase1 10 3 2" xfId="1592"/>
    <cellStyle name="40% - Ênfase1 10 4" xfId="1593"/>
    <cellStyle name="40% - Ênfase1 10 4 2" xfId="1594"/>
    <cellStyle name="40% - Ênfase1 10 5" xfId="1595"/>
    <cellStyle name="40% - Ênfase1 10_RXO 2011" xfId="1596"/>
    <cellStyle name="40% - Ênfase1 11" xfId="1597"/>
    <cellStyle name="40% - Ênfase1 12" xfId="1598"/>
    <cellStyle name="40% - Ênfase1 2" xfId="1599"/>
    <cellStyle name="40% - Ênfase1 2 2" xfId="1600"/>
    <cellStyle name="40% - Ênfase1 2 2 2" xfId="1601"/>
    <cellStyle name="40% - Ênfase1 2 2 2 2" xfId="1602"/>
    <cellStyle name="40% - Ênfase1 2 2_RXO 2011" xfId="1603"/>
    <cellStyle name="40% - Ênfase1 2 3" xfId="1604"/>
    <cellStyle name="40% - Ênfase1 2 3 2" xfId="1605"/>
    <cellStyle name="40% - Ênfase1 2 3 2 2" xfId="1606"/>
    <cellStyle name="40% - Ênfase1 2 3_RXO 2011" xfId="1607"/>
    <cellStyle name="40% - Ênfase1 2 4" xfId="1608"/>
    <cellStyle name="40% - Ênfase1 2 4 2" xfId="1609"/>
    <cellStyle name="40% - Ênfase1 2 4 2 2" xfId="1610"/>
    <cellStyle name="40% - Ênfase1 2 4_RXO 2011" xfId="1611"/>
    <cellStyle name="40% - Ênfase1 2 5" xfId="1612"/>
    <cellStyle name="40% - Ênfase1 2 5 2" xfId="1613"/>
    <cellStyle name="40% - Ênfase1 2 5 2 2" xfId="1614"/>
    <cellStyle name="40% - Ênfase1 2 5_RXO 2011" xfId="1615"/>
    <cellStyle name="40% - Ênfase1 2 6" xfId="1616"/>
    <cellStyle name="40% - Ênfase1 2 6 2" xfId="1617"/>
    <cellStyle name="40% - Ênfase1 2 7" xfId="1618"/>
    <cellStyle name="40% - Ênfase1 2 7 2" xfId="1619"/>
    <cellStyle name="40% - Ênfase1 2_AG-41 000" xfId="1620"/>
    <cellStyle name="40% - Ênfase1 3" xfId="1621"/>
    <cellStyle name="40% - Ênfase1 3 2" xfId="1622"/>
    <cellStyle name="40% - Ênfase1 3 2 2" xfId="1623"/>
    <cellStyle name="40% - Ênfase1 3 2 2 2" xfId="1624"/>
    <cellStyle name="40% - Ênfase1 3 2_RXO 2011" xfId="1625"/>
    <cellStyle name="40% - Ênfase1 3 3" xfId="1626"/>
    <cellStyle name="40% - Ênfase1 3 3 2" xfId="1627"/>
    <cellStyle name="40% - Ênfase1 3 3 2 2" xfId="1628"/>
    <cellStyle name="40% - Ênfase1 3 3_RXO 2011" xfId="1629"/>
    <cellStyle name="40% - Ênfase1 3 4" xfId="1630"/>
    <cellStyle name="40% - Ênfase1 3 4 2" xfId="1631"/>
    <cellStyle name="40% - Ênfase1 3 4 2 2" xfId="1632"/>
    <cellStyle name="40% - Ênfase1 3 4_RXO 2011" xfId="1633"/>
    <cellStyle name="40% - Ênfase1 3 5" xfId="1634"/>
    <cellStyle name="40% - Ênfase1 3 5 2" xfId="1635"/>
    <cellStyle name="40% - Ênfase1 3 5 2 2" xfId="1636"/>
    <cellStyle name="40% - Ênfase1 3 5_RXO 2011" xfId="1637"/>
    <cellStyle name="40% - Ênfase1 3 6" xfId="1638"/>
    <cellStyle name="40% - Ênfase1 3 6 2" xfId="1639"/>
    <cellStyle name="40% - Ênfase1 3_AG-41 000" xfId="1640"/>
    <cellStyle name="40% - Ênfase1 4" xfId="1641"/>
    <cellStyle name="40% - Ênfase1 4 2" xfId="1642"/>
    <cellStyle name="40% - Ênfase1 4 2 2" xfId="1643"/>
    <cellStyle name="40% - Ênfase1 4 2 2 2" xfId="1644"/>
    <cellStyle name="40% - Ênfase1 4 2_RXO 2011" xfId="1645"/>
    <cellStyle name="40% - Ênfase1 4 3" xfId="1646"/>
    <cellStyle name="40% - Ênfase1 4 3 2" xfId="1647"/>
    <cellStyle name="40% - Ênfase1 4 3 2 2" xfId="1648"/>
    <cellStyle name="40% - Ênfase1 4 3_RXO 2011" xfId="1649"/>
    <cellStyle name="40% - Ênfase1 4 4" xfId="1650"/>
    <cellStyle name="40% - Ênfase1 4 4 2" xfId="1651"/>
    <cellStyle name="40% - Ênfase1 4 4 2 2" xfId="1652"/>
    <cellStyle name="40% - Ênfase1 4 4_RXO 2011" xfId="1653"/>
    <cellStyle name="40% - Ênfase1 4 5" xfId="1654"/>
    <cellStyle name="40% - Ênfase1 4 5 2" xfId="1655"/>
    <cellStyle name="40% - Ênfase1 4 5 2 2" xfId="1656"/>
    <cellStyle name="40% - Ênfase1 4 5_RXO 2011" xfId="1657"/>
    <cellStyle name="40% - Ênfase1 4 6" xfId="1658"/>
    <cellStyle name="40% - Ênfase1 4 6 2" xfId="1659"/>
    <cellStyle name="40% - Ênfase1 4_AG-41 000" xfId="1660"/>
    <cellStyle name="40% - Ênfase1 5" xfId="1661"/>
    <cellStyle name="40% - Ênfase1 5 2" xfId="1662"/>
    <cellStyle name="40% - Ênfase1 5 2 2" xfId="1663"/>
    <cellStyle name="40% - Ênfase1 5 2 2 2" xfId="1664"/>
    <cellStyle name="40% - Ênfase1 5 2_RXO 2011" xfId="1665"/>
    <cellStyle name="40% - Ênfase1 5 3" xfId="1666"/>
    <cellStyle name="40% - Ênfase1 5 3 2" xfId="1667"/>
    <cellStyle name="40% - Ênfase1 5 3 2 2" xfId="1668"/>
    <cellStyle name="40% - Ênfase1 5 3_RXO 2011" xfId="1669"/>
    <cellStyle name="40% - Ênfase1 5 4" xfId="1670"/>
    <cellStyle name="40% - Ênfase1 5 4 2" xfId="1671"/>
    <cellStyle name="40% - Ênfase1 5 4 2 2" xfId="1672"/>
    <cellStyle name="40% - Ênfase1 5 4_RXO 2011" xfId="1673"/>
    <cellStyle name="40% - Ênfase1 5 5" xfId="1674"/>
    <cellStyle name="40% - Ênfase1 5 5 2" xfId="1675"/>
    <cellStyle name="40% - Ênfase1 5 5 2 2" xfId="1676"/>
    <cellStyle name="40% - Ênfase1 5 5_RXO 2011" xfId="1677"/>
    <cellStyle name="40% - Ênfase1 5 6" xfId="1678"/>
    <cellStyle name="40% - Ênfase1 5 6 2" xfId="1679"/>
    <cellStyle name="40% - Ênfase1 5_AG-41 000" xfId="1680"/>
    <cellStyle name="40% - Ênfase1 6" xfId="1681"/>
    <cellStyle name="40% - Ênfase1 6 2" xfId="1682"/>
    <cellStyle name="40% - Ênfase1 6 2 2" xfId="1683"/>
    <cellStyle name="40% - Ênfase1 6_RXO 2011" xfId="1684"/>
    <cellStyle name="40% - Ênfase1 7" xfId="1685"/>
    <cellStyle name="40% - Ênfase1 7 10" xfId="1686"/>
    <cellStyle name="40% - Ênfase1 7 10 2" xfId="1687"/>
    <cellStyle name="40% - Ênfase1 7 10 2 2" xfId="1688"/>
    <cellStyle name="40% - Ênfase1 7 10 2 2 2" xfId="1689"/>
    <cellStyle name="40% - Ênfase1 7 10 2 2 2 2" xfId="1690"/>
    <cellStyle name="40% - Ênfase1 7 10 2 2 3" xfId="1691"/>
    <cellStyle name="40% - Ênfase1 7 10 2 2 3 2" xfId="1692"/>
    <cellStyle name="40% - Ênfase1 7 10 2 2 4" xfId="1693"/>
    <cellStyle name="40% - Ênfase1 7 10 2 3" xfId="1694"/>
    <cellStyle name="40% - Ênfase1 7 10 2 3 2" xfId="1695"/>
    <cellStyle name="40% - Ênfase1 7 10 2 4" xfId="1696"/>
    <cellStyle name="40% - Ênfase1 7 10 2 4 2" xfId="1697"/>
    <cellStyle name="40% - Ênfase1 7 10 2 5" xfId="1698"/>
    <cellStyle name="40% - Ênfase1 7 10 2_RXO 2011" xfId="1699"/>
    <cellStyle name="40% - Ênfase1 7 10_24100" xfId="1700"/>
    <cellStyle name="40% - Ênfase1 7 11" xfId="1701"/>
    <cellStyle name="40% - Ênfase1 7 11 2" xfId="1702"/>
    <cellStyle name="40% - Ênfase1 7 11 2 2" xfId="1703"/>
    <cellStyle name="40% - Ênfase1 7 11 2 2 2" xfId="1704"/>
    <cellStyle name="40% - Ênfase1 7 11 2 2 2 2" xfId="1705"/>
    <cellStyle name="40% - Ênfase1 7 11 2 2 3" xfId="1706"/>
    <cellStyle name="40% - Ênfase1 7 11 2 2 3 2" xfId="1707"/>
    <cellStyle name="40% - Ênfase1 7 11 2 2 4" xfId="1708"/>
    <cellStyle name="40% - Ênfase1 7 11 2 3" xfId="1709"/>
    <cellStyle name="40% - Ênfase1 7 11 2 3 2" xfId="1710"/>
    <cellStyle name="40% - Ênfase1 7 11 2 4" xfId="1711"/>
    <cellStyle name="40% - Ênfase1 7 11 2 4 2" xfId="1712"/>
    <cellStyle name="40% - Ênfase1 7 11 2 5" xfId="1713"/>
    <cellStyle name="40% - Ênfase1 7 11 2_RXO 2011" xfId="1714"/>
    <cellStyle name="40% - Ênfase1 7 11_24100" xfId="1715"/>
    <cellStyle name="40% - Ênfase1 7 12" xfId="1716"/>
    <cellStyle name="40% - Ênfase1 7 12 2" xfId="1717"/>
    <cellStyle name="40% - Ênfase1 7 2" xfId="1718"/>
    <cellStyle name="40% - Ênfase1 7 2 2" xfId="1719"/>
    <cellStyle name="40% - Ênfase1 7 2 2 2" xfId="1720"/>
    <cellStyle name="40% - Ênfase1 7 2 2 2 2" xfId="1721"/>
    <cellStyle name="40% - Ênfase1 7 2 2 2 2 2" xfId="1722"/>
    <cellStyle name="40% - Ênfase1 7 2 2 2 3" xfId="1723"/>
    <cellStyle name="40% - Ênfase1 7 2 2 2 3 2" xfId="1724"/>
    <cellStyle name="40% - Ênfase1 7 2 2 2 4" xfId="1725"/>
    <cellStyle name="40% - Ênfase1 7 2 2 3" xfId="1726"/>
    <cellStyle name="40% - Ênfase1 7 2 2 3 2" xfId="1727"/>
    <cellStyle name="40% - Ênfase1 7 2 2 4" xfId="1728"/>
    <cellStyle name="40% - Ênfase1 7 2 2 4 2" xfId="1729"/>
    <cellStyle name="40% - Ênfase1 7 2 2 5" xfId="1730"/>
    <cellStyle name="40% - Ênfase1 7 2 2_RXO 2011" xfId="1731"/>
    <cellStyle name="40% - Ênfase1 7 2_24100" xfId="1732"/>
    <cellStyle name="40% - Ênfase1 7 3" xfId="1733"/>
    <cellStyle name="40% - Ênfase1 7 3 2" xfId="1734"/>
    <cellStyle name="40% - Ênfase1 7 3 2 2" xfId="1735"/>
    <cellStyle name="40% - Ênfase1 7 3 2 2 2" xfId="1736"/>
    <cellStyle name="40% - Ênfase1 7 3 2 2 2 2" xfId="1737"/>
    <cellStyle name="40% - Ênfase1 7 3 2 2 3" xfId="1738"/>
    <cellStyle name="40% - Ênfase1 7 3 2 2 3 2" xfId="1739"/>
    <cellStyle name="40% - Ênfase1 7 3 2 2 4" xfId="1740"/>
    <cellStyle name="40% - Ênfase1 7 3 2 3" xfId="1741"/>
    <cellStyle name="40% - Ênfase1 7 3 2 3 2" xfId="1742"/>
    <cellStyle name="40% - Ênfase1 7 3 2 4" xfId="1743"/>
    <cellStyle name="40% - Ênfase1 7 3 2 4 2" xfId="1744"/>
    <cellStyle name="40% - Ênfase1 7 3 2 5" xfId="1745"/>
    <cellStyle name="40% - Ênfase1 7 3 2_RXO 2011" xfId="1746"/>
    <cellStyle name="40% - Ênfase1 7 3_24100" xfId="1747"/>
    <cellStyle name="40% - Ênfase1 7 4" xfId="1748"/>
    <cellStyle name="40% - Ênfase1 7 4 2" xfId="1749"/>
    <cellStyle name="40% - Ênfase1 7 4 2 2" xfId="1750"/>
    <cellStyle name="40% - Ênfase1 7 4 2 2 2" xfId="1751"/>
    <cellStyle name="40% - Ênfase1 7 4 2 2 2 2" xfId="1752"/>
    <cellStyle name="40% - Ênfase1 7 4 2 2 3" xfId="1753"/>
    <cellStyle name="40% - Ênfase1 7 4 2 2 3 2" xfId="1754"/>
    <cellStyle name="40% - Ênfase1 7 4 2 2 4" xfId="1755"/>
    <cellStyle name="40% - Ênfase1 7 4 2 3" xfId="1756"/>
    <cellStyle name="40% - Ênfase1 7 4 2 3 2" xfId="1757"/>
    <cellStyle name="40% - Ênfase1 7 4 2 4" xfId="1758"/>
    <cellStyle name="40% - Ênfase1 7 4 2 4 2" xfId="1759"/>
    <cellStyle name="40% - Ênfase1 7 4 2 5" xfId="1760"/>
    <cellStyle name="40% - Ênfase1 7 4 2_RXO 2011" xfId="1761"/>
    <cellStyle name="40% - Ênfase1 7 4_24100" xfId="1762"/>
    <cellStyle name="40% - Ênfase1 7 5" xfId="1763"/>
    <cellStyle name="40% - Ênfase1 7 5 2" xfId="1764"/>
    <cellStyle name="40% - Ênfase1 7 5 2 2" xfId="1765"/>
    <cellStyle name="40% - Ênfase1 7 5 2 2 2" xfId="1766"/>
    <cellStyle name="40% - Ênfase1 7 5 2 2 2 2" xfId="1767"/>
    <cellStyle name="40% - Ênfase1 7 5 2 2 3" xfId="1768"/>
    <cellStyle name="40% - Ênfase1 7 5 2 2 3 2" xfId="1769"/>
    <cellStyle name="40% - Ênfase1 7 5 2 2 4" xfId="1770"/>
    <cellStyle name="40% - Ênfase1 7 5 2 3" xfId="1771"/>
    <cellStyle name="40% - Ênfase1 7 5 2 3 2" xfId="1772"/>
    <cellStyle name="40% - Ênfase1 7 5 2 4" xfId="1773"/>
    <cellStyle name="40% - Ênfase1 7 5 2 4 2" xfId="1774"/>
    <cellStyle name="40% - Ênfase1 7 5 2 5" xfId="1775"/>
    <cellStyle name="40% - Ênfase1 7 5 2_RXO 2011" xfId="1776"/>
    <cellStyle name="40% - Ênfase1 7 5_24100" xfId="1777"/>
    <cellStyle name="40% - Ênfase1 7 6" xfId="1778"/>
    <cellStyle name="40% - Ênfase1 7 6 2" xfId="1779"/>
    <cellStyle name="40% - Ênfase1 7 6 2 2" xfId="1780"/>
    <cellStyle name="40% - Ênfase1 7 6 2 2 2" xfId="1781"/>
    <cellStyle name="40% - Ênfase1 7 6 2 2 2 2" xfId="1782"/>
    <cellStyle name="40% - Ênfase1 7 6 2 2 3" xfId="1783"/>
    <cellStyle name="40% - Ênfase1 7 6 2 2 3 2" xfId="1784"/>
    <cellStyle name="40% - Ênfase1 7 6 2 2 4" xfId="1785"/>
    <cellStyle name="40% - Ênfase1 7 6 2 3" xfId="1786"/>
    <cellStyle name="40% - Ênfase1 7 6 2 3 2" xfId="1787"/>
    <cellStyle name="40% - Ênfase1 7 6 2 4" xfId="1788"/>
    <cellStyle name="40% - Ênfase1 7 6 2 4 2" xfId="1789"/>
    <cellStyle name="40% - Ênfase1 7 6 2 5" xfId="1790"/>
    <cellStyle name="40% - Ênfase1 7 6 2_RXO 2011" xfId="1791"/>
    <cellStyle name="40% - Ênfase1 7 6_24100" xfId="1792"/>
    <cellStyle name="40% - Ênfase1 7 7" xfId="1793"/>
    <cellStyle name="40% - Ênfase1 7 7 2" xfId="1794"/>
    <cellStyle name="40% - Ênfase1 7 7 2 2" xfId="1795"/>
    <cellStyle name="40% - Ênfase1 7 7 2 2 2" xfId="1796"/>
    <cellStyle name="40% - Ênfase1 7 7 2 2 2 2" xfId="1797"/>
    <cellStyle name="40% - Ênfase1 7 7 2 2 3" xfId="1798"/>
    <cellStyle name="40% - Ênfase1 7 7 2 2 3 2" xfId="1799"/>
    <cellStyle name="40% - Ênfase1 7 7 2 2 4" xfId="1800"/>
    <cellStyle name="40% - Ênfase1 7 7 2 3" xfId="1801"/>
    <cellStyle name="40% - Ênfase1 7 7 2 3 2" xfId="1802"/>
    <cellStyle name="40% - Ênfase1 7 7 2 4" xfId="1803"/>
    <cellStyle name="40% - Ênfase1 7 7 2 4 2" xfId="1804"/>
    <cellStyle name="40% - Ênfase1 7 7 2 5" xfId="1805"/>
    <cellStyle name="40% - Ênfase1 7 7 2_RXO 2011" xfId="1806"/>
    <cellStyle name="40% - Ênfase1 7 7_24100" xfId="1807"/>
    <cellStyle name="40% - Ênfase1 7 8" xfId="1808"/>
    <cellStyle name="40% - Ênfase1 7 8 2" xfId="1809"/>
    <cellStyle name="40% - Ênfase1 7 8 2 2" xfId="1810"/>
    <cellStyle name="40% - Ênfase1 7 8 2 2 2" xfId="1811"/>
    <cellStyle name="40% - Ênfase1 7 8 2 2 2 2" xfId="1812"/>
    <cellStyle name="40% - Ênfase1 7 8 2 2 3" xfId="1813"/>
    <cellStyle name="40% - Ênfase1 7 8 2 2 3 2" xfId="1814"/>
    <cellStyle name="40% - Ênfase1 7 8 2 2 4" xfId="1815"/>
    <cellStyle name="40% - Ênfase1 7 8 2 3" xfId="1816"/>
    <cellStyle name="40% - Ênfase1 7 8 2 3 2" xfId="1817"/>
    <cellStyle name="40% - Ênfase1 7 8 2 4" xfId="1818"/>
    <cellStyle name="40% - Ênfase1 7 8 2 4 2" xfId="1819"/>
    <cellStyle name="40% - Ênfase1 7 8 2 5" xfId="1820"/>
    <cellStyle name="40% - Ênfase1 7 8 2_RXO 2011" xfId="1821"/>
    <cellStyle name="40% - Ênfase1 7 8_24100" xfId="1822"/>
    <cellStyle name="40% - Ênfase1 7 9" xfId="1823"/>
    <cellStyle name="40% - Ênfase1 7 9 2" xfId="1824"/>
    <cellStyle name="40% - Ênfase1 7 9 2 2" xfId="1825"/>
    <cellStyle name="40% - Ênfase1 7 9 2 2 2" xfId="1826"/>
    <cellStyle name="40% - Ênfase1 7 9 2 2 2 2" xfId="1827"/>
    <cellStyle name="40% - Ênfase1 7 9 2 2 3" xfId="1828"/>
    <cellStyle name="40% - Ênfase1 7 9 2 2 3 2" xfId="1829"/>
    <cellStyle name="40% - Ênfase1 7 9 2 2 4" xfId="1830"/>
    <cellStyle name="40% - Ênfase1 7 9 2 3" xfId="1831"/>
    <cellStyle name="40% - Ênfase1 7 9 2 3 2" xfId="1832"/>
    <cellStyle name="40% - Ênfase1 7 9 2 4" xfId="1833"/>
    <cellStyle name="40% - Ênfase1 7 9 2 4 2" xfId="1834"/>
    <cellStyle name="40% - Ênfase1 7 9 2 5" xfId="1835"/>
    <cellStyle name="40% - Ênfase1 7 9 2_RXO 2011" xfId="1836"/>
    <cellStyle name="40% - Ênfase1 7 9_24100" xfId="1837"/>
    <cellStyle name="40% - Ênfase1 7_AG-41 000" xfId="1838"/>
    <cellStyle name="40% - Ênfase1 8" xfId="1839"/>
    <cellStyle name="40% - Ênfase1 8 2" xfId="1840"/>
    <cellStyle name="40% - Ênfase1 8 2 2" xfId="1841"/>
    <cellStyle name="40% - Ênfase1 8_RXO 2011" xfId="1842"/>
    <cellStyle name="40% - Ênfase1 9" xfId="1843"/>
    <cellStyle name="40% - Ênfase1 9 2" xfId="1844"/>
    <cellStyle name="40% - Ênfase1 9 2 2" xfId="1845"/>
    <cellStyle name="40% - Ênfase1 9_RXO 2011" xfId="1846"/>
    <cellStyle name="40% - Ênfase2 10" xfId="1847"/>
    <cellStyle name="40% - Ênfase2 10 2" xfId="1848"/>
    <cellStyle name="40% - Ênfase2 10 2 2" xfId="1849"/>
    <cellStyle name="40% - Ênfase2 10 2 2 2" xfId="1850"/>
    <cellStyle name="40% - Ênfase2 10 2 3" xfId="1851"/>
    <cellStyle name="40% - Ênfase2 10 2 3 2" xfId="1852"/>
    <cellStyle name="40% - Ênfase2 10 2 4" xfId="1853"/>
    <cellStyle name="40% - Ênfase2 10 3" xfId="1854"/>
    <cellStyle name="40% - Ênfase2 10 3 2" xfId="1855"/>
    <cellStyle name="40% - Ênfase2 10 4" xfId="1856"/>
    <cellStyle name="40% - Ênfase2 10 4 2" xfId="1857"/>
    <cellStyle name="40% - Ênfase2 10 5" xfId="1858"/>
    <cellStyle name="40% - Ênfase2 10_RXO 2011" xfId="1859"/>
    <cellStyle name="40% - Ênfase2 11" xfId="1860"/>
    <cellStyle name="40% - Ênfase2 12" xfId="1861"/>
    <cellStyle name="40% - Ênfase2 2" xfId="1862"/>
    <cellStyle name="40% - Ênfase2 2 2" xfId="1863"/>
    <cellStyle name="40% - Ênfase2 2 2 2" xfId="1864"/>
    <cellStyle name="40% - Ênfase2 2 2 2 2" xfId="1865"/>
    <cellStyle name="40% - Ênfase2 2 2_RXO 2011" xfId="1866"/>
    <cellStyle name="40% - Ênfase2 2 3" xfId="1867"/>
    <cellStyle name="40% - Ênfase2 2 3 2" xfId="1868"/>
    <cellStyle name="40% - Ênfase2 2 3 2 2" xfId="1869"/>
    <cellStyle name="40% - Ênfase2 2 3_RXO 2011" xfId="1870"/>
    <cellStyle name="40% - Ênfase2 2 4" xfId="1871"/>
    <cellStyle name="40% - Ênfase2 2 4 2" xfId="1872"/>
    <cellStyle name="40% - Ênfase2 2 4 2 2" xfId="1873"/>
    <cellStyle name="40% - Ênfase2 2 4_RXO 2011" xfId="1874"/>
    <cellStyle name="40% - Ênfase2 2 5" xfId="1875"/>
    <cellStyle name="40% - Ênfase2 2 5 2" xfId="1876"/>
    <cellStyle name="40% - Ênfase2 2 5 2 2" xfId="1877"/>
    <cellStyle name="40% - Ênfase2 2 5_RXO 2011" xfId="1878"/>
    <cellStyle name="40% - Ênfase2 2 6" xfId="1879"/>
    <cellStyle name="40% - Ênfase2 2 6 2" xfId="1880"/>
    <cellStyle name="40% - Ênfase2 2 7" xfId="1881"/>
    <cellStyle name="40% - Ênfase2 2 7 2" xfId="1882"/>
    <cellStyle name="40% - Ênfase2 2_AG-41 000" xfId="1883"/>
    <cellStyle name="40% - Ênfase2 3" xfId="1884"/>
    <cellStyle name="40% - Ênfase2 3 2" xfId="1885"/>
    <cellStyle name="40% - Ênfase2 3 2 2" xfId="1886"/>
    <cellStyle name="40% - Ênfase2 3 2 2 2" xfId="1887"/>
    <cellStyle name="40% - Ênfase2 3 2_RXO 2011" xfId="1888"/>
    <cellStyle name="40% - Ênfase2 3 3" xfId="1889"/>
    <cellStyle name="40% - Ênfase2 3 3 2" xfId="1890"/>
    <cellStyle name="40% - Ênfase2 3 3 2 2" xfId="1891"/>
    <cellStyle name="40% - Ênfase2 3 3_RXO 2011" xfId="1892"/>
    <cellStyle name="40% - Ênfase2 3 4" xfId="1893"/>
    <cellStyle name="40% - Ênfase2 3 4 2" xfId="1894"/>
    <cellStyle name="40% - Ênfase2 3 4 2 2" xfId="1895"/>
    <cellStyle name="40% - Ênfase2 3 4_RXO 2011" xfId="1896"/>
    <cellStyle name="40% - Ênfase2 3 5" xfId="1897"/>
    <cellStyle name="40% - Ênfase2 3 5 2" xfId="1898"/>
    <cellStyle name="40% - Ênfase2 3 5 2 2" xfId="1899"/>
    <cellStyle name="40% - Ênfase2 3 5_RXO 2011" xfId="1900"/>
    <cellStyle name="40% - Ênfase2 3 6" xfId="1901"/>
    <cellStyle name="40% - Ênfase2 3 6 2" xfId="1902"/>
    <cellStyle name="40% - Ênfase2 3_AG-41 000" xfId="1903"/>
    <cellStyle name="40% - Ênfase2 4" xfId="1904"/>
    <cellStyle name="40% - Ênfase2 4 2" xfId="1905"/>
    <cellStyle name="40% - Ênfase2 4 2 2" xfId="1906"/>
    <cellStyle name="40% - Ênfase2 4 2 2 2" xfId="1907"/>
    <cellStyle name="40% - Ênfase2 4 2_RXO 2011" xfId="1908"/>
    <cellStyle name="40% - Ênfase2 4 3" xfId="1909"/>
    <cellStyle name="40% - Ênfase2 4 3 2" xfId="1910"/>
    <cellStyle name="40% - Ênfase2 4 3 2 2" xfId="1911"/>
    <cellStyle name="40% - Ênfase2 4 3_RXO 2011" xfId="1912"/>
    <cellStyle name="40% - Ênfase2 4 4" xfId="1913"/>
    <cellStyle name="40% - Ênfase2 4 4 2" xfId="1914"/>
    <cellStyle name="40% - Ênfase2 4 4 2 2" xfId="1915"/>
    <cellStyle name="40% - Ênfase2 4 4_RXO 2011" xfId="1916"/>
    <cellStyle name="40% - Ênfase2 4 5" xfId="1917"/>
    <cellStyle name="40% - Ênfase2 4 5 2" xfId="1918"/>
    <cellStyle name="40% - Ênfase2 4 5 2 2" xfId="1919"/>
    <cellStyle name="40% - Ênfase2 4 5_RXO 2011" xfId="1920"/>
    <cellStyle name="40% - Ênfase2 4 6" xfId="1921"/>
    <cellStyle name="40% - Ênfase2 4 6 2" xfId="1922"/>
    <cellStyle name="40% - Ênfase2 4_AG-41 000" xfId="1923"/>
    <cellStyle name="40% - Ênfase2 5" xfId="1924"/>
    <cellStyle name="40% - Ênfase2 5 2" xfId="1925"/>
    <cellStyle name="40% - Ênfase2 5 2 2" xfId="1926"/>
    <cellStyle name="40% - Ênfase2 5 2 2 2" xfId="1927"/>
    <cellStyle name="40% - Ênfase2 5 2_RXO 2011" xfId="1928"/>
    <cellStyle name="40% - Ênfase2 5 3" xfId="1929"/>
    <cellStyle name="40% - Ênfase2 5 3 2" xfId="1930"/>
    <cellStyle name="40% - Ênfase2 5 3 2 2" xfId="1931"/>
    <cellStyle name="40% - Ênfase2 5 3_RXO 2011" xfId="1932"/>
    <cellStyle name="40% - Ênfase2 5 4" xfId="1933"/>
    <cellStyle name="40% - Ênfase2 5 4 2" xfId="1934"/>
    <cellStyle name="40% - Ênfase2 5 4 2 2" xfId="1935"/>
    <cellStyle name="40% - Ênfase2 5 4_RXO 2011" xfId="1936"/>
    <cellStyle name="40% - Ênfase2 5 5" xfId="1937"/>
    <cellStyle name="40% - Ênfase2 5 5 2" xfId="1938"/>
    <cellStyle name="40% - Ênfase2 5 5 2 2" xfId="1939"/>
    <cellStyle name="40% - Ênfase2 5 5_RXO 2011" xfId="1940"/>
    <cellStyle name="40% - Ênfase2 5 6" xfId="1941"/>
    <cellStyle name="40% - Ênfase2 5 6 2" xfId="1942"/>
    <cellStyle name="40% - Ênfase2 5_AG-41 000" xfId="1943"/>
    <cellStyle name="40% - Ênfase2 6" xfId="1944"/>
    <cellStyle name="40% - Ênfase2 6 2" xfId="1945"/>
    <cellStyle name="40% - Ênfase2 6 2 2" xfId="1946"/>
    <cellStyle name="40% - Ênfase2 6_RXO 2011" xfId="1947"/>
    <cellStyle name="40% - Ênfase2 7" xfId="1948"/>
    <cellStyle name="40% - Ênfase2 7 10" xfId="1949"/>
    <cellStyle name="40% - Ênfase2 7 10 2" xfId="1950"/>
    <cellStyle name="40% - Ênfase2 7 10 2 2" xfId="1951"/>
    <cellStyle name="40% - Ênfase2 7 10 2 2 2" xfId="1952"/>
    <cellStyle name="40% - Ênfase2 7 10 2 2 2 2" xfId="1953"/>
    <cellStyle name="40% - Ênfase2 7 10 2 2 3" xfId="1954"/>
    <cellStyle name="40% - Ênfase2 7 10 2 2 3 2" xfId="1955"/>
    <cellStyle name="40% - Ênfase2 7 10 2 2 4" xfId="1956"/>
    <cellStyle name="40% - Ênfase2 7 10 2 3" xfId="1957"/>
    <cellStyle name="40% - Ênfase2 7 10 2 3 2" xfId="1958"/>
    <cellStyle name="40% - Ênfase2 7 10 2 4" xfId="1959"/>
    <cellStyle name="40% - Ênfase2 7 10 2 4 2" xfId="1960"/>
    <cellStyle name="40% - Ênfase2 7 10 2 5" xfId="1961"/>
    <cellStyle name="40% - Ênfase2 7 10 2_RXO 2011" xfId="1962"/>
    <cellStyle name="40% - Ênfase2 7 10_24100" xfId="1963"/>
    <cellStyle name="40% - Ênfase2 7 11" xfId="1964"/>
    <cellStyle name="40% - Ênfase2 7 11 2" xfId="1965"/>
    <cellStyle name="40% - Ênfase2 7 11 2 2" xfId="1966"/>
    <cellStyle name="40% - Ênfase2 7 11 2 2 2" xfId="1967"/>
    <cellStyle name="40% - Ênfase2 7 11 2 2 2 2" xfId="1968"/>
    <cellStyle name="40% - Ênfase2 7 11 2 2 3" xfId="1969"/>
    <cellStyle name="40% - Ênfase2 7 11 2 2 3 2" xfId="1970"/>
    <cellStyle name="40% - Ênfase2 7 11 2 2 4" xfId="1971"/>
    <cellStyle name="40% - Ênfase2 7 11 2 3" xfId="1972"/>
    <cellStyle name="40% - Ênfase2 7 11 2 3 2" xfId="1973"/>
    <cellStyle name="40% - Ênfase2 7 11 2 4" xfId="1974"/>
    <cellStyle name="40% - Ênfase2 7 11 2 4 2" xfId="1975"/>
    <cellStyle name="40% - Ênfase2 7 11 2 5" xfId="1976"/>
    <cellStyle name="40% - Ênfase2 7 11 2_RXO 2011" xfId="1977"/>
    <cellStyle name="40% - Ênfase2 7 11_24100" xfId="1978"/>
    <cellStyle name="40% - Ênfase2 7 12" xfId="1979"/>
    <cellStyle name="40% - Ênfase2 7 12 2" xfId="1980"/>
    <cellStyle name="40% - Ênfase2 7 2" xfId="1981"/>
    <cellStyle name="40% - Ênfase2 7 2 2" xfId="1982"/>
    <cellStyle name="40% - Ênfase2 7 2 2 2" xfId="1983"/>
    <cellStyle name="40% - Ênfase2 7 2 2 2 2" xfId="1984"/>
    <cellStyle name="40% - Ênfase2 7 2 2 2 2 2" xfId="1985"/>
    <cellStyle name="40% - Ênfase2 7 2 2 2 3" xfId="1986"/>
    <cellStyle name="40% - Ênfase2 7 2 2 2 3 2" xfId="1987"/>
    <cellStyle name="40% - Ênfase2 7 2 2 2 4" xfId="1988"/>
    <cellStyle name="40% - Ênfase2 7 2 2 3" xfId="1989"/>
    <cellStyle name="40% - Ênfase2 7 2 2 3 2" xfId="1990"/>
    <cellStyle name="40% - Ênfase2 7 2 2 4" xfId="1991"/>
    <cellStyle name="40% - Ênfase2 7 2 2 4 2" xfId="1992"/>
    <cellStyle name="40% - Ênfase2 7 2 2 5" xfId="1993"/>
    <cellStyle name="40% - Ênfase2 7 2 2_RXO 2011" xfId="1994"/>
    <cellStyle name="40% - Ênfase2 7 2_24100" xfId="1995"/>
    <cellStyle name="40% - Ênfase2 7 3" xfId="1996"/>
    <cellStyle name="40% - Ênfase2 7 3 2" xfId="1997"/>
    <cellStyle name="40% - Ênfase2 7 3 2 2" xfId="1998"/>
    <cellStyle name="40% - Ênfase2 7 3 2 2 2" xfId="1999"/>
    <cellStyle name="40% - Ênfase2 7 3 2 2 2 2" xfId="2000"/>
    <cellStyle name="40% - Ênfase2 7 3 2 2 3" xfId="2001"/>
    <cellStyle name="40% - Ênfase2 7 3 2 2 3 2" xfId="2002"/>
    <cellStyle name="40% - Ênfase2 7 3 2 2 4" xfId="2003"/>
    <cellStyle name="40% - Ênfase2 7 3 2 3" xfId="2004"/>
    <cellStyle name="40% - Ênfase2 7 3 2 3 2" xfId="2005"/>
    <cellStyle name="40% - Ênfase2 7 3 2 4" xfId="2006"/>
    <cellStyle name="40% - Ênfase2 7 3 2 4 2" xfId="2007"/>
    <cellStyle name="40% - Ênfase2 7 3 2 5" xfId="2008"/>
    <cellStyle name="40% - Ênfase2 7 3 2_RXO 2011" xfId="2009"/>
    <cellStyle name="40% - Ênfase2 7 3_24100" xfId="2010"/>
    <cellStyle name="40% - Ênfase2 7 4" xfId="2011"/>
    <cellStyle name="40% - Ênfase2 7 4 2" xfId="2012"/>
    <cellStyle name="40% - Ênfase2 7 4 2 2" xfId="2013"/>
    <cellStyle name="40% - Ênfase2 7 4 2 2 2" xfId="2014"/>
    <cellStyle name="40% - Ênfase2 7 4 2 2 2 2" xfId="2015"/>
    <cellStyle name="40% - Ênfase2 7 4 2 2 3" xfId="2016"/>
    <cellStyle name="40% - Ênfase2 7 4 2 2 3 2" xfId="2017"/>
    <cellStyle name="40% - Ênfase2 7 4 2 2 4" xfId="2018"/>
    <cellStyle name="40% - Ênfase2 7 4 2 3" xfId="2019"/>
    <cellStyle name="40% - Ênfase2 7 4 2 3 2" xfId="2020"/>
    <cellStyle name="40% - Ênfase2 7 4 2 4" xfId="2021"/>
    <cellStyle name="40% - Ênfase2 7 4 2 4 2" xfId="2022"/>
    <cellStyle name="40% - Ênfase2 7 4 2 5" xfId="2023"/>
    <cellStyle name="40% - Ênfase2 7 4 2_RXO 2011" xfId="2024"/>
    <cellStyle name="40% - Ênfase2 7 4_24100" xfId="2025"/>
    <cellStyle name="40% - Ênfase2 7 5" xfId="2026"/>
    <cellStyle name="40% - Ênfase2 7 5 2" xfId="2027"/>
    <cellStyle name="40% - Ênfase2 7 5 2 2" xfId="2028"/>
    <cellStyle name="40% - Ênfase2 7 5 2 2 2" xfId="2029"/>
    <cellStyle name="40% - Ênfase2 7 5 2 2 2 2" xfId="2030"/>
    <cellStyle name="40% - Ênfase2 7 5 2 2 3" xfId="2031"/>
    <cellStyle name="40% - Ênfase2 7 5 2 2 3 2" xfId="2032"/>
    <cellStyle name="40% - Ênfase2 7 5 2 2 4" xfId="2033"/>
    <cellStyle name="40% - Ênfase2 7 5 2 3" xfId="2034"/>
    <cellStyle name="40% - Ênfase2 7 5 2 3 2" xfId="2035"/>
    <cellStyle name="40% - Ênfase2 7 5 2 4" xfId="2036"/>
    <cellStyle name="40% - Ênfase2 7 5 2 4 2" xfId="2037"/>
    <cellStyle name="40% - Ênfase2 7 5 2 5" xfId="2038"/>
    <cellStyle name="40% - Ênfase2 7 5 2_RXO 2011" xfId="2039"/>
    <cellStyle name="40% - Ênfase2 7 5_24100" xfId="2040"/>
    <cellStyle name="40% - Ênfase2 7 6" xfId="2041"/>
    <cellStyle name="40% - Ênfase2 7 6 2" xfId="2042"/>
    <cellStyle name="40% - Ênfase2 7 6 2 2" xfId="2043"/>
    <cellStyle name="40% - Ênfase2 7 6 2 2 2" xfId="2044"/>
    <cellStyle name="40% - Ênfase2 7 6 2 2 2 2" xfId="2045"/>
    <cellStyle name="40% - Ênfase2 7 6 2 2 3" xfId="2046"/>
    <cellStyle name="40% - Ênfase2 7 6 2 2 3 2" xfId="2047"/>
    <cellStyle name="40% - Ênfase2 7 6 2 2 4" xfId="2048"/>
    <cellStyle name="40% - Ênfase2 7 6 2 3" xfId="2049"/>
    <cellStyle name="40% - Ênfase2 7 6 2 3 2" xfId="2050"/>
    <cellStyle name="40% - Ênfase2 7 6 2 4" xfId="2051"/>
    <cellStyle name="40% - Ênfase2 7 6 2 4 2" xfId="2052"/>
    <cellStyle name="40% - Ênfase2 7 6 2 5" xfId="2053"/>
    <cellStyle name="40% - Ênfase2 7 6 2_RXO 2011" xfId="2054"/>
    <cellStyle name="40% - Ênfase2 7 6_24100" xfId="2055"/>
    <cellStyle name="40% - Ênfase2 7 7" xfId="2056"/>
    <cellStyle name="40% - Ênfase2 7 7 2" xfId="2057"/>
    <cellStyle name="40% - Ênfase2 7 7 2 2" xfId="2058"/>
    <cellStyle name="40% - Ênfase2 7 7 2 2 2" xfId="2059"/>
    <cellStyle name="40% - Ênfase2 7 7 2 2 2 2" xfId="2060"/>
    <cellStyle name="40% - Ênfase2 7 7 2 2 3" xfId="2061"/>
    <cellStyle name="40% - Ênfase2 7 7 2 2 3 2" xfId="2062"/>
    <cellStyle name="40% - Ênfase2 7 7 2 2 4" xfId="2063"/>
    <cellStyle name="40% - Ênfase2 7 7 2 3" xfId="2064"/>
    <cellStyle name="40% - Ênfase2 7 7 2 3 2" xfId="2065"/>
    <cellStyle name="40% - Ênfase2 7 7 2 4" xfId="2066"/>
    <cellStyle name="40% - Ênfase2 7 7 2 4 2" xfId="2067"/>
    <cellStyle name="40% - Ênfase2 7 7 2 5" xfId="2068"/>
    <cellStyle name="40% - Ênfase2 7 7 2_RXO 2011" xfId="2069"/>
    <cellStyle name="40% - Ênfase2 7 7_24100" xfId="2070"/>
    <cellStyle name="40% - Ênfase2 7 8" xfId="2071"/>
    <cellStyle name="40% - Ênfase2 7 8 2" xfId="2072"/>
    <cellStyle name="40% - Ênfase2 7 8 2 2" xfId="2073"/>
    <cellStyle name="40% - Ênfase2 7 8 2 2 2" xfId="2074"/>
    <cellStyle name="40% - Ênfase2 7 8 2 2 2 2" xfId="2075"/>
    <cellStyle name="40% - Ênfase2 7 8 2 2 3" xfId="2076"/>
    <cellStyle name="40% - Ênfase2 7 8 2 2 3 2" xfId="2077"/>
    <cellStyle name="40% - Ênfase2 7 8 2 2 4" xfId="2078"/>
    <cellStyle name="40% - Ênfase2 7 8 2 3" xfId="2079"/>
    <cellStyle name="40% - Ênfase2 7 8 2 3 2" xfId="2080"/>
    <cellStyle name="40% - Ênfase2 7 8 2 4" xfId="2081"/>
    <cellStyle name="40% - Ênfase2 7 8 2 4 2" xfId="2082"/>
    <cellStyle name="40% - Ênfase2 7 8 2 5" xfId="2083"/>
    <cellStyle name="40% - Ênfase2 7 8 2_RXO 2011" xfId="2084"/>
    <cellStyle name="40% - Ênfase2 7 8_24100" xfId="2085"/>
    <cellStyle name="40% - Ênfase2 7 9" xfId="2086"/>
    <cellStyle name="40% - Ênfase2 7 9 2" xfId="2087"/>
    <cellStyle name="40% - Ênfase2 7 9 2 2" xfId="2088"/>
    <cellStyle name="40% - Ênfase2 7 9 2 2 2" xfId="2089"/>
    <cellStyle name="40% - Ênfase2 7 9 2 2 2 2" xfId="2090"/>
    <cellStyle name="40% - Ênfase2 7 9 2 2 3" xfId="2091"/>
    <cellStyle name="40% - Ênfase2 7 9 2 2 3 2" xfId="2092"/>
    <cellStyle name="40% - Ênfase2 7 9 2 2 4" xfId="2093"/>
    <cellStyle name="40% - Ênfase2 7 9 2 3" xfId="2094"/>
    <cellStyle name="40% - Ênfase2 7 9 2 3 2" xfId="2095"/>
    <cellStyle name="40% - Ênfase2 7 9 2 4" xfId="2096"/>
    <cellStyle name="40% - Ênfase2 7 9 2 4 2" xfId="2097"/>
    <cellStyle name="40% - Ênfase2 7 9 2 5" xfId="2098"/>
    <cellStyle name="40% - Ênfase2 7 9 2_RXO 2011" xfId="2099"/>
    <cellStyle name="40% - Ênfase2 7 9_24100" xfId="2100"/>
    <cellStyle name="40% - Ênfase2 7_AG-41 000" xfId="2101"/>
    <cellStyle name="40% - Ênfase2 8" xfId="2102"/>
    <cellStyle name="40% - Ênfase2 8 2" xfId="2103"/>
    <cellStyle name="40% - Ênfase2 8 2 2" xfId="2104"/>
    <cellStyle name="40% - Ênfase2 8_RXO 2011" xfId="2105"/>
    <cellStyle name="40% - Ênfase2 9" xfId="2106"/>
    <cellStyle name="40% - Ênfase2 9 2" xfId="2107"/>
    <cellStyle name="40% - Ênfase2 9 2 2" xfId="2108"/>
    <cellStyle name="40% - Ênfase2 9_RXO 2011" xfId="2109"/>
    <cellStyle name="40% - Ênfase3 10" xfId="2110"/>
    <cellStyle name="40% - Ênfase3 10 2" xfId="2111"/>
    <cellStyle name="40% - Ênfase3 10 2 2" xfId="2112"/>
    <cellStyle name="40% - Ênfase3 10 2 2 2" xfId="2113"/>
    <cellStyle name="40% - Ênfase3 10 2 3" xfId="2114"/>
    <cellStyle name="40% - Ênfase3 10 2 3 2" xfId="2115"/>
    <cellStyle name="40% - Ênfase3 10 2 4" xfId="2116"/>
    <cellStyle name="40% - Ênfase3 10 3" xfId="2117"/>
    <cellStyle name="40% - Ênfase3 10 3 2" xfId="2118"/>
    <cellStyle name="40% - Ênfase3 10 4" xfId="2119"/>
    <cellStyle name="40% - Ênfase3 10 4 2" xfId="2120"/>
    <cellStyle name="40% - Ênfase3 10 5" xfId="2121"/>
    <cellStyle name="40% - Ênfase3 10_RXO 2011" xfId="2122"/>
    <cellStyle name="40% - Ênfase3 11" xfId="2123"/>
    <cellStyle name="40% - Ênfase3 12" xfId="2124"/>
    <cellStyle name="40% - Ênfase3 2" xfId="2125"/>
    <cellStyle name="40% - Ênfase3 2 2" xfId="2126"/>
    <cellStyle name="40% - Ênfase3 2 2 2" xfId="2127"/>
    <cellStyle name="40% - Ênfase3 2 2 2 2" xfId="2128"/>
    <cellStyle name="40% - Ênfase3 2 2_RXO 2011" xfId="2129"/>
    <cellStyle name="40% - Ênfase3 2 3" xfId="2130"/>
    <cellStyle name="40% - Ênfase3 2 3 2" xfId="2131"/>
    <cellStyle name="40% - Ênfase3 2 3 2 2" xfId="2132"/>
    <cellStyle name="40% - Ênfase3 2 3_RXO 2011" xfId="2133"/>
    <cellStyle name="40% - Ênfase3 2 4" xfId="2134"/>
    <cellStyle name="40% - Ênfase3 2 4 2" xfId="2135"/>
    <cellStyle name="40% - Ênfase3 2 4 2 2" xfId="2136"/>
    <cellStyle name="40% - Ênfase3 2 4_RXO 2011" xfId="2137"/>
    <cellStyle name="40% - Ênfase3 2 5" xfId="2138"/>
    <cellStyle name="40% - Ênfase3 2 5 2" xfId="2139"/>
    <cellStyle name="40% - Ênfase3 2 5 2 2" xfId="2140"/>
    <cellStyle name="40% - Ênfase3 2 5_RXO 2011" xfId="2141"/>
    <cellStyle name="40% - Ênfase3 2 6" xfId="2142"/>
    <cellStyle name="40% - Ênfase3 2 6 2" xfId="2143"/>
    <cellStyle name="40% - Ênfase3 2 7" xfId="2144"/>
    <cellStyle name="40% - Ênfase3 2 7 2" xfId="2145"/>
    <cellStyle name="40% - Ênfase3 2_AG-41 000" xfId="2146"/>
    <cellStyle name="40% - Ênfase3 3" xfId="2147"/>
    <cellStyle name="40% - Ênfase3 3 2" xfId="2148"/>
    <cellStyle name="40% - Ênfase3 3 2 2" xfId="2149"/>
    <cellStyle name="40% - Ênfase3 3 2 2 2" xfId="2150"/>
    <cellStyle name="40% - Ênfase3 3 2_RXO 2011" xfId="2151"/>
    <cellStyle name="40% - Ênfase3 3 3" xfId="2152"/>
    <cellStyle name="40% - Ênfase3 3 3 2" xfId="2153"/>
    <cellStyle name="40% - Ênfase3 3 3 2 2" xfId="2154"/>
    <cellStyle name="40% - Ênfase3 3 3_RXO 2011" xfId="2155"/>
    <cellStyle name="40% - Ênfase3 3 4" xfId="2156"/>
    <cellStyle name="40% - Ênfase3 3 4 2" xfId="2157"/>
    <cellStyle name="40% - Ênfase3 3 4 2 2" xfId="2158"/>
    <cellStyle name="40% - Ênfase3 3 4_RXO 2011" xfId="2159"/>
    <cellStyle name="40% - Ênfase3 3 5" xfId="2160"/>
    <cellStyle name="40% - Ênfase3 3 5 2" xfId="2161"/>
    <cellStyle name="40% - Ênfase3 3 5 2 2" xfId="2162"/>
    <cellStyle name="40% - Ênfase3 3 5_RXO 2011" xfId="2163"/>
    <cellStyle name="40% - Ênfase3 3 6" xfId="2164"/>
    <cellStyle name="40% - Ênfase3 3 6 2" xfId="2165"/>
    <cellStyle name="40% - Ênfase3 3_AG-41 000" xfId="2166"/>
    <cellStyle name="40% - Ênfase3 4" xfId="2167"/>
    <cellStyle name="40% - Ênfase3 4 2" xfId="2168"/>
    <cellStyle name="40% - Ênfase3 4 2 2" xfId="2169"/>
    <cellStyle name="40% - Ênfase3 4 2 2 2" xfId="2170"/>
    <cellStyle name="40% - Ênfase3 4 2_RXO 2011" xfId="2171"/>
    <cellStyle name="40% - Ênfase3 4 3" xfId="2172"/>
    <cellStyle name="40% - Ênfase3 4 3 2" xfId="2173"/>
    <cellStyle name="40% - Ênfase3 4 3 2 2" xfId="2174"/>
    <cellStyle name="40% - Ênfase3 4 3_RXO 2011" xfId="2175"/>
    <cellStyle name="40% - Ênfase3 4 4" xfId="2176"/>
    <cellStyle name="40% - Ênfase3 4 4 2" xfId="2177"/>
    <cellStyle name="40% - Ênfase3 4 4 2 2" xfId="2178"/>
    <cellStyle name="40% - Ênfase3 4 4_RXO 2011" xfId="2179"/>
    <cellStyle name="40% - Ênfase3 4 5" xfId="2180"/>
    <cellStyle name="40% - Ênfase3 4 5 2" xfId="2181"/>
    <cellStyle name="40% - Ênfase3 4 5 2 2" xfId="2182"/>
    <cellStyle name="40% - Ênfase3 4 5_RXO 2011" xfId="2183"/>
    <cellStyle name="40% - Ênfase3 4 6" xfId="2184"/>
    <cellStyle name="40% - Ênfase3 4 6 2" xfId="2185"/>
    <cellStyle name="40% - Ênfase3 4_AG-41 000" xfId="2186"/>
    <cellStyle name="40% - Ênfase3 5" xfId="2187"/>
    <cellStyle name="40% - Ênfase3 5 2" xfId="2188"/>
    <cellStyle name="40% - Ênfase3 5 2 2" xfId="2189"/>
    <cellStyle name="40% - Ênfase3 5 2 2 2" xfId="2190"/>
    <cellStyle name="40% - Ênfase3 5 2_RXO 2011" xfId="2191"/>
    <cellStyle name="40% - Ênfase3 5 3" xfId="2192"/>
    <cellStyle name="40% - Ênfase3 5 3 2" xfId="2193"/>
    <cellStyle name="40% - Ênfase3 5 3 2 2" xfId="2194"/>
    <cellStyle name="40% - Ênfase3 5 3_RXO 2011" xfId="2195"/>
    <cellStyle name="40% - Ênfase3 5 4" xfId="2196"/>
    <cellStyle name="40% - Ênfase3 5 4 2" xfId="2197"/>
    <cellStyle name="40% - Ênfase3 5 4 2 2" xfId="2198"/>
    <cellStyle name="40% - Ênfase3 5 4_RXO 2011" xfId="2199"/>
    <cellStyle name="40% - Ênfase3 5 5" xfId="2200"/>
    <cellStyle name="40% - Ênfase3 5 5 2" xfId="2201"/>
    <cellStyle name="40% - Ênfase3 5 5 2 2" xfId="2202"/>
    <cellStyle name="40% - Ênfase3 5 5_RXO 2011" xfId="2203"/>
    <cellStyle name="40% - Ênfase3 5 6" xfId="2204"/>
    <cellStyle name="40% - Ênfase3 5 6 2" xfId="2205"/>
    <cellStyle name="40% - Ênfase3 5_AG-41 000" xfId="2206"/>
    <cellStyle name="40% - Ênfase3 6" xfId="2207"/>
    <cellStyle name="40% - Ênfase3 6 2" xfId="2208"/>
    <cellStyle name="40% - Ênfase3 6 2 2" xfId="2209"/>
    <cellStyle name="40% - Ênfase3 6_RXO 2011" xfId="2210"/>
    <cellStyle name="40% - Ênfase3 7" xfId="2211"/>
    <cellStyle name="40% - Ênfase3 7 10" xfId="2212"/>
    <cellStyle name="40% - Ênfase3 7 10 2" xfId="2213"/>
    <cellStyle name="40% - Ênfase3 7 10 2 2" xfId="2214"/>
    <cellStyle name="40% - Ênfase3 7 10 2 2 2" xfId="2215"/>
    <cellStyle name="40% - Ênfase3 7 10 2 2 2 2" xfId="2216"/>
    <cellStyle name="40% - Ênfase3 7 10 2 2 3" xfId="2217"/>
    <cellStyle name="40% - Ênfase3 7 10 2 2 3 2" xfId="2218"/>
    <cellStyle name="40% - Ênfase3 7 10 2 2 4" xfId="2219"/>
    <cellStyle name="40% - Ênfase3 7 10 2 3" xfId="2220"/>
    <cellStyle name="40% - Ênfase3 7 10 2 3 2" xfId="2221"/>
    <cellStyle name="40% - Ênfase3 7 10 2 4" xfId="2222"/>
    <cellStyle name="40% - Ênfase3 7 10 2 4 2" xfId="2223"/>
    <cellStyle name="40% - Ênfase3 7 10 2 5" xfId="2224"/>
    <cellStyle name="40% - Ênfase3 7 10 2_RXO 2011" xfId="2225"/>
    <cellStyle name="40% - Ênfase3 7 10_24100" xfId="2226"/>
    <cellStyle name="40% - Ênfase3 7 11" xfId="2227"/>
    <cellStyle name="40% - Ênfase3 7 11 2" xfId="2228"/>
    <cellStyle name="40% - Ênfase3 7 11 2 2" xfId="2229"/>
    <cellStyle name="40% - Ênfase3 7 11 2 2 2" xfId="2230"/>
    <cellStyle name="40% - Ênfase3 7 11 2 2 2 2" xfId="2231"/>
    <cellStyle name="40% - Ênfase3 7 11 2 2 3" xfId="2232"/>
    <cellStyle name="40% - Ênfase3 7 11 2 2 3 2" xfId="2233"/>
    <cellStyle name="40% - Ênfase3 7 11 2 2 4" xfId="2234"/>
    <cellStyle name="40% - Ênfase3 7 11 2 3" xfId="2235"/>
    <cellStyle name="40% - Ênfase3 7 11 2 3 2" xfId="2236"/>
    <cellStyle name="40% - Ênfase3 7 11 2 4" xfId="2237"/>
    <cellStyle name="40% - Ênfase3 7 11 2 4 2" xfId="2238"/>
    <cellStyle name="40% - Ênfase3 7 11 2 5" xfId="2239"/>
    <cellStyle name="40% - Ênfase3 7 11 2_RXO 2011" xfId="2240"/>
    <cellStyle name="40% - Ênfase3 7 11_24100" xfId="2241"/>
    <cellStyle name="40% - Ênfase3 7 12" xfId="2242"/>
    <cellStyle name="40% - Ênfase3 7 12 2" xfId="2243"/>
    <cellStyle name="40% - Ênfase3 7 2" xfId="2244"/>
    <cellStyle name="40% - Ênfase3 7 2 2" xfId="2245"/>
    <cellStyle name="40% - Ênfase3 7 2 2 2" xfId="2246"/>
    <cellStyle name="40% - Ênfase3 7 2 2 2 2" xfId="2247"/>
    <cellStyle name="40% - Ênfase3 7 2 2 2 2 2" xfId="2248"/>
    <cellStyle name="40% - Ênfase3 7 2 2 2 3" xfId="2249"/>
    <cellStyle name="40% - Ênfase3 7 2 2 2 3 2" xfId="2250"/>
    <cellStyle name="40% - Ênfase3 7 2 2 2 4" xfId="2251"/>
    <cellStyle name="40% - Ênfase3 7 2 2 3" xfId="2252"/>
    <cellStyle name="40% - Ênfase3 7 2 2 3 2" xfId="2253"/>
    <cellStyle name="40% - Ênfase3 7 2 2 4" xfId="2254"/>
    <cellStyle name="40% - Ênfase3 7 2 2 4 2" xfId="2255"/>
    <cellStyle name="40% - Ênfase3 7 2 2 5" xfId="2256"/>
    <cellStyle name="40% - Ênfase3 7 2 2_RXO 2011" xfId="2257"/>
    <cellStyle name="40% - Ênfase3 7 2_24100" xfId="2258"/>
    <cellStyle name="40% - Ênfase3 7 3" xfId="2259"/>
    <cellStyle name="40% - Ênfase3 7 3 2" xfId="2260"/>
    <cellStyle name="40% - Ênfase3 7 3 2 2" xfId="2261"/>
    <cellStyle name="40% - Ênfase3 7 3 2 2 2" xfId="2262"/>
    <cellStyle name="40% - Ênfase3 7 3 2 2 2 2" xfId="2263"/>
    <cellStyle name="40% - Ênfase3 7 3 2 2 3" xfId="2264"/>
    <cellStyle name="40% - Ênfase3 7 3 2 2 3 2" xfId="2265"/>
    <cellStyle name="40% - Ênfase3 7 3 2 2 4" xfId="2266"/>
    <cellStyle name="40% - Ênfase3 7 3 2 3" xfId="2267"/>
    <cellStyle name="40% - Ênfase3 7 3 2 3 2" xfId="2268"/>
    <cellStyle name="40% - Ênfase3 7 3 2 4" xfId="2269"/>
    <cellStyle name="40% - Ênfase3 7 3 2 4 2" xfId="2270"/>
    <cellStyle name="40% - Ênfase3 7 3 2 5" xfId="2271"/>
    <cellStyle name="40% - Ênfase3 7 3 2_RXO 2011" xfId="2272"/>
    <cellStyle name="40% - Ênfase3 7 3_24100" xfId="2273"/>
    <cellStyle name="40% - Ênfase3 7 4" xfId="2274"/>
    <cellStyle name="40% - Ênfase3 7 4 2" xfId="2275"/>
    <cellStyle name="40% - Ênfase3 7 4 2 2" xfId="2276"/>
    <cellStyle name="40% - Ênfase3 7 4 2 2 2" xfId="2277"/>
    <cellStyle name="40% - Ênfase3 7 4 2 2 2 2" xfId="2278"/>
    <cellStyle name="40% - Ênfase3 7 4 2 2 3" xfId="2279"/>
    <cellStyle name="40% - Ênfase3 7 4 2 2 3 2" xfId="2280"/>
    <cellStyle name="40% - Ênfase3 7 4 2 2 4" xfId="2281"/>
    <cellStyle name="40% - Ênfase3 7 4 2 3" xfId="2282"/>
    <cellStyle name="40% - Ênfase3 7 4 2 3 2" xfId="2283"/>
    <cellStyle name="40% - Ênfase3 7 4 2 4" xfId="2284"/>
    <cellStyle name="40% - Ênfase3 7 4 2 4 2" xfId="2285"/>
    <cellStyle name="40% - Ênfase3 7 4 2 5" xfId="2286"/>
    <cellStyle name="40% - Ênfase3 7 4 2_RXO 2011" xfId="2287"/>
    <cellStyle name="40% - Ênfase3 7 4_24100" xfId="2288"/>
    <cellStyle name="40% - Ênfase3 7 5" xfId="2289"/>
    <cellStyle name="40% - Ênfase3 7 5 2" xfId="2290"/>
    <cellStyle name="40% - Ênfase3 7 5 2 2" xfId="2291"/>
    <cellStyle name="40% - Ênfase3 7 5 2 2 2" xfId="2292"/>
    <cellStyle name="40% - Ênfase3 7 5 2 2 2 2" xfId="2293"/>
    <cellStyle name="40% - Ênfase3 7 5 2 2 3" xfId="2294"/>
    <cellStyle name="40% - Ênfase3 7 5 2 2 3 2" xfId="2295"/>
    <cellStyle name="40% - Ênfase3 7 5 2 2 4" xfId="2296"/>
    <cellStyle name="40% - Ênfase3 7 5 2 3" xfId="2297"/>
    <cellStyle name="40% - Ênfase3 7 5 2 3 2" xfId="2298"/>
    <cellStyle name="40% - Ênfase3 7 5 2 4" xfId="2299"/>
    <cellStyle name="40% - Ênfase3 7 5 2 4 2" xfId="2300"/>
    <cellStyle name="40% - Ênfase3 7 5 2 5" xfId="2301"/>
    <cellStyle name="40% - Ênfase3 7 5 2_RXO 2011" xfId="2302"/>
    <cellStyle name="40% - Ênfase3 7 5_24100" xfId="2303"/>
    <cellStyle name="40% - Ênfase3 7 6" xfId="2304"/>
    <cellStyle name="40% - Ênfase3 7 6 2" xfId="2305"/>
    <cellStyle name="40% - Ênfase3 7 6 2 2" xfId="2306"/>
    <cellStyle name="40% - Ênfase3 7 6 2 2 2" xfId="2307"/>
    <cellStyle name="40% - Ênfase3 7 6 2 2 2 2" xfId="2308"/>
    <cellStyle name="40% - Ênfase3 7 6 2 2 3" xfId="2309"/>
    <cellStyle name="40% - Ênfase3 7 6 2 2 3 2" xfId="2310"/>
    <cellStyle name="40% - Ênfase3 7 6 2 2 4" xfId="2311"/>
    <cellStyle name="40% - Ênfase3 7 6 2 3" xfId="2312"/>
    <cellStyle name="40% - Ênfase3 7 6 2 3 2" xfId="2313"/>
    <cellStyle name="40% - Ênfase3 7 6 2 4" xfId="2314"/>
    <cellStyle name="40% - Ênfase3 7 6 2 4 2" xfId="2315"/>
    <cellStyle name="40% - Ênfase3 7 6 2 5" xfId="2316"/>
    <cellStyle name="40% - Ênfase3 7 6 2_RXO 2011" xfId="2317"/>
    <cellStyle name="40% - Ênfase3 7 6_24100" xfId="2318"/>
    <cellStyle name="40% - Ênfase3 7 7" xfId="2319"/>
    <cellStyle name="40% - Ênfase3 7 7 2" xfId="2320"/>
    <cellStyle name="40% - Ênfase3 7 7 2 2" xfId="2321"/>
    <cellStyle name="40% - Ênfase3 7 7 2 2 2" xfId="2322"/>
    <cellStyle name="40% - Ênfase3 7 7 2 2 2 2" xfId="2323"/>
    <cellStyle name="40% - Ênfase3 7 7 2 2 3" xfId="2324"/>
    <cellStyle name="40% - Ênfase3 7 7 2 2 3 2" xfId="2325"/>
    <cellStyle name="40% - Ênfase3 7 7 2 2 4" xfId="2326"/>
    <cellStyle name="40% - Ênfase3 7 7 2 3" xfId="2327"/>
    <cellStyle name="40% - Ênfase3 7 7 2 3 2" xfId="2328"/>
    <cellStyle name="40% - Ênfase3 7 7 2 4" xfId="2329"/>
    <cellStyle name="40% - Ênfase3 7 7 2 4 2" xfId="2330"/>
    <cellStyle name="40% - Ênfase3 7 7 2 5" xfId="2331"/>
    <cellStyle name="40% - Ênfase3 7 7 2_RXO 2011" xfId="2332"/>
    <cellStyle name="40% - Ênfase3 7 7_24100" xfId="2333"/>
    <cellStyle name="40% - Ênfase3 7 8" xfId="2334"/>
    <cellStyle name="40% - Ênfase3 7 8 2" xfId="2335"/>
    <cellStyle name="40% - Ênfase3 7 8 2 2" xfId="2336"/>
    <cellStyle name="40% - Ênfase3 7 8 2 2 2" xfId="2337"/>
    <cellStyle name="40% - Ênfase3 7 8 2 2 2 2" xfId="2338"/>
    <cellStyle name="40% - Ênfase3 7 8 2 2 3" xfId="2339"/>
    <cellStyle name="40% - Ênfase3 7 8 2 2 3 2" xfId="2340"/>
    <cellStyle name="40% - Ênfase3 7 8 2 2 4" xfId="2341"/>
    <cellStyle name="40% - Ênfase3 7 8 2 3" xfId="2342"/>
    <cellStyle name="40% - Ênfase3 7 8 2 3 2" xfId="2343"/>
    <cellStyle name="40% - Ênfase3 7 8 2 4" xfId="2344"/>
    <cellStyle name="40% - Ênfase3 7 8 2 4 2" xfId="2345"/>
    <cellStyle name="40% - Ênfase3 7 8 2 5" xfId="2346"/>
    <cellStyle name="40% - Ênfase3 7 8 2_RXO 2011" xfId="2347"/>
    <cellStyle name="40% - Ênfase3 7 8_24100" xfId="2348"/>
    <cellStyle name="40% - Ênfase3 7 9" xfId="2349"/>
    <cellStyle name="40% - Ênfase3 7 9 2" xfId="2350"/>
    <cellStyle name="40% - Ênfase3 7 9 2 2" xfId="2351"/>
    <cellStyle name="40% - Ênfase3 7 9 2 2 2" xfId="2352"/>
    <cellStyle name="40% - Ênfase3 7 9 2 2 2 2" xfId="2353"/>
    <cellStyle name="40% - Ênfase3 7 9 2 2 3" xfId="2354"/>
    <cellStyle name="40% - Ênfase3 7 9 2 2 3 2" xfId="2355"/>
    <cellStyle name="40% - Ênfase3 7 9 2 2 4" xfId="2356"/>
    <cellStyle name="40% - Ênfase3 7 9 2 3" xfId="2357"/>
    <cellStyle name="40% - Ênfase3 7 9 2 3 2" xfId="2358"/>
    <cellStyle name="40% - Ênfase3 7 9 2 4" xfId="2359"/>
    <cellStyle name="40% - Ênfase3 7 9 2 4 2" xfId="2360"/>
    <cellStyle name="40% - Ênfase3 7 9 2 5" xfId="2361"/>
    <cellStyle name="40% - Ênfase3 7 9 2_RXO 2011" xfId="2362"/>
    <cellStyle name="40% - Ênfase3 7 9_24100" xfId="2363"/>
    <cellStyle name="40% - Ênfase3 7_AG-41 000" xfId="2364"/>
    <cellStyle name="40% - Ênfase3 8" xfId="2365"/>
    <cellStyle name="40% - Ênfase3 8 2" xfId="2366"/>
    <cellStyle name="40% - Ênfase3 8 2 2" xfId="2367"/>
    <cellStyle name="40% - Ênfase3 8_RXO 2011" xfId="2368"/>
    <cellStyle name="40% - Ênfase3 9" xfId="2369"/>
    <cellStyle name="40% - Ênfase3 9 2" xfId="2370"/>
    <cellStyle name="40% - Ênfase3 9 2 2" xfId="2371"/>
    <cellStyle name="40% - Ênfase3 9_RXO 2011" xfId="2372"/>
    <cellStyle name="40% - Ênfase4 10" xfId="2373"/>
    <cellStyle name="40% - Ênfase4 10 2" xfId="2374"/>
    <cellStyle name="40% - Ênfase4 10 2 2" xfId="2375"/>
    <cellStyle name="40% - Ênfase4 10 2 2 2" xfId="2376"/>
    <cellStyle name="40% - Ênfase4 10 2 3" xfId="2377"/>
    <cellStyle name="40% - Ênfase4 10 2 3 2" xfId="2378"/>
    <cellStyle name="40% - Ênfase4 10 2 4" xfId="2379"/>
    <cellStyle name="40% - Ênfase4 10 3" xfId="2380"/>
    <cellStyle name="40% - Ênfase4 10 3 2" xfId="2381"/>
    <cellStyle name="40% - Ênfase4 10 4" xfId="2382"/>
    <cellStyle name="40% - Ênfase4 10 4 2" xfId="2383"/>
    <cellStyle name="40% - Ênfase4 10 5" xfId="2384"/>
    <cellStyle name="40% - Ênfase4 10_RXO 2011" xfId="2385"/>
    <cellStyle name="40% - Ênfase4 11" xfId="2386"/>
    <cellStyle name="40% - Ênfase4 12" xfId="2387"/>
    <cellStyle name="40% - Ênfase4 2" xfId="2388"/>
    <cellStyle name="40% - Ênfase4 2 2" xfId="2389"/>
    <cellStyle name="40% - Ênfase4 2 2 2" xfId="2390"/>
    <cellStyle name="40% - Ênfase4 2 2 2 2" xfId="2391"/>
    <cellStyle name="40% - Ênfase4 2 2_RXO 2011" xfId="2392"/>
    <cellStyle name="40% - Ênfase4 2 3" xfId="2393"/>
    <cellStyle name="40% - Ênfase4 2 3 2" xfId="2394"/>
    <cellStyle name="40% - Ênfase4 2 3 2 2" xfId="2395"/>
    <cellStyle name="40% - Ênfase4 2 3_RXO 2011" xfId="2396"/>
    <cellStyle name="40% - Ênfase4 2 4" xfId="2397"/>
    <cellStyle name="40% - Ênfase4 2 4 2" xfId="2398"/>
    <cellStyle name="40% - Ênfase4 2 4 2 2" xfId="2399"/>
    <cellStyle name="40% - Ênfase4 2 4_RXO 2011" xfId="2400"/>
    <cellStyle name="40% - Ênfase4 2 5" xfId="2401"/>
    <cellStyle name="40% - Ênfase4 2 5 2" xfId="2402"/>
    <cellStyle name="40% - Ênfase4 2 5 2 2" xfId="2403"/>
    <cellStyle name="40% - Ênfase4 2 5_RXO 2011" xfId="2404"/>
    <cellStyle name="40% - Ênfase4 2 6" xfId="2405"/>
    <cellStyle name="40% - Ênfase4 2 6 2" xfId="2406"/>
    <cellStyle name="40% - Ênfase4 2 7" xfId="2407"/>
    <cellStyle name="40% - Ênfase4 2 7 2" xfId="2408"/>
    <cellStyle name="40% - Ênfase4 2_AG-41 000" xfId="2409"/>
    <cellStyle name="40% - Ênfase4 3" xfId="2410"/>
    <cellStyle name="40% - Ênfase4 3 2" xfId="2411"/>
    <cellStyle name="40% - Ênfase4 3 2 2" xfId="2412"/>
    <cellStyle name="40% - Ênfase4 3 2 2 2" xfId="2413"/>
    <cellStyle name="40% - Ênfase4 3 2_RXO 2011" xfId="2414"/>
    <cellStyle name="40% - Ênfase4 3 3" xfId="2415"/>
    <cellStyle name="40% - Ênfase4 3 3 2" xfId="2416"/>
    <cellStyle name="40% - Ênfase4 3 3 2 2" xfId="2417"/>
    <cellStyle name="40% - Ênfase4 3 3_RXO 2011" xfId="2418"/>
    <cellStyle name="40% - Ênfase4 3 4" xfId="2419"/>
    <cellStyle name="40% - Ênfase4 3 4 2" xfId="2420"/>
    <cellStyle name="40% - Ênfase4 3 4 2 2" xfId="2421"/>
    <cellStyle name="40% - Ênfase4 3 4_RXO 2011" xfId="2422"/>
    <cellStyle name="40% - Ênfase4 3 5" xfId="2423"/>
    <cellStyle name="40% - Ênfase4 3 5 2" xfId="2424"/>
    <cellStyle name="40% - Ênfase4 3 5 2 2" xfId="2425"/>
    <cellStyle name="40% - Ênfase4 3 5_RXO 2011" xfId="2426"/>
    <cellStyle name="40% - Ênfase4 3 6" xfId="2427"/>
    <cellStyle name="40% - Ênfase4 3 6 2" xfId="2428"/>
    <cellStyle name="40% - Ênfase4 3_AG-41 000" xfId="2429"/>
    <cellStyle name="40% - Ênfase4 4" xfId="2430"/>
    <cellStyle name="40% - Ênfase4 4 2" xfId="2431"/>
    <cellStyle name="40% - Ênfase4 4 2 2" xfId="2432"/>
    <cellStyle name="40% - Ênfase4 4 2 2 2" xfId="2433"/>
    <cellStyle name="40% - Ênfase4 4 2_RXO 2011" xfId="2434"/>
    <cellStyle name="40% - Ênfase4 4 3" xfId="2435"/>
    <cellStyle name="40% - Ênfase4 4 3 2" xfId="2436"/>
    <cellStyle name="40% - Ênfase4 4 3 2 2" xfId="2437"/>
    <cellStyle name="40% - Ênfase4 4 3_RXO 2011" xfId="2438"/>
    <cellStyle name="40% - Ênfase4 4 4" xfId="2439"/>
    <cellStyle name="40% - Ênfase4 4 4 2" xfId="2440"/>
    <cellStyle name="40% - Ênfase4 4 4 2 2" xfId="2441"/>
    <cellStyle name="40% - Ênfase4 4 4_RXO 2011" xfId="2442"/>
    <cellStyle name="40% - Ênfase4 4 5" xfId="2443"/>
    <cellStyle name="40% - Ênfase4 4 5 2" xfId="2444"/>
    <cellStyle name="40% - Ênfase4 4 5 2 2" xfId="2445"/>
    <cellStyle name="40% - Ênfase4 4 5_RXO 2011" xfId="2446"/>
    <cellStyle name="40% - Ênfase4 4 6" xfId="2447"/>
    <cellStyle name="40% - Ênfase4 4 6 2" xfId="2448"/>
    <cellStyle name="40% - Ênfase4 4_AG-41 000" xfId="2449"/>
    <cellStyle name="40% - Ênfase4 5" xfId="2450"/>
    <cellStyle name="40% - Ênfase4 5 2" xfId="2451"/>
    <cellStyle name="40% - Ênfase4 5 2 2" xfId="2452"/>
    <cellStyle name="40% - Ênfase4 5 2 2 2" xfId="2453"/>
    <cellStyle name="40% - Ênfase4 5 2_RXO 2011" xfId="2454"/>
    <cellStyle name="40% - Ênfase4 5 3" xfId="2455"/>
    <cellStyle name="40% - Ênfase4 5 3 2" xfId="2456"/>
    <cellStyle name="40% - Ênfase4 5 3 2 2" xfId="2457"/>
    <cellStyle name="40% - Ênfase4 5 3_RXO 2011" xfId="2458"/>
    <cellStyle name="40% - Ênfase4 5 4" xfId="2459"/>
    <cellStyle name="40% - Ênfase4 5 4 2" xfId="2460"/>
    <cellStyle name="40% - Ênfase4 5 4 2 2" xfId="2461"/>
    <cellStyle name="40% - Ênfase4 5 4_RXO 2011" xfId="2462"/>
    <cellStyle name="40% - Ênfase4 5 5" xfId="2463"/>
    <cellStyle name="40% - Ênfase4 5 5 2" xfId="2464"/>
    <cellStyle name="40% - Ênfase4 5 5 2 2" xfId="2465"/>
    <cellStyle name="40% - Ênfase4 5 5_RXO 2011" xfId="2466"/>
    <cellStyle name="40% - Ênfase4 5 6" xfId="2467"/>
    <cellStyle name="40% - Ênfase4 5 6 2" xfId="2468"/>
    <cellStyle name="40% - Ênfase4 5_AG-41 000" xfId="2469"/>
    <cellStyle name="40% - Ênfase4 6" xfId="2470"/>
    <cellStyle name="40% - Ênfase4 6 2" xfId="2471"/>
    <cellStyle name="40% - Ênfase4 6 2 2" xfId="2472"/>
    <cellStyle name="40% - Ênfase4 6_RXO 2011" xfId="2473"/>
    <cellStyle name="40% - Ênfase4 7" xfId="2474"/>
    <cellStyle name="40% - Ênfase4 7 10" xfId="2475"/>
    <cellStyle name="40% - Ênfase4 7 10 2" xfId="2476"/>
    <cellStyle name="40% - Ênfase4 7 10 2 2" xfId="2477"/>
    <cellStyle name="40% - Ênfase4 7 10 2 2 2" xfId="2478"/>
    <cellStyle name="40% - Ênfase4 7 10 2 2 2 2" xfId="2479"/>
    <cellStyle name="40% - Ênfase4 7 10 2 2 3" xfId="2480"/>
    <cellStyle name="40% - Ênfase4 7 10 2 2 3 2" xfId="2481"/>
    <cellStyle name="40% - Ênfase4 7 10 2 2 4" xfId="2482"/>
    <cellStyle name="40% - Ênfase4 7 10 2 3" xfId="2483"/>
    <cellStyle name="40% - Ênfase4 7 10 2 3 2" xfId="2484"/>
    <cellStyle name="40% - Ênfase4 7 10 2 4" xfId="2485"/>
    <cellStyle name="40% - Ênfase4 7 10 2 4 2" xfId="2486"/>
    <cellStyle name="40% - Ênfase4 7 10 2 5" xfId="2487"/>
    <cellStyle name="40% - Ênfase4 7 10 2_RXO 2011" xfId="2488"/>
    <cellStyle name="40% - Ênfase4 7 10_24100" xfId="2489"/>
    <cellStyle name="40% - Ênfase4 7 11" xfId="2490"/>
    <cellStyle name="40% - Ênfase4 7 11 2" xfId="2491"/>
    <cellStyle name="40% - Ênfase4 7 11 2 2" xfId="2492"/>
    <cellStyle name="40% - Ênfase4 7 11 2 2 2" xfId="2493"/>
    <cellStyle name="40% - Ênfase4 7 11 2 2 2 2" xfId="2494"/>
    <cellStyle name="40% - Ênfase4 7 11 2 2 3" xfId="2495"/>
    <cellStyle name="40% - Ênfase4 7 11 2 2 3 2" xfId="2496"/>
    <cellStyle name="40% - Ênfase4 7 11 2 2 4" xfId="2497"/>
    <cellStyle name="40% - Ênfase4 7 11 2 3" xfId="2498"/>
    <cellStyle name="40% - Ênfase4 7 11 2 3 2" xfId="2499"/>
    <cellStyle name="40% - Ênfase4 7 11 2 4" xfId="2500"/>
    <cellStyle name="40% - Ênfase4 7 11 2 4 2" xfId="2501"/>
    <cellStyle name="40% - Ênfase4 7 11 2 5" xfId="2502"/>
    <cellStyle name="40% - Ênfase4 7 11 2_RXO 2011" xfId="2503"/>
    <cellStyle name="40% - Ênfase4 7 11_24100" xfId="2504"/>
    <cellStyle name="40% - Ênfase4 7 12" xfId="2505"/>
    <cellStyle name="40% - Ênfase4 7 12 2" xfId="2506"/>
    <cellStyle name="40% - Ênfase4 7 2" xfId="2507"/>
    <cellStyle name="40% - Ênfase4 7 2 2" xfId="2508"/>
    <cellStyle name="40% - Ênfase4 7 2 2 2" xfId="2509"/>
    <cellStyle name="40% - Ênfase4 7 2 2 2 2" xfId="2510"/>
    <cellStyle name="40% - Ênfase4 7 2 2 2 2 2" xfId="2511"/>
    <cellStyle name="40% - Ênfase4 7 2 2 2 3" xfId="2512"/>
    <cellStyle name="40% - Ênfase4 7 2 2 2 3 2" xfId="2513"/>
    <cellStyle name="40% - Ênfase4 7 2 2 2 4" xfId="2514"/>
    <cellStyle name="40% - Ênfase4 7 2 2 3" xfId="2515"/>
    <cellStyle name="40% - Ênfase4 7 2 2 3 2" xfId="2516"/>
    <cellStyle name="40% - Ênfase4 7 2 2 4" xfId="2517"/>
    <cellStyle name="40% - Ênfase4 7 2 2 4 2" xfId="2518"/>
    <cellStyle name="40% - Ênfase4 7 2 2 5" xfId="2519"/>
    <cellStyle name="40% - Ênfase4 7 2 2_RXO 2011" xfId="2520"/>
    <cellStyle name="40% - Ênfase4 7 2_24100" xfId="2521"/>
    <cellStyle name="40% - Ênfase4 7 3" xfId="2522"/>
    <cellStyle name="40% - Ênfase4 7 3 2" xfId="2523"/>
    <cellStyle name="40% - Ênfase4 7 3 2 2" xfId="2524"/>
    <cellStyle name="40% - Ênfase4 7 3 2 2 2" xfId="2525"/>
    <cellStyle name="40% - Ênfase4 7 3 2 2 2 2" xfId="2526"/>
    <cellStyle name="40% - Ênfase4 7 3 2 2 3" xfId="2527"/>
    <cellStyle name="40% - Ênfase4 7 3 2 2 3 2" xfId="2528"/>
    <cellStyle name="40% - Ênfase4 7 3 2 2 4" xfId="2529"/>
    <cellStyle name="40% - Ênfase4 7 3 2 3" xfId="2530"/>
    <cellStyle name="40% - Ênfase4 7 3 2 3 2" xfId="2531"/>
    <cellStyle name="40% - Ênfase4 7 3 2 4" xfId="2532"/>
    <cellStyle name="40% - Ênfase4 7 3 2 4 2" xfId="2533"/>
    <cellStyle name="40% - Ênfase4 7 3 2 5" xfId="2534"/>
    <cellStyle name="40% - Ênfase4 7 3 2_RXO 2011" xfId="2535"/>
    <cellStyle name="40% - Ênfase4 7 3_24100" xfId="2536"/>
    <cellStyle name="40% - Ênfase4 7 4" xfId="2537"/>
    <cellStyle name="40% - Ênfase4 7 4 2" xfId="2538"/>
    <cellStyle name="40% - Ênfase4 7 4 2 2" xfId="2539"/>
    <cellStyle name="40% - Ênfase4 7 4 2 2 2" xfId="2540"/>
    <cellStyle name="40% - Ênfase4 7 4 2 2 2 2" xfId="2541"/>
    <cellStyle name="40% - Ênfase4 7 4 2 2 3" xfId="2542"/>
    <cellStyle name="40% - Ênfase4 7 4 2 2 3 2" xfId="2543"/>
    <cellStyle name="40% - Ênfase4 7 4 2 2 4" xfId="2544"/>
    <cellStyle name="40% - Ênfase4 7 4 2 3" xfId="2545"/>
    <cellStyle name="40% - Ênfase4 7 4 2 3 2" xfId="2546"/>
    <cellStyle name="40% - Ênfase4 7 4 2 4" xfId="2547"/>
    <cellStyle name="40% - Ênfase4 7 4 2 4 2" xfId="2548"/>
    <cellStyle name="40% - Ênfase4 7 4 2 5" xfId="2549"/>
    <cellStyle name="40% - Ênfase4 7 4 2_RXO 2011" xfId="2550"/>
    <cellStyle name="40% - Ênfase4 7 4_24100" xfId="2551"/>
    <cellStyle name="40% - Ênfase4 7 5" xfId="2552"/>
    <cellStyle name="40% - Ênfase4 7 5 2" xfId="2553"/>
    <cellStyle name="40% - Ênfase4 7 5 2 2" xfId="2554"/>
    <cellStyle name="40% - Ênfase4 7 5 2 2 2" xfId="2555"/>
    <cellStyle name="40% - Ênfase4 7 5 2 2 2 2" xfId="2556"/>
    <cellStyle name="40% - Ênfase4 7 5 2 2 3" xfId="2557"/>
    <cellStyle name="40% - Ênfase4 7 5 2 2 3 2" xfId="2558"/>
    <cellStyle name="40% - Ênfase4 7 5 2 2 4" xfId="2559"/>
    <cellStyle name="40% - Ênfase4 7 5 2 3" xfId="2560"/>
    <cellStyle name="40% - Ênfase4 7 5 2 3 2" xfId="2561"/>
    <cellStyle name="40% - Ênfase4 7 5 2 4" xfId="2562"/>
    <cellStyle name="40% - Ênfase4 7 5 2 4 2" xfId="2563"/>
    <cellStyle name="40% - Ênfase4 7 5 2 5" xfId="2564"/>
    <cellStyle name="40% - Ênfase4 7 5 2_RXO 2011" xfId="2565"/>
    <cellStyle name="40% - Ênfase4 7 5_24100" xfId="2566"/>
    <cellStyle name="40% - Ênfase4 7 6" xfId="2567"/>
    <cellStyle name="40% - Ênfase4 7 6 2" xfId="2568"/>
    <cellStyle name="40% - Ênfase4 7 6 2 2" xfId="2569"/>
    <cellStyle name="40% - Ênfase4 7 6 2 2 2" xfId="2570"/>
    <cellStyle name="40% - Ênfase4 7 6 2 2 2 2" xfId="2571"/>
    <cellStyle name="40% - Ênfase4 7 6 2 2 3" xfId="2572"/>
    <cellStyle name="40% - Ênfase4 7 6 2 2 3 2" xfId="2573"/>
    <cellStyle name="40% - Ênfase4 7 6 2 2 4" xfId="2574"/>
    <cellStyle name="40% - Ênfase4 7 6 2 3" xfId="2575"/>
    <cellStyle name="40% - Ênfase4 7 6 2 3 2" xfId="2576"/>
    <cellStyle name="40% - Ênfase4 7 6 2 4" xfId="2577"/>
    <cellStyle name="40% - Ênfase4 7 6 2 4 2" xfId="2578"/>
    <cellStyle name="40% - Ênfase4 7 6 2 5" xfId="2579"/>
    <cellStyle name="40% - Ênfase4 7 6 2_RXO 2011" xfId="2580"/>
    <cellStyle name="40% - Ênfase4 7 6_24100" xfId="2581"/>
    <cellStyle name="40% - Ênfase4 7 7" xfId="2582"/>
    <cellStyle name="40% - Ênfase4 7 7 2" xfId="2583"/>
    <cellStyle name="40% - Ênfase4 7 7 2 2" xfId="2584"/>
    <cellStyle name="40% - Ênfase4 7 7 2 2 2" xfId="2585"/>
    <cellStyle name="40% - Ênfase4 7 7 2 2 2 2" xfId="2586"/>
    <cellStyle name="40% - Ênfase4 7 7 2 2 3" xfId="2587"/>
    <cellStyle name="40% - Ênfase4 7 7 2 2 3 2" xfId="2588"/>
    <cellStyle name="40% - Ênfase4 7 7 2 2 4" xfId="2589"/>
    <cellStyle name="40% - Ênfase4 7 7 2 3" xfId="2590"/>
    <cellStyle name="40% - Ênfase4 7 7 2 3 2" xfId="2591"/>
    <cellStyle name="40% - Ênfase4 7 7 2 4" xfId="2592"/>
    <cellStyle name="40% - Ênfase4 7 7 2 4 2" xfId="2593"/>
    <cellStyle name="40% - Ênfase4 7 7 2 5" xfId="2594"/>
    <cellStyle name="40% - Ênfase4 7 7 2_RXO 2011" xfId="2595"/>
    <cellStyle name="40% - Ênfase4 7 7_24100" xfId="2596"/>
    <cellStyle name="40% - Ênfase4 7 8" xfId="2597"/>
    <cellStyle name="40% - Ênfase4 7 8 2" xfId="2598"/>
    <cellStyle name="40% - Ênfase4 7 8 2 2" xfId="2599"/>
    <cellStyle name="40% - Ênfase4 7 8 2 2 2" xfId="2600"/>
    <cellStyle name="40% - Ênfase4 7 8 2 2 2 2" xfId="2601"/>
    <cellStyle name="40% - Ênfase4 7 8 2 2 3" xfId="2602"/>
    <cellStyle name="40% - Ênfase4 7 8 2 2 3 2" xfId="2603"/>
    <cellStyle name="40% - Ênfase4 7 8 2 2 4" xfId="2604"/>
    <cellStyle name="40% - Ênfase4 7 8 2 3" xfId="2605"/>
    <cellStyle name="40% - Ênfase4 7 8 2 3 2" xfId="2606"/>
    <cellStyle name="40% - Ênfase4 7 8 2 4" xfId="2607"/>
    <cellStyle name="40% - Ênfase4 7 8 2 4 2" xfId="2608"/>
    <cellStyle name="40% - Ênfase4 7 8 2 5" xfId="2609"/>
    <cellStyle name="40% - Ênfase4 7 8 2_RXO 2011" xfId="2610"/>
    <cellStyle name="40% - Ênfase4 7 8_24100" xfId="2611"/>
    <cellStyle name="40% - Ênfase4 7 9" xfId="2612"/>
    <cellStyle name="40% - Ênfase4 7 9 2" xfId="2613"/>
    <cellStyle name="40% - Ênfase4 7 9 2 2" xfId="2614"/>
    <cellStyle name="40% - Ênfase4 7 9 2 2 2" xfId="2615"/>
    <cellStyle name="40% - Ênfase4 7 9 2 2 2 2" xfId="2616"/>
    <cellStyle name="40% - Ênfase4 7 9 2 2 3" xfId="2617"/>
    <cellStyle name="40% - Ênfase4 7 9 2 2 3 2" xfId="2618"/>
    <cellStyle name="40% - Ênfase4 7 9 2 2 4" xfId="2619"/>
    <cellStyle name="40% - Ênfase4 7 9 2 3" xfId="2620"/>
    <cellStyle name="40% - Ênfase4 7 9 2 3 2" xfId="2621"/>
    <cellStyle name="40% - Ênfase4 7 9 2 4" xfId="2622"/>
    <cellStyle name="40% - Ênfase4 7 9 2 4 2" xfId="2623"/>
    <cellStyle name="40% - Ênfase4 7 9 2 5" xfId="2624"/>
    <cellStyle name="40% - Ênfase4 7 9 2_RXO 2011" xfId="2625"/>
    <cellStyle name="40% - Ênfase4 7 9_24100" xfId="2626"/>
    <cellStyle name="40% - Ênfase4 7_AG-41 000" xfId="2627"/>
    <cellStyle name="40% - Ênfase4 8" xfId="2628"/>
    <cellStyle name="40% - Ênfase4 8 2" xfId="2629"/>
    <cellStyle name="40% - Ênfase4 8 2 2" xfId="2630"/>
    <cellStyle name="40% - Ênfase4 8_RXO 2011" xfId="2631"/>
    <cellStyle name="40% - Ênfase4 9" xfId="2632"/>
    <cellStyle name="40% - Ênfase4 9 2" xfId="2633"/>
    <cellStyle name="40% - Ênfase4 9 2 2" xfId="2634"/>
    <cellStyle name="40% - Ênfase4 9_RXO 2011" xfId="2635"/>
    <cellStyle name="40% - Ênfase5 10" xfId="2636"/>
    <cellStyle name="40% - Ênfase5 10 2" xfId="2637"/>
    <cellStyle name="40% - Ênfase5 10 2 2" xfId="2638"/>
    <cellStyle name="40% - Ênfase5 10 2 2 2" xfId="2639"/>
    <cellStyle name="40% - Ênfase5 10 2 3" xfId="2640"/>
    <cellStyle name="40% - Ênfase5 10 2 3 2" xfId="2641"/>
    <cellStyle name="40% - Ênfase5 10 2 4" xfId="2642"/>
    <cellStyle name="40% - Ênfase5 10 3" xfId="2643"/>
    <cellStyle name="40% - Ênfase5 10 3 2" xfId="2644"/>
    <cellStyle name="40% - Ênfase5 10 4" xfId="2645"/>
    <cellStyle name="40% - Ênfase5 10 4 2" xfId="2646"/>
    <cellStyle name="40% - Ênfase5 10 5" xfId="2647"/>
    <cellStyle name="40% - Ênfase5 10_RXO 2011" xfId="2648"/>
    <cellStyle name="40% - Ênfase5 11" xfId="2649"/>
    <cellStyle name="40% - Ênfase5 12" xfId="2650"/>
    <cellStyle name="40% - Ênfase5 2" xfId="2651"/>
    <cellStyle name="40% - Ênfase5 2 2" xfId="2652"/>
    <cellStyle name="40% - Ênfase5 2 2 2" xfId="2653"/>
    <cellStyle name="40% - Ênfase5 2 2 2 2" xfId="2654"/>
    <cellStyle name="40% - Ênfase5 2 2_RXO 2011" xfId="2655"/>
    <cellStyle name="40% - Ênfase5 2 3" xfId="2656"/>
    <cellStyle name="40% - Ênfase5 2 3 2" xfId="2657"/>
    <cellStyle name="40% - Ênfase5 2 3 2 2" xfId="2658"/>
    <cellStyle name="40% - Ênfase5 2 3_RXO 2011" xfId="2659"/>
    <cellStyle name="40% - Ênfase5 2 4" xfId="2660"/>
    <cellStyle name="40% - Ênfase5 2 4 2" xfId="2661"/>
    <cellStyle name="40% - Ênfase5 2 4 2 2" xfId="2662"/>
    <cellStyle name="40% - Ênfase5 2 4_RXO 2011" xfId="2663"/>
    <cellStyle name="40% - Ênfase5 2 5" xfId="2664"/>
    <cellStyle name="40% - Ênfase5 2 5 2" xfId="2665"/>
    <cellStyle name="40% - Ênfase5 2 5 2 2" xfId="2666"/>
    <cellStyle name="40% - Ênfase5 2 5_RXO 2011" xfId="2667"/>
    <cellStyle name="40% - Ênfase5 2 6" xfId="2668"/>
    <cellStyle name="40% - Ênfase5 2 6 2" xfId="2669"/>
    <cellStyle name="40% - Ênfase5 2 7" xfId="2670"/>
    <cellStyle name="40% - Ênfase5 2 7 2" xfId="2671"/>
    <cellStyle name="40% - Ênfase5 2_AG-41 000" xfId="2672"/>
    <cellStyle name="40% - Ênfase5 3" xfId="2673"/>
    <cellStyle name="40% - Ênfase5 3 2" xfId="2674"/>
    <cellStyle name="40% - Ênfase5 3 2 2" xfId="2675"/>
    <cellStyle name="40% - Ênfase5 3 2 2 2" xfId="2676"/>
    <cellStyle name="40% - Ênfase5 3 2_RXO 2011" xfId="2677"/>
    <cellStyle name="40% - Ênfase5 3 3" xfId="2678"/>
    <cellStyle name="40% - Ênfase5 3 3 2" xfId="2679"/>
    <cellStyle name="40% - Ênfase5 3 3 2 2" xfId="2680"/>
    <cellStyle name="40% - Ênfase5 3 3_RXO 2011" xfId="2681"/>
    <cellStyle name="40% - Ênfase5 3 4" xfId="2682"/>
    <cellStyle name="40% - Ênfase5 3 4 2" xfId="2683"/>
    <cellStyle name="40% - Ênfase5 3 4 2 2" xfId="2684"/>
    <cellStyle name="40% - Ênfase5 3 4_RXO 2011" xfId="2685"/>
    <cellStyle name="40% - Ênfase5 3 5" xfId="2686"/>
    <cellStyle name="40% - Ênfase5 3 5 2" xfId="2687"/>
    <cellStyle name="40% - Ênfase5 3 5 2 2" xfId="2688"/>
    <cellStyle name="40% - Ênfase5 3 5_RXO 2011" xfId="2689"/>
    <cellStyle name="40% - Ênfase5 3 6" xfId="2690"/>
    <cellStyle name="40% - Ênfase5 3 6 2" xfId="2691"/>
    <cellStyle name="40% - Ênfase5 3_AG-41 000" xfId="2692"/>
    <cellStyle name="40% - Ênfase5 4" xfId="2693"/>
    <cellStyle name="40% - Ênfase5 4 2" xfId="2694"/>
    <cellStyle name="40% - Ênfase5 4 2 2" xfId="2695"/>
    <cellStyle name="40% - Ênfase5 4 2 2 2" xfId="2696"/>
    <cellStyle name="40% - Ênfase5 4 2_RXO 2011" xfId="2697"/>
    <cellStyle name="40% - Ênfase5 4 3" xfId="2698"/>
    <cellStyle name="40% - Ênfase5 4 3 2" xfId="2699"/>
    <cellStyle name="40% - Ênfase5 4 3 2 2" xfId="2700"/>
    <cellStyle name="40% - Ênfase5 4 3_RXO 2011" xfId="2701"/>
    <cellStyle name="40% - Ênfase5 4 4" xfId="2702"/>
    <cellStyle name="40% - Ênfase5 4 4 2" xfId="2703"/>
    <cellStyle name="40% - Ênfase5 4 4 2 2" xfId="2704"/>
    <cellStyle name="40% - Ênfase5 4 4_RXO 2011" xfId="2705"/>
    <cellStyle name="40% - Ênfase5 4 5" xfId="2706"/>
    <cellStyle name="40% - Ênfase5 4 5 2" xfId="2707"/>
    <cellStyle name="40% - Ênfase5 4 5 2 2" xfId="2708"/>
    <cellStyle name="40% - Ênfase5 4 5_RXO 2011" xfId="2709"/>
    <cellStyle name="40% - Ênfase5 4 6" xfId="2710"/>
    <cellStyle name="40% - Ênfase5 4 6 2" xfId="2711"/>
    <cellStyle name="40% - Ênfase5 4_AG-41 000" xfId="2712"/>
    <cellStyle name="40% - Ênfase5 5" xfId="2713"/>
    <cellStyle name="40% - Ênfase5 5 2" xfId="2714"/>
    <cellStyle name="40% - Ênfase5 5 2 2" xfId="2715"/>
    <cellStyle name="40% - Ênfase5 5 2 2 2" xfId="2716"/>
    <cellStyle name="40% - Ênfase5 5 2_RXO 2011" xfId="2717"/>
    <cellStyle name="40% - Ênfase5 5 3" xfId="2718"/>
    <cellStyle name="40% - Ênfase5 5 3 2" xfId="2719"/>
    <cellStyle name="40% - Ênfase5 5 3 2 2" xfId="2720"/>
    <cellStyle name="40% - Ênfase5 5 3_RXO 2011" xfId="2721"/>
    <cellStyle name="40% - Ênfase5 5 4" xfId="2722"/>
    <cellStyle name="40% - Ênfase5 5 4 2" xfId="2723"/>
    <cellStyle name="40% - Ênfase5 5 4 2 2" xfId="2724"/>
    <cellStyle name="40% - Ênfase5 5 4_RXO 2011" xfId="2725"/>
    <cellStyle name="40% - Ênfase5 5 5" xfId="2726"/>
    <cellStyle name="40% - Ênfase5 5 5 2" xfId="2727"/>
    <cellStyle name="40% - Ênfase5 5 5 2 2" xfId="2728"/>
    <cellStyle name="40% - Ênfase5 5 5_RXO 2011" xfId="2729"/>
    <cellStyle name="40% - Ênfase5 5 6" xfId="2730"/>
    <cellStyle name="40% - Ênfase5 5 6 2" xfId="2731"/>
    <cellStyle name="40% - Ênfase5 5_AG-41 000" xfId="2732"/>
    <cellStyle name="40% - Ênfase5 6" xfId="2733"/>
    <cellStyle name="40% - Ênfase5 6 2" xfId="2734"/>
    <cellStyle name="40% - Ênfase5 6 2 2" xfId="2735"/>
    <cellStyle name="40% - Ênfase5 6_RXO 2011" xfId="2736"/>
    <cellStyle name="40% - Ênfase5 7" xfId="2737"/>
    <cellStyle name="40% - Ênfase5 7 10" xfId="2738"/>
    <cellStyle name="40% - Ênfase5 7 10 2" xfId="2739"/>
    <cellStyle name="40% - Ênfase5 7 10 2 2" xfId="2740"/>
    <cellStyle name="40% - Ênfase5 7 10 2 2 2" xfId="2741"/>
    <cellStyle name="40% - Ênfase5 7 10 2 2 2 2" xfId="2742"/>
    <cellStyle name="40% - Ênfase5 7 10 2 2 3" xfId="2743"/>
    <cellStyle name="40% - Ênfase5 7 10 2 2 3 2" xfId="2744"/>
    <cellStyle name="40% - Ênfase5 7 10 2 2 4" xfId="2745"/>
    <cellStyle name="40% - Ênfase5 7 10 2 3" xfId="2746"/>
    <cellStyle name="40% - Ênfase5 7 10 2 3 2" xfId="2747"/>
    <cellStyle name="40% - Ênfase5 7 10 2 4" xfId="2748"/>
    <cellStyle name="40% - Ênfase5 7 10 2 4 2" xfId="2749"/>
    <cellStyle name="40% - Ênfase5 7 10 2 5" xfId="2750"/>
    <cellStyle name="40% - Ênfase5 7 10 2_RXO 2011" xfId="2751"/>
    <cellStyle name="40% - Ênfase5 7 10_24100" xfId="2752"/>
    <cellStyle name="40% - Ênfase5 7 11" xfId="2753"/>
    <cellStyle name="40% - Ênfase5 7 11 2" xfId="2754"/>
    <cellStyle name="40% - Ênfase5 7 11 2 2" xfId="2755"/>
    <cellStyle name="40% - Ênfase5 7 11 2 2 2" xfId="2756"/>
    <cellStyle name="40% - Ênfase5 7 11 2 2 2 2" xfId="2757"/>
    <cellStyle name="40% - Ênfase5 7 11 2 2 3" xfId="2758"/>
    <cellStyle name="40% - Ênfase5 7 11 2 2 3 2" xfId="2759"/>
    <cellStyle name="40% - Ênfase5 7 11 2 2 4" xfId="2760"/>
    <cellStyle name="40% - Ênfase5 7 11 2 3" xfId="2761"/>
    <cellStyle name="40% - Ênfase5 7 11 2 3 2" xfId="2762"/>
    <cellStyle name="40% - Ênfase5 7 11 2 4" xfId="2763"/>
    <cellStyle name="40% - Ênfase5 7 11 2 4 2" xfId="2764"/>
    <cellStyle name="40% - Ênfase5 7 11 2 5" xfId="2765"/>
    <cellStyle name="40% - Ênfase5 7 11 2_RXO 2011" xfId="2766"/>
    <cellStyle name="40% - Ênfase5 7 11_24100" xfId="2767"/>
    <cellStyle name="40% - Ênfase5 7 12" xfId="2768"/>
    <cellStyle name="40% - Ênfase5 7 12 2" xfId="2769"/>
    <cellStyle name="40% - Ênfase5 7 2" xfId="2770"/>
    <cellStyle name="40% - Ênfase5 7 2 2" xfId="2771"/>
    <cellStyle name="40% - Ênfase5 7 2 2 2" xfId="2772"/>
    <cellStyle name="40% - Ênfase5 7 2 2 2 2" xfId="2773"/>
    <cellStyle name="40% - Ênfase5 7 2 2 2 2 2" xfId="2774"/>
    <cellStyle name="40% - Ênfase5 7 2 2 2 3" xfId="2775"/>
    <cellStyle name="40% - Ênfase5 7 2 2 2 3 2" xfId="2776"/>
    <cellStyle name="40% - Ênfase5 7 2 2 2 4" xfId="2777"/>
    <cellStyle name="40% - Ênfase5 7 2 2 3" xfId="2778"/>
    <cellStyle name="40% - Ênfase5 7 2 2 3 2" xfId="2779"/>
    <cellStyle name="40% - Ênfase5 7 2 2 4" xfId="2780"/>
    <cellStyle name="40% - Ênfase5 7 2 2 4 2" xfId="2781"/>
    <cellStyle name="40% - Ênfase5 7 2 2 5" xfId="2782"/>
    <cellStyle name="40% - Ênfase5 7 2 2_RXO 2011" xfId="2783"/>
    <cellStyle name="40% - Ênfase5 7 2_24100" xfId="2784"/>
    <cellStyle name="40% - Ênfase5 7 3" xfId="2785"/>
    <cellStyle name="40% - Ênfase5 7 3 2" xfId="2786"/>
    <cellStyle name="40% - Ênfase5 7 3 2 2" xfId="2787"/>
    <cellStyle name="40% - Ênfase5 7 3 2 2 2" xfId="2788"/>
    <cellStyle name="40% - Ênfase5 7 3 2 2 2 2" xfId="2789"/>
    <cellStyle name="40% - Ênfase5 7 3 2 2 3" xfId="2790"/>
    <cellStyle name="40% - Ênfase5 7 3 2 2 3 2" xfId="2791"/>
    <cellStyle name="40% - Ênfase5 7 3 2 2 4" xfId="2792"/>
    <cellStyle name="40% - Ênfase5 7 3 2 3" xfId="2793"/>
    <cellStyle name="40% - Ênfase5 7 3 2 3 2" xfId="2794"/>
    <cellStyle name="40% - Ênfase5 7 3 2 4" xfId="2795"/>
    <cellStyle name="40% - Ênfase5 7 3 2 4 2" xfId="2796"/>
    <cellStyle name="40% - Ênfase5 7 3 2 5" xfId="2797"/>
    <cellStyle name="40% - Ênfase5 7 3 2_RXO 2011" xfId="2798"/>
    <cellStyle name="40% - Ênfase5 7 3_24100" xfId="2799"/>
    <cellStyle name="40% - Ênfase5 7 4" xfId="2800"/>
    <cellStyle name="40% - Ênfase5 7 4 2" xfId="2801"/>
    <cellStyle name="40% - Ênfase5 7 4 2 2" xfId="2802"/>
    <cellStyle name="40% - Ênfase5 7 4 2 2 2" xfId="2803"/>
    <cellStyle name="40% - Ênfase5 7 4 2 2 2 2" xfId="2804"/>
    <cellStyle name="40% - Ênfase5 7 4 2 2 3" xfId="2805"/>
    <cellStyle name="40% - Ênfase5 7 4 2 2 3 2" xfId="2806"/>
    <cellStyle name="40% - Ênfase5 7 4 2 2 4" xfId="2807"/>
    <cellStyle name="40% - Ênfase5 7 4 2 3" xfId="2808"/>
    <cellStyle name="40% - Ênfase5 7 4 2 3 2" xfId="2809"/>
    <cellStyle name="40% - Ênfase5 7 4 2 4" xfId="2810"/>
    <cellStyle name="40% - Ênfase5 7 4 2 4 2" xfId="2811"/>
    <cellStyle name="40% - Ênfase5 7 4 2 5" xfId="2812"/>
    <cellStyle name="40% - Ênfase5 7 4 2_RXO 2011" xfId="2813"/>
    <cellStyle name="40% - Ênfase5 7 4_24100" xfId="2814"/>
    <cellStyle name="40% - Ênfase5 7 5" xfId="2815"/>
    <cellStyle name="40% - Ênfase5 7 5 2" xfId="2816"/>
    <cellStyle name="40% - Ênfase5 7 5 2 2" xfId="2817"/>
    <cellStyle name="40% - Ênfase5 7 5 2 2 2" xfId="2818"/>
    <cellStyle name="40% - Ênfase5 7 5 2 2 2 2" xfId="2819"/>
    <cellStyle name="40% - Ênfase5 7 5 2 2 3" xfId="2820"/>
    <cellStyle name="40% - Ênfase5 7 5 2 2 3 2" xfId="2821"/>
    <cellStyle name="40% - Ênfase5 7 5 2 2 4" xfId="2822"/>
    <cellStyle name="40% - Ênfase5 7 5 2 3" xfId="2823"/>
    <cellStyle name="40% - Ênfase5 7 5 2 3 2" xfId="2824"/>
    <cellStyle name="40% - Ênfase5 7 5 2 4" xfId="2825"/>
    <cellStyle name="40% - Ênfase5 7 5 2 4 2" xfId="2826"/>
    <cellStyle name="40% - Ênfase5 7 5 2 5" xfId="2827"/>
    <cellStyle name="40% - Ênfase5 7 5 2_RXO 2011" xfId="2828"/>
    <cellStyle name="40% - Ênfase5 7 5_24100" xfId="2829"/>
    <cellStyle name="40% - Ênfase5 7 6" xfId="2830"/>
    <cellStyle name="40% - Ênfase5 7 6 2" xfId="2831"/>
    <cellStyle name="40% - Ênfase5 7 6 2 2" xfId="2832"/>
    <cellStyle name="40% - Ênfase5 7 6 2 2 2" xfId="2833"/>
    <cellStyle name="40% - Ênfase5 7 6 2 2 2 2" xfId="2834"/>
    <cellStyle name="40% - Ênfase5 7 6 2 2 3" xfId="2835"/>
    <cellStyle name="40% - Ênfase5 7 6 2 2 3 2" xfId="2836"/>
    <cellStyle name="40% - Ênfase5 7 6 2 2 4" xfId="2837"/>
    <cellStyle name="40% - Ênfase5 7 6 2 3" xfId="2838"/>
    <cellStyle name="40% - Ênfase5 7 6 2 3 2" xfId="2839"/>
    <cellStyle name="40% - Ênfase5 7 6 2 4" xfId="2840"/>
    <cellStyle name="40% - Ênfase5 7 6 2 4 2" xfId="2841"/>
    <cellStyle name="40% - Ênfase5 7 6 2 5" xfId="2842"/>
    <cellStyle name="40% - Ênfase5 7 6 2_RXO 2011" xfId="2843"/>
    <cellStyle name="40% - Ênfase5 7 6_24100" xfId="2844"/>
    <cellStyle name="40% - Ênfase5 7 7" xfId="2845"/>
    <cellStyle name="40% - Ênfase5 7 7 2" xfId="2846"/>
    <cellStyle name="40% - Ênfase5 7 7 2 2" xfId="2847"/>
    <cellStyle name="40% - Ênfase5 7 7 2 2 2" xfId="2848"/>
    <cellStyle name="40% - Ênfase5 7 7 2 2 2 2" xfId="2849"/>
    <cellStyle name="40% - Ênfase5 7 7 2 2 3" xfId="2850"/>
    <cellStyle name="40% - Ênfase5 7 7 2 2 3 2" xfId="2851"/>
    <cellStyle name="40% - Ênfase5 7 7 2 2 4" xfId="2852"/>
    <cellStyle name="40% - Ênfase5 7 7 2 3" xfId="2853"/>
    <cellStyle name="40% - Ênfase5 7 7 2 3 2" xfId="2854"/>
    <cellStyle name="40% - Ênfase5 7 7 2 4" xfId="2855"/>
    <cellStyle name="40% - Ênfase5 7 7 2 4 2" xfId="2856"/>
    <cellStyle name="40% - Ênfase5 7 7 2 5" xfId="2857"/>
    <cellStyle name="40% - Ênfase5 7 7 2_RXO 2011" xfId="2858"/>
    <cellStyle name="40% - Ênfase5 7 7_24100" xfId="2859"/>
    <cellStyle name="40% - Ênfase5 7 8" xfId="2860"/>
    <cellStyle name="40% - Ênfase5 7 8 2" xfId="2861"/>
    <cellStyle name="40% - Ênfase5 7 8 2 2" xfId="2862"/>
    <cellStyle name="40% - Ênfase5 7 8 2 2 2" xfId="2863"/>
    <cellStyle name="40% - Ênfase5 7 8 2 2 2 2" xfId="2864"/>
    <cellStyle name="40% - Ênfase5 7 8 2 2 3" xfId="2865"/>
    <cellStyle name="40% - Ênfase5 7 8 2 2 3 2" xfId="2866"/>
    <cellStyle name="40% - Ênfase5 7 8 2 2 4" xfId="2867"/>
    <cellStyle name="40% - Ênfase5 7 8 2 3" xfId="2868"/>
    <cellStyle name="40% - Ênfase5 7 8 2 3 2" xfId="2869"/>
    <cellStyle name="40% - Ênfase5 7 8 2 4" xfId="2870"/>
    <cellStyle name="40% - Ênfase5 7 8 2 4 2" xfId="2871"/>
    <cellStyle name="40% - Ênfase5 7 8 2 5" xfId="2872"/>
    <cellStyle name="40% - Ênfase5 7 8 2_RXO 2011" xfId="2873"/>
    <cellStyle name="40% - Ênfase5 7 8_24100" xfId="2874"/>
    <cellStyle name="40% - Ênfase5 7 9" xfId="2875"/>
    <cellStyle name="40% - Ênfase5 7 9 2" xfId="2876"/>
    <cellStyle name="40% - Ênfase5 7 9 2 2" xfId="2877"/>
    <cellStyle name="40% - Ênfase5 7 9 2 2 2" xfId="2878"/>
    <cellStyle name="40% - Ênfase5 7 9 2 2 2 2" xfId="2879"/>
    <cellStyle name="40% - Ênfase5 7 9 2 2 3" xfId="2880"/>
    <cellStyle name="40% - Ênfase5 7 9 2 2 3 2" xfId="2881"/>
    <cellStyle name="40% - Ênfase5 7 9 2 2 4" xfId="2882"/>
    <cellStyle name="40% - Ênfase5 7 9 2 3" xfId="2883"/>
    <cellStyle name="40% - Ênfase5 7 9 2 3 2" xfId="2884"/>
    <cellStyle name="40% - Ênfase5 7 9 2 4" xfId="2885"/>
    <cellStyle name="40% - Ênfase5 7 9 2 4 2" xfId="2886"/>
    <cellStyle name="40% - Ênfase5 7 9 2 5" xfId="2887"/>
    <cellStyle name="40% - Ênfase5 7 9 2_RXO 2011" xfId="2888"/>
    <cellStyle name="40% - Ênfase5 7 9_24100" xfId="2889"/>
    <cellStyle name="40% - Ênfase5 7_AG-41 000" xfId="2890"/>
    <cellStyle name="40% - Ênfase5 8" xfId="2891"/>
    <cellStyle name="40% - Ênfase5 8 2" xfId="2892"/>
    <cellStyle name="40% - Ênfase5 8 2 2" xfId="2893"/>
    <cellStyle name="40% - Ênfase5 8_RXO 2011" xfId="2894"/>
    <cellStyle name="40% - Ênfase5 9" xfId="2895"/>
    <cellStyle name="40% - Ênfase5 9 2" xfId="2896"/>
    <cellStyle name="40% - Ênfase5 9 2 2" xfId="2897"/>
    <cellStyle name="40% - Ênfase5 9_RXO 2011" xfId="2898"/>
    <cellStyle name="40% - Ênfase6 10" xfId="2899"/>
    <cellStyle name="40% - Ênfase6 10 2" xfId="2900"/>
    <cellStyle name="40% - Ênfase6 10 2 2" xfId="2901"/>
    <cellStyle name="40% - Ênfase6 10 2 2 2" xfId="2902"/>
    <cellStyle name="40% - Ênfase6 10 2 3" xfId="2903"/>
    <cellStyle name="40% - Ênfase6 10 2 3 2" xfId="2904"/>
    <cellStyle name="40% - Ênfase6 10 2 4" xfId="2905"/>
    <cellStyle name="40% - Ênfase6 10 3" xfId="2906"/>
    <cellStyle name="40% - Ênfase6 10 3 2" xfId="2907"/>
    <cellStyle name="40% - Ênfase6 10 4" xfId="2908"/>
    <cellStyle name="40% - Ênfase6 10 4 2" xfId="2909"/>
    <cellStyle name="40% - Ênfase6 10 5" xfId="2910"/>
    <cellStyle name="40% - Ênfase6 10_RXO 2011" xfId="2911"/>
    <cellStyle name="40% - Ênfase6 11" xfId="2912"/>
    <cellStyle name="40% - Ênfase6 12" xfId="2913"/>
    <cellStyle name="40% - Ênfase6 2" xfId="2914"/>
    <cellStyle name="40% - Ênfase6 2 2" xfId="2915"/>
    <cellStyle name="40% - Ênfase6 2 2 2" xfId="2916"/>
    <cellStyle name="40% - Ênfase6 2 2 2 2" xfId="2917"/>
    <cellStyle name="40% - Ênfase6 2 2_RXO 2011" xfId="2918"/>
    <cellStyle name="40% - Ênfase6 2 3" xfId="2919"/>
    <cellStyle name="40% - Ênfase6 2 3 2" xfId="2920"/>
    <cellStyle name="40% - Ênfase6 2 3 2 2" xfId="2921"/>
    <cellStyle name="40% - Ênfase6 2 3_RXO 2011" xfId="2922"/>
    <cellStyle name="40% - Ênfase6 2 4" xfId="2923"/>
    <cellStyle name="40% - Ênfase6 2 4 2" xfId="2924"/>
    <cellStyle name="40% - Ênfase6 2 4 2 2" xfId="2925"/>
    <cellStyle name="40% - Ênfase6 2 4_RXO 2011" xfId="2926"/>
    <cellStyle name="40% - Ênfase6 2 5" xfId="2927"/>
    <cellStyle name="40% - Ênfase6 2 5 2" xfId="2928"/>
    <cellStyle name="40% - Ênfase6 2 5 2 2" xfId="2929"/>
    <cellStyle name="40% - Ênfase6 2 5_RXO 2011" xfId="2930"/>
    <cellStyle name="40% - Ênfase6 2 6" xfId="2931"/>
    <cellStyle name="40% - Ênfase6 2 6 2" xfId="2932"/>
    <cellStyle name="40% - Ênfase6 2 7" xfId="2933"/>
    <cellStyle name="40% - Ênfase6 2 7 2" xfId="2934"/>
    <cellStyle name="40% - Ênfase6 2_AG-41 000" xfId="2935"/>
    <cellStyle name="40% - Ênfase6 3" xfId="2936"/>
    <cellStyle name="40% - Ênfase6 3 2" xfId="2937"/>
    <cellStyle name="40% - Ênfase6 3 2 2" xfId="2938"/>
    <cellStyle name="40% - Ênfase6 3 2 2 2" xfId="2939"/>
    <cellStyle name="40% - Ênfase6 3 2_RXO 2011" xfId="2940"/>
    <cellStyle name="40% - Ênfase6 3 3" xfId="2941"/>
    <cellStyle name="40% - Ênfase6 3 3 2" xfId="2942"/>
    <cellStyle name="40% - Ênfase6 3 3 2 2" xfId="2943"/>
    <cellStyle name="40% - Ênfase6 3 3_RXO 2011" xfId="2944"/>
    <cellStyle name="40% - Ênfase6 3 4" xfId="2945"/>
    <cellStyle name="40% - Ênfase6 3 4 2" xfId="2946"/>
    <cellStyle name="40% - Ênfase6 3 4 2 2" xfId="2947"/>
    <cellStyle name="40% - Ênfase6 3 4_RXO 2011" xfId="2948"/>
    <cellStyle name="40% - Ênfase6 3 5" xfId="2949"/>
    <cellStyle name="40% - Ênfase6 3 5 2" xfId="2950"/>
    <cellStyle name="40% - Ênfase6 3 5 2 2" xfId="2951"/>
    <cellStyle name="40% - Ênfase6 3 5_RXO 2011" xfId="2952"/>
    <cellStyle name="40% - Ênfase6 3 6" xfId="2953"/>
    <cellStyle name="40% - Ênfase6 3 6 2" xfId="2954"/>
    <cellStyle name="40% - Ênfase6 3_AG-41 000" xfId="2955"/>
    <cellStyle name="40% - Ênfase6 4" xfId="2956"/>
    <cellStyle name="40% - Ênfase6 4 2" xfId="2957"/>
    <cellStyle name="40% - Ênfase6 4 2 2" xfId="2958"/>
    <cellStyle name="40% - Ênfase6 4 2 2 2" xfId="2959"/>
    <cellStyle name="40% - Ênfase6 4 2_RXO 2011" xfId="2960"/>
    <cellStyle name="40% - Ênfase6 4 3" xfId="2961"/>
    <cellStyle name="40% - Ênfase6 4 3 2" xfId="2962"/>
    <cellStyle name="40% - Ênfase6 4 3 2 2" xfId="2963"/>
    <cellStyle name="40% - Ênfase6 4 3_RXO 2011" xfId="2964"/>
    <cellStyle name="40% - Ênfase6 4 4" xfId="2965"/>
    <cellStyle name="40% - Ênfase6 4 4 2" xfId="2966"/>
    <cellStyle name="40% - Ênfase6 4 4 2 2" xfId="2967"/>
    <cellStyle name="40% - Ênfase6 4 4_RXO 2011" xfId="2968"/>
    <cellStyle name="40% - Ênfase6 4 5" xfId="2969"/>
    <cellStyle name="40% - Ênfase6 4 5 2" xfId="2970"/>
    <cellStyle name="40% - Ênfase6 4 5 2 2" xfId="2971"/>
    <cellStyle name="40% - Ênfase6 4 5_RXO 2011" xfId="2972"/>
    <cellStyle name="40% - Ênfase6 4 6" xfId="2973"/>
    <cellStyle name="40% - Ênfase6 4 6 2" xfId="2974"/>
    <cellStyle name="40% - Ênfase6 4_AG-41 000" xfId="2975"/>
    <cellStyle name="40% - Ênfase6 5" xfId="2976"/>
    <cellStyle name="40% - Ênfase6 5 2" xfId="2977"/>
    <cellStyle name="40% - Ênfase6 5 2 2" xfId="2978"/>
    <cellStyle name="40% - Ênfase6 5 2 2 2" xfId="2979"/>
    <cellStyle name="40% - Ênfase6 5 2_RXO 2011" xfId="2980"/>
    <cellStyle name="40% - Ênfase6 5 3" xfId="2981"/>
    <cellStyle name="40% - Ênfase6 5 3 2" xfId="2982"/>
    <cellStyle name="40% - Ênfase6 5 3 2 2" xfId="2983"/>
    <cellStyle name="40% - Ênfase6 5 3_RXO 2011" xfId="2984"/>
    <cellStyle name="40% - Ênfase6 5 4" xfId="2985"/>
    <cellStyle name="40% - Ênfase6 5 4 2" xfId="2986"/>
    <cellStyle name="40% - Ênfase6 5 4 2 2" xfId="2987"/>
    <cellStyle name="40% - Ênfase6 5 4_RXO 2011" xfId="2988"/>
    <cellStyle name="40% - Ênfase6 5 5" xfId="2989"/>
    <cellStyle name="40% - Ênfase6 5 5 2" xfId="2990"/>
    <cellStyle name="40% - Ênfase6 5 5 2 2" xfId="2991"/>
    <cellStyle name="40% - Ênfase6 5 5_RXO 2011" xfId="2992"/>
    <cellStyle name="40% - Ênfase6 5 6" xfId="2993"/>
    <cellStyle name="40% - Ênfase6 5 6 2" xfId="2994"/>
    <cellStyle name="40% - Ênfase6 5_AG-41 000" xfId="2995"/>
    <cellStyle name="40% - Ênfase6 6" xfId="2996"/>
    <cellStyle name="40% - Ênfase6 6 2" xfId="2997"/>
    <cellStyle name="40% - Ênfase6 6 2 2" xfId="2998"/>
    <cellStyle name="40% - Ênfase6 6_RXO 2011" xfId="2999"/>
    <cellStyle name="40% - Ênfase6 7" xfId="3000"/>
    <cellStyle name="40% - Ênfase6 7 10" xfId="3001"/>
    <cellStyle name="40% - Ênfase6 7 10 2" xfId="3002"/>
    <cellStyle name="40% - Ênfase6 7 10 2 2" xfId="3003"/>
    <cellStyle name="40% - Ênfase6 7 10 2 2 2" xfId="3004"/>
    <cellStyle name="40% - Ênfase6 7 10 2 2 2 2" xfId="3005"/>
    <cellStyle name="40% - Ênfase6 7 10 2 2 3" xfId="3006"/>
    <cellStyle name="40% - Ênfase6 7 10 2 2 3 2" xfId="3007"/>
    <cellStyle name="40% - Ênfase6 7 10 2 2 4" xfId="3008"/>
    <cellStyle name="40% - Ênfase6 7 10 2 3" xfId="3009"/>
    <cellStyle name="40% - Ênfase6 7 10 2 3 2" xfId="3010"/>
    <cellStyle name="40% - Ênfase6 7 10 2 4" xfId="3011"/>
    <cellStyle name="40% - Ênfase6 7 10 2 4 2" xfId="3012"/>
    <cellStyle name="40% - Ênfase6 7 10 2 5" xfId="3013"/>
    <cellStyle name="40% - Ênfase6 7 10 2_RXO 2011" xfId="3014"/>
    <cellStyle name="40% - Ênfase6 7 10_24100" xfId="3015"/>
    <cellStyle name="40% - Ênfase6 7 11" xfId="3016"/>
    <cellStyle name="40% - Ênfase6 7 11 2" xfId="3017"/>
    <cellStyle name="40% - Ênfase6 7 11 2 2" xfId="3018"/>
    <cellStyle name="40% - Ênfase6 7 11 2 2 2" xfId="3019"/>
    <cellStyle name="40% - Ênfase6 7 11 2 2 2 2" xfId="3020"/>
    <cellStyle name="40% - Ênfase6 7 11 2 2 3" xfId="3021"/>
    <cellStyle name="40% - Ênfase6 7 11 2 2 3 2" xfId="3022"/>
    <cellStyle name="40% - Ênfase6 7 11 2 2 4" xfId="3023"/>
    <cellStyle name="40% - Ênfase6 7 11 2 3" xfId="3024"/>
    <cellStyle name="40% - Ênfase6 7 11 2 3 2" xfId="3025"/>
    <cellStyle name="40% - Ênfase6 7 11 2 4" xfId="3026"/>
    <cellStyle name="40% - Ênfase6 7 11 2 4 2" xfId="3027"/>
    <cellStyle name="40% - Ênfase6 7 11 2 5" xfId="3028"/>
    <cellStyle name="40% - Ênfase6 7 11 2_RXO 2011" xfId="3029"/>
    <cellStyle name="40% - Ênfase6 7 11_24100" xfId="3030"/>
    <cellStyle name="40% - Ênfase6 7 12" xfId="3031"/>
    <cellStyle name="40% - Ênfase6 7 12 2" xfId="3032"/>
    <cellStyle name="40% - Ênfase6 7 2" xfId="3033"/>
    <cellStyle name="40% - Ênfase6 7 2 2" xfId="3034"/>
    <cellStyle name="40% - Ênfase6 7 2 2 2" xfId="3035"/>
    <cellStyle name="40% - Ênfase6 7 2 2 2 2" xfId="3036"/>
    <cellStyle name="40% - Ênfase6 7 2 2 2 2 2" xfId="3037"/>
    <cellStyle name="40% - Ênfase6 7 2 2 2 3" xfId="3038"/>
    <cellStyle name="40% - Ênfase6 7 2 2 2 3 2" xfId="3039"/>
    <cellStyle name="40% - Ênfase6 7 2 2 2 4" xfId="3040"/>
    <cellStyle name="40% - Ênfase6 7 2 2 3" xfId="3041"/>
    <cellStyle name="40% - Ênfase6 7 2 2 3 2" xfId="3042"/>
    <cellStyle name="40% - Ênfase6 7 2 2 4" xfId="3043"/>
    <cellStyle name="40% - Ênfase6 7 2 2 4 2" xfId="3044"/>
    <cellStyle name="40% - Ênfase6 7 2 2 5" xfId="3045"/>
    <cellStyle name="40% - Ênfase6 7 2 2_RXO 2011" xfId="3046"/>
    <cellStyle name="40% - Ênfase6 7 2_24100" xfId="3047"/>
    <cellStyle name="40% - Ênfase6 7 3" xfId="3048"/>
    <cellStyle name="40% - Ênfase6 7 3 2" xfId="3049"/>
    <cellStyle name="40% - Ênfase6 7 3 2 2" xfId="3050"/>
    <cellStyle name="40% - Ênfase6 7 3 2 2 2" xfId="3051"/>
    <cellStyle name="40% - Ênfase6 7 3 2 2 2 2" xfId="3052"/>
    <cellStyle name="40% - Ênfase6 7 3 2 2 3" xfId="3053"/>
    <cellStyle name="40% - Ênfase6 7 3 2 2 3 2" xfId="3054"/>
    <cellStyle name="40% - Ênfase6 7 3 2 2 4" xfId="3055"/>
    <cellStyle name="40% - Ênfase6 7 3 2 3" xfId="3056"/>
    <cellStyle name="40% - Ênfase6 7 3 2 3 2" xfId="3057"/>
    <cellStyle name="40% - Ênfase6 7 3 2 4" xfId="3058"/>
    <cellStyle name="40% - Ênfase6 7 3 2 4 2" xfId="3059"/>
    <cellStyle name="40% - Ênfase6 7 3 2 5" xfId="3060"/>
    <cellStyle name="40% - Ênfase6 7 3 2_RXO 2011" xfId="3061"/>
    <cellStyle name="40% - Ênfase6 7 3_24100" xfId="3062"/>
    <cellStyle name="40% - Ênfase6 7 4" xfId="3063"/>
    <cellStyle name="40% - Ênfase6 7 4 2" xfId="3064"/>
    <cellStyle name="40% - Ênfase6 7 4 2 2" xfId="3065"/>
    <cellStyle name="40% - Ênfase6 7 4 2 2 2" xfId="3066"/>
    <cellStyle name="40% - Ênfase6 7 4 2 2 2 2" xfId="3067"/>
    <cellStyle name="40% - Ênfase6 7 4 2 2 3" xfId="3068"/>
    <cellStyle name="40% - Ênfase6 7 4 2 2 3 2" xfId="3069"/>
    <cellStyle name="40% - Ênfase6 7 4 2 2 4" xfId="3070"/>
    <cellStyle name="40% - Ênfase6 7 4 2 3" xfId="3071"/>
    <cellStyle name="40% - Ênfase6 7 4 2 3 2" xfId="3072"/>
    <cellStyle name="40% - Ênfase6 7 4 2 4" xfId="3073"/>
    <cellStyle name="40% - Ênfase6 7 4 2 4 2" xfId="3074"/>
    <cellStyle name="40% - Ênfase6 7 4 2 5" xfId="3075"/>
    <cellStyle name="40% - Ênfase6 7 4 2_RXO 2011" xfId="3076"/>
    <cellStyle name="40% - Ênfase6 7 4_24100" xfId="3077"/>
    <cellStyle name="40% - Ênfase6 7 5" xfId="3078"/>
    <cellStyle name="40% - Ênfase6 7 5 2" xfId="3079"/>
    <cellStyle name="40% - Ênfase6 7 5 2 2" xfId="3080"/>
    <cellStyle name="40% - Ênfase6 7 5 2 2 2" xfId="3081"/>
    <cellStyle name="40% - Ênfase6 7 5 2 2 2 2" xfId="3082"/>
    <cellStyle name="40% - Ênfase6 7 5 2 2 3" xfId="3083"/>
    <cellStyle name="40% - Ênfase6 7 5 2 2 3 2" xfId="3084"/>
    <cellStyle name="40% - Ênfase6 7 5 2 2 4" xfId="3085"/>
    <cellStyle name="40% - Ênfase6 7 5 2 3" xfId="3086"/>
    <cellStyle name="40% - Ênfase6 7 5 2 3 2" xfId="3087"/>
    <cellStyle name="40% - Ênfase6 7 5 2 4" xfId="3088"/>
    <cellStyle name="40% - Ênfase6 7 5 2 4 2" xfId="3089"/>
    <cellStyle name="40% - Ênfase6 7 5 2 5" xfId="3090"/>
    <cellStyle name="40% - Ênfase6 7 5 2_RXO 2011" xfId="3091"/>
    <cellStyle name="40% - Ênfase6 7 5_24100" xfId="3092"/>
    <cellStyle name="40% - Ênfase6 7 6" xfId="3093"/>
    <cellStyle name="40% - Ênfase6 7 6 2" xfId="3094"/>
    <cellStyle name="40% - Ênfase6 7 6 2 2" xfId="3095"/>
    <cellStyle name="40% - Ênfase6 7 6 2 2 2" xfId="3096"/>
    <cellStyle name="40% - Ênfase6 7 6 2 2 2 2" xfId="3097"/>
    <cellStyle name="40% - Ênfase6 7 6 2 2 3" xfId="3098"/>
    <cellStyle name="40% - Ênfase6 7 6 2 2 3 2" xfId="3099"/>
    <cellStyle name="40% - Ênfase6 7 6 2 2 4" xfId="3100"/>
    <cellStyle name="40% - Ênfase6 7 6 2 3" xfId="3101"/>
    <cellStyle name="40% - Ênfase6 7 6 2 3 2" xfId="3102"/>
    <cellStyle name="40% - Ênfase6 7 6 2 4" xfId="3103"/>
    <cellStyle name="40% - Ênfase6 7 6 2 4 2" xfId="3104"/>
    <cellStyle name="40% - Ênfase6 7 6 2 5" xfId="3105"/>
    <cellStyle name="40% - Ênfase6 7 6 2_RXO 2011" xfId="3106"/>
    <cellStyle name="40% - Ênfase6 7 6_24100" xfId="3107"/>
    <cellStyle name="40% - Ênfase6 7 7" xfId="3108"/>
    <cellStyle name="40% - Ênfase6 7 7 2" xfId="3109"/>
    <cellStyle name="40% - Ênfase6 7 7 2 2" xfId="3110"/>
    <cellStyle name="40% - Ênfase6 7 7 2 2 2" xfId="3111"/>
    <cellStyle name="40% - Ênfase6 7 7 2 2 2 2" xfId="3112"/>
    <cellStyle name="40% - Ênfase6 7 7 2 2 3" xfId="3113"/>
    <cellStyle name="40% - Ênfase6 7 7 2 2 3 2" xfId="3114"/>
    <cellStyle name="40% - Ênfase6 7 7 2 2 4" xfId="3115"/>
    <cellStyle name="40% - Ênfase6 7 7 2 3" xfId="3116"/>
    <cellStyle name="40% - Ênfase6 7 7 2 3 2" xfId="3117"/>
    <cellStyle name="40% - Ênfase6 7 7 2 4" xfId="3118"/>
    <cellStyle name="40% - Ênfase6 7 7 2 4 2" xfId="3119"/>
    <cellStyle name="40% - Ênfase6 7 7 2 5" xfId="3120"/>
    <cellStyle name="40% - Ênfase6 7 7 2_RXO 2011" xfId="3121"/>
    <cellStyle name="40% - Ênfase6 7 7_24100" xfId="3122"/>
    <cellStyle name="40% - Ênfase6 7 8" xfId="3123"/>
    <cellStyle name="40% - Ênfase6 7 8 2" xfId="3124"/>
    <cellStyle name="40% - Ênfase6 7 8 2 2" xfId="3125"/>
    <cellStyle name="40% - Ênfase6 7 8 2 2 2" xfId="3126"/>
    <cellStyle name="40% - Ênfase6 7 8 2 2 2 2" xfId="3127"/>
    <cellStyle name="40% - Ênfase6 7 8 2 2 3" xfId="3128"/>
    <cellStyle name="40% - Ênfase6 7 8 2 2 3 2" xfId="3129"/>
    <cellStyle name="40% - Ênfase6 7 8 2 2 4" xfId="3130"/>
    <cellStyle name="40% - Ênfase6 7 8 2 3" xfId="3131"/>
    <cellStyle name="40% - Ênfase6 7 8 2 3 2" xfId="3132"/>
    <cellStyle name="40% - Ênfase6 7 8 2 4" xfId="3133"/>
    <cellStyle name="40% - Ênfase6 7 8 2 4 2" xfId="3134"/>
    <cellStyle name="40% - Ênfase6 7 8 2 5" xfId="3135"/>
    <cellStyle name="40% - Ênfase6 7 8 2_RXO 2011" xfId="3136"/>
    <cellStyle name="40% - Ênfase6 7 8_24100" xfId="3137"/>
    <cellStyle name="40% - Ênfase6 7 9" xfId="3138"/>
    <cellStyle name="40% - Ênfase6 7 9 2" xfId="3139"/>
    <cellStyle name="40% - Ênfase6 7 9 2 2" xfId="3140"/>
    <cellStyle name="40% - Ênfase6 7 9 2 2 2" xfId="3141"/>
    <cellStyle name="40% - Ênfase6 7 9 2 2 2 2" xfId="3142"/>
    <cellStyle name="40% - Ênfase6 7 9 2 2 3" xfId="3143"/>
    <cellStyle name="40% - Ênfase6 7 9 2 2 3 2" xfId="3144"/>
    <cellStyle name="40% - Ênfase6 7 9 2 2 4" xfId="3145"/>
    <cellStyle name="40% - Ênfase6 7 9 2 3" xfId="3146"/>
    <cellStyle name="40% - Ênfase6 7 9 2 3 2" xfId="3147"/>
    <cellStyle name="40% - Ênfase6 7 9 2 4" xfId="3148"/>
    <cellStyle name="40% - Ênfase6 7 9 2 4 2" xfId="3149"/>
    <cellStyle name="40% - Ênfase6 7 9 2 5" xfId="3150"/>
    <cellStyle name="40% - Ênfase6 7 9 2_RXO 2011" xfId="3151"/>
    <cellStyle name="40% - Ênfase6 7 9_24100" xfId="3152"/>
    <cellStyle name="40% - Ênfase6 7_AG-41 000" xfId="3153"/>
    <cellStyle name="40% - Ênfase6 8" xfId="3154"/>
    <cellStyle name="40% - Ênfase6 8 2" xfId="3155"/>
    <cellStyle name="40% - Ênfase6 8 2 2" xfId="3156"/>
    <cellStyle name="40% - Ênfase6 8_RXO 2011" xfId="3157"/>
    <cellStyle name="40% - Ênfase6 9" xfId="3158"/>
    <cellStyle name="40% - Ênfase6 9 2" xfId="3159"/>
    <cellStyle name="40% - Ênfase6 9 2 2" xfId="3160"/>
    <cellStyle name="40% - Ênfase6 9_RXO 2011" xfId="3161"/>
    <cellStyle name="60% - Ênfase1 2" xfId="3162"/>
    <cellStyle name="60% - Ênfase1 2 2" xfId="3163"/>
    <cellStyle name="60% - Ênfase1 2 3" xfId="3164"/>
    <cellStyle name="60% - Ênfase1 2 3 2" xfId="3165"/>
    <cellStyle name="60% - Ênfase1 2_RXO 2011" xfId="3166"/>
    <cellStyle name="60% - Ênfase1 3" xfId="3167"/>
    <cellStyle name="60% - Ênfase1 3 2" xfId="3168"/>
    <cellStyle name="60% - Ênfase1 3 2 2" xfId="3169"/>
    <cellStyle name="60% - Ênfase1 3_RXO 2011" xfId="3170"/>
    <cellStyle name="60% - Ênfase1 4" xfId="3171"/>
    <cellStyle name="60% - Ênfase1 4 2" xfId="3172"/>
    <cellStyle name="60% - Ênfase1 4 2 2" xfId="3173"/>
    <cellStyle name="60% - Ênfase1 4_RXO 2011" xfId="3174"/>
    <cellStyle name="60% - Ênfase1 5" xfId="3175"/>
    <cellStyle name="60% - Ênfase1 5 2" xfId="3176"/>
    <cellStyle name="60% - Ênfase1 5 2 2" xfId="3177"/>
    <cellStyle name="60% - Ênfase1 5_RXO 2011" xfId="3178"/>
    <cellStyle name="60% - Ênfase1 6" xfId="3179"/>
    <cellStyle name="60% - Ênfase1 6 2" xfId="3180"/>
    <cellStyle name="60% - Ênfase1 6 2 2" xfId="3181"/>
    <cellStyle name="60% - Ênfase1 6_RXO 2011" xfId="3182"/>
    <cellStyle name="60% - Ênfase1 7" xfId="3183"/>
    <cellStyle name="60% - Ênfase1 7 2" xfId="3184"/>
    <cellStyle name="60% - Ênfase2 2" xfId="3185"/>
    <cellStyle name="60% - Ênfase2 2 2" xfId="3186"/>
    <cellStyle name="60% - Ênfase2 2 3" xfId="3187"/>
    <cellStyle name="60% - Ênfase2 2 3 2" xfId="3188"/>
    <cellStyle name="60% - Ênfase2 2_RXO 2011" xfId="3189"/>
    <cellStyle name="60% - Ênfase2 3" xfId="3190"/>
    <cellStyle name="60% - Ênfase2 3 2" xfId="3191"/>
    <cellStyle name="60% - Ênfase2 3 2 2" xfId="3192"/>
    <cellStyle name="60% - Ênfase2 3_RXO 2011" xfId="3193"/>
    <cellStyle name="60% - Ênfase2 4" xfId="3194"/>
    <cellStyle name="60% - Ênfase2 4 2" xfId="3195"/>
    <cellStyle name="60% - Ênfase2 4 2 2" xfId="3196"/>
    <cellStyle name="60% - Ênfase2 4_RXO 2011" xfId="3197"/>
    <cellStyle name="60% - Ênfase2 5" xfId="3198"/>
    <cellStyle name="60% - Ênfase2 5 2" xfId="3199"/>
    <cellStyle name="60% - Ênfase2 5 2 2" xfId="3200"/>
    <cellStyle name="60% - Ênfase2 5_RXO 2011" xfId="3201"/>
    <cellStyle name="60% - Ênfase2 6" xfId="3202"/>
    <cellStyle name="60% - Ênfase2 6 2" xfId="3203"/>
    <cellStyle name="60% - Ênfase2 6 2 2" xfId="3204"/>
    <cellStyle name="60% - Ênfase2 6_RXO 2011" xfId="3205"/>
    <cellStyle name="60% - Ênfase2 7" xfId="3206"/>
    <cellStyle name="60% - Ênfase2 7 2" xfId="3207"/>
    <cellStyle name="60% - Ênfase3 2" xfId="3208"/>
    <cellStyle name="60% - Ênfase3 2 2" xfId="3209"/>
    <cellStyle name="60% - Ênfase3 2 3" xfId="3210"/>
    <cellStyle name="60% - Ênfase3 2 3 2" xfId="3211"/>
    <cellStyle name="60% - Ênfase3 2_RXO 2011" xfId="3212"/>
    <cellStyle name="60% - Ênfase3 3" xfId="3213"/>
    <cellStyle name="60% - Ênfase3 3 2" xfId="3214"/>
    <cellStyle name="60% - Ênfase3 3 2 2" xfId="3215"/>
    <cellStyle name="60% - Ênfase3 3_RXO 2011" xfId="3216"/>
    <cellStyle name="60% - Ênfase3 4" xfId="3217"/>
    <cellStyle name="60% - Ênfase3 4 2" xfId="3218"/>
    <cellStyle name="60% - Ênfase3 4 2 2" xfId="3219"/>
    <cellStyle name="60% - Ênfase3 4_RXO 2011" xfId="3220"/>
    <cellStyle name="60% - Ênfase3 5" xfId="3221"/>
    <cellStyle name="60% - Ênfase3 5 2" xfId="3222"/>
    <cellStyle name="60% - Ênfase3 5 2 2" xfId="3223"/>
    <cellStyle name="60% - Ênfase3 5_RXO 2011" xfId="3224"/>
    <cellStyle name="60% - Ênfase3 6" xfId="3225"/>
    <cellStyle name="60% - Ênfase3 6 2" xfId="3226"/>
    <cellStyle name="60% - Ênfase3 6 2 2" xfId="3227"/>
    <cellStyle name="60% - Ênfase3 6_RXO 2011" xfId="3228"/>
    <cellStyle name="60% - Ênfase3 7" xfId="3229"/>
    <cellStyle name="60% - Ênfase3 7 2" xfId="3230"/>
    <cellStyle name="60% - Ênfase4 2" xfId="3231"/>
    <cellStyle name="60% - Ênfase4 2 2" xfId="3232"/>
    <cellStyle name="60% - Ênfase4 2 3" xfId="3233"/>
    <cellStyle name="60% - Ênfase4 2 3 2" xfId="3234"/>
    <cellStyle name="60% - Ênfase4 2_RXO 2011" xfId="3235"/>
    <cellStyle name="60% - Ênfase4 3" xfId="3236"/>
    <cellStyle name="60% - Ênfase4 3 2" xfId="3237"/>
    <cellStyle name="60% - Ênfase4 3 2 2" xfId="3238"/>
    <cellStyle name="60% - Ênfase4 3_RXO 2011" xfId="3239"/>
    <cellStyle name="60% - Ênfase4 4" xfId="3240"/>
    <cellStyle name="60% - Ênfase4 4 2" xfId="3241"/>
    <cellStyle name="60% - Ênfase4 4 2 2" xfId="3242"/>
    <cellStyle name="60% - Ênfase4 4_RXO 2011" xfId="3243"/>
    <cellStyle name="60% - Ênfase4 5" xfId="3244"/>
    <cellStyle name="60% - Ênfase4 5 2" xfId="3245"/>
    <cellStyle name="60% - Ênfase4 5 2 2" xfId="3246"/>
    <cellStyle name="60% - Ênfase4 5_RXO 2011" xfId="3247"/>
    <cellStyle name="60% - Ênfase4 6" xfId="3248"/>
    <cellStyle name="60% - Ênfase4 6 2" xfId="3249"/>
    <cellStyle name="60% - Ênfase4 6 2 2" xfId="3250"/>
    <cellStyle name="60% - Ênfase4 6_RXO 2011" xfId="3251"/>
    <cellStyle name="60% - Ênfase4 7" xfId="3252"/>
    <cellStyle name="60% - Ênfase4 7 2" xfId="3253"/>
    <cellStyle name="60% - Ênfase5 2" xfId="3254"/>
    <cellStyle name="60% - Ênfase5 2 2" xfId="3255"/>
    <cellStyle name="60% - Ênfase5 2 3" xfId="3256"/>
    <cellStyle name="60% - Ênfase5 2 3 2" xfId="3257"/>
    <cellStyle name="60% - Ênfase5 2_RXO 2011" xfId="3258"/>
    <cellStyle name="60% - Ênfase5 3" xfId="3259"/>
    <cellStyle name="60% - Ênfase5 3 2" xfId="3260"/>
    <cellStyle name="60% - Ênfase5 3 2 2" xfId="3261"/>
    <cellStyle name="60% - Ênfase5 3_RXO 2011" xfId="3262"/>
    <cellStyle name="60% - Ênfase5 4" xfId="3263"/>
    <cellStyle name="60% - Ênfase5 4 2" xfId="3264"/>
    <cellStyle name="60% - Ênfase5 4 2 2" xfId="3265"/>
    <cellStyle name="60% - Ênfase5 4_RXO 2011" xfId="3266"/>
    <cellStyle name="60% - Ênfase5 5" xfId="3267"/>
    <cellStyle name="60% - Ênfase5 5 2" xfId="3268"/>
    <cellStyle name="60% - Ênfase5 5 2 2" xfId="3269"/>
    <cellStyle name="60% - Ênfase5 5_RXO 2011" xfId="3270"/>
    <cellStyle name="60% - Ênfase5 6" xfId="3271"/>
    <cellStyle name="60% - Ênfase5 6 2" xfId="3272"/>
    <cellStyle name="60% - Ênfase5 6 2 2" xfId="3273"/>
    <cellStyle name="60% - Ênfase5 6_RXO 2011" xfId="3274"/>
    <cellStyle name="60% - Ênfase5 7" xfId="3275"/>
    <cellStyle name="60% - Ênfase5 7 2" xfId="3276"/>
    <cellStyle name="60% - Ênfase6 2" xfId="3277"/>
    <cellStyle name="60% - Ênfase6 2 2" xfId="3278"/>
    <cellStyle name="60% - Ênfase6 2 3" xfId="3279"/>
    <cellStyle name="60% - Ênfase6 2 3 2" xfId="3280"/>
    <cellStyle name="60% - Ênfase6 2_RXO 2011" xfId="3281"/>
    <cellStyle name="60% - Ênfase6 3" xfId="3282"/>
    <cellStyle name="60% - Ênfase6 3 2" xfId="3283"/>
    <cellStyle name="60% - Ênfase6 3 2 2" xfId="3284"/>
    <cellStyle name="60% - Ênfase6 3_RXO 2011" xfId="3285"/>
    <cellStyle name="60% - Ênfase6 4" xfId="3286"/>
    <cellStyle name="60% - Ênfase6 4 2" xfId="3287"/>
    <cellStyle name="60% - Ênfase6 4 2 2" xfId="3288"/>
    <cellStyle name="60% - Ênfase6 4_RXO 2011" xfId="3289"/>
    <cellStyle name="60% - Ênfase6 5" xfId="3290"/>
    <cellStyle name="60% - Ênfase6 5 2" xfId="3291"/>
    <cellStyle name="60% - Ênfase6 5 2 2" xfId="3292"/>
    <cellStyle name="60% - Ênfase6 5_RXO 2011" xfId="3293"/>
    <cellStyle name="60% - Ênfase6 6" xfId="3294"/>
    <cellStyle name="60% - Ênfase6 6 2" xfId="3295"/>
    <cellStyle name="60% - Ênfase6 6 2 2" xfId="3296"/>
    <cellStyle name="60% - Ênfase6 6_RXO 2011" xfId="3297"/>
    <cellStyle name="60% - Ênfase6 7" xfId="3298"/>
    <cellStyle name="60% - Ênfase6 7 2" xfId="3299"/>
    <cellStyle name="Bom 2" xfId="3300"/>
    <cellStyle name="Bom 2 2" xfId="3301"/>
    <cellStyle name="Bom 2 3" xfId="3302"/>
    <cellStyle name="Bom 2 3 2" xfId="3303"/>
    <cellStyle name="Bom 2_RXO 2011" xfId="3304"/>
    <cellStyle name="Bom 3" xfId="3305"/>
    <cellStyle name="Bom 3 2" xfId="3306"/>
    <cellStyle name="Bom 3 2 2" xfId="3307"/>
    <cellStyle name="Bom 3_RXO 2011" xfId="3308"/>
    <cellStyle name="Bom 4" xfId="3309"/>
    <cellStyle name="Bom 4 2" xfId="3310"/>
    <cellStyle name="Bom 4 2 2" xfId="3311"/>
    <cellStyle name="Bom 4_RXO 2011" xfId="3312"/>
    <cellStyle name="Bom 5" xfId="3313"/>
    <cellStyle name="Bom 5 2" xfId="3314"/>
    <cellStyle name="Bom 5 2 2" xfId="3315"/>
    <cellStyle name="Bom 5_RXO 2011" xfId="3316"/>
    <cellStyle name="Bom 6" xfId="3317"/>
    <cellStyle name="Bom 6 2" xfId="3318"/>
    <cellStyle name="Bom 6 2 2" xfId="3319"/>
    <cellStyle name="Bom 6_RXO 2011" xfId="3320"/>
    <cellStyle name="Bom 7" xfId="3321"/>
    <cellStyle name="Bom 7 2" xfId="3322"/>
    <cellStyle name="Cálculo 2" xfId="3323"/>
    <cellStyle name="Cálculo 2 2" xfId="3324"/>
    <cellStyle name="Cálculo 2 3" xfId="3325"/>
    <cellStyle name="Cálculo 2 3 2" xfId="3326"/>
    <cellStyle name="Cálculo 2_RXO 2011" xfId="3327"/>
    <cellStyle name="Cálculo 3" xfId="3328"/>
    <cellStyle name="Cálculo 3 2" xfId="3329"/>
    <cellStyle name="Cálculo 3 2 2" xfId="3330"/>
    <cellStyle name="Cálculo 3_RXO 2011" xfId="3331"/>
    <cellStyle name="Cálculo 4" xfId="3332"/>
    <cellStyle name="Cálculo 4 2" xfId="3333"/>
    <cellStyle name="Cálculo 4 2 2" xfId="3334"/>
    <cellStyle name="Cálculo 4_RXO 2011" xfId="3335"/>
    <cellStyle name="Cálculo 5" xfId="3336"/>
    <cellStyle name="Cálculo 5 2" xfId="3337"/>
    <cellStyle name="Cálculo 5 2 2" xfId="3338"/>
    <cellStyle name="Cálculo 5_RXO 2011" xfId="3339"/>
    <cellStyle name="Cálculo 6" xfId="3340"/>
    <cellStyle name="Cálculo 6 2" xfId="3341"/>
    <cellStyle name="Cálculo 6 2 2" xfId="3342"/>
    <cellStyle name="Cálculo 6_RXO 2011" xfId="3343"/>
    <cellStyle name="Cálculo 7" xfId="3344"/>
    <cellStyle name="Cálculo 7 2" xfId="3345"/>
    <cellStyle name="Campo do Assistente de dados" xfId="4525"/>
    <cellStyle name="Canto do Assistente de dados" xfId="4526"/>
    <cellStyle name="Categoria do Assistente de dados" xfId="4527"/>
    <cellStyle name="Célula de Verificação 2" xfId="3346"/>
    <cellStyle name="Célula de Verificação 2 2" xfId="3347"/>
    <cellStyle name="Célula de Verificação 2 3" xfId="3348"/>
    <cellStyle name="Célula de Verificação 2 3 2" xfId="3349"/>
    <cellStyle name="Célula de Verificação 2_RXO 2011" xfId="3350"/>
    <cellStyle name="Célula de Verificação 3" xfId="3351"/>
    <cellStyle name="Célula de Verificação 3 2" xfId="3352"/>
    <cellStyle name="Célula de Verificação 3 2 2" xfId="3353"/>
    <cellStyle name="Célula de Verificação 3_RXO 2011" xfId="3354"/>
    <cellStyle name="Célula de Verificação 4" xfId="3355"/>
    <cellStyle name="Célula de Verificação 4 2" xfId="3356"/>
    <cellStyle name="Célula de Verificação 4 2 2" xfId="3357"/>
    <cellStyle name="Célula de Verificação 4_RXO 2011" xfId="3358"/>
    <cellStyle name="Célula de Verificação 5" xfId="3359"/>
    <cellStyle name="Célula de Verificação 5 2" xfId="3360"/>
    <cellStyle name="Célula de Verificação 5 2 2" xfId="3361"/>
    <cellStyle name="Célula de Verificação 5_RXO 2011" xfId="3362"/>
    <cellStyle name="Célula de Verificação 6" xfId="3363"/>
    <cellStyle name="Célula de Verificação 6 2" xfId="3364"/>
    <cellStyle name="Célula de Verificação 6 2 2" xfId="3365"/>
    <cellStyle name="Célula de Verificação 6_RXO 2011" xfId="3366"/>
    <cellStyle name="Célula de Verificação 7" xfId="3367"/>
    <cellStyle name="Célula de Verificação 7 2" xfId="3368"/>
    <cellStyle name="Célula de Verificação 7_24100" xfId="3369"/>
    <cellStyle name="Célula de Verificação 8" xfId="3370"/>
    <cellStyle name="Célula de Verificação 8 2" xfId="3371"/>
    <cellStyle name="Célula Vinculada 2" xfId="3372"/>
    <cellStyle name="Célula Vinculada 2 2" xfId="3373"/>
    <cellStyle name="Célula Vinculada 2 3" xfId="3374"/>
    <cellStyle name="Célula Vinculada 2 3 2" xfId="3375"/>
    <cellStyle name="Célula Vinculada 2_RXO 2011" xfId="3376"/>
    <cellStyle name="Célula Vinculada 3" xfId="3377"/>
    <cellStyle name="Célula Vinculada 3 2" xfId="3378"/>
    <cellStyle name="Célula Vinculada 3 2 2" xfId="3379"/>
    <cellStyle name="Célula Vinculada 3_RXO 2011" xfId="3380"/>
    <cellStyle name="Célula Vinculada 4" xfId="3381"/>
    <cellStyle name="Célula Vinculada 4 2" xfId="3382"/>
    <cellStyle name="Célula Vinculada 4 2 2" xfId="3383"/>
    <cellStyle name="Célula Vinculada 4_RXO 2011" xfId="3384"/>
    <cellStyle name="Célula Vinculada 5" xfId="3385"/>
    <cellStyle name="Célula Vinculada 5 2" xfId="3386"/>
    <cellStyle name="Célula Vinculada 5 2 2" xfId="3387"/>
    <cellStyle name="Célula Vinculada 5_RXO 2011" xfId="3388"/>
    <cellStyle name="Célula Vinculada 6" xfId="3389"/>
    <cellStyle name="Célula Vinculada 6 2" xfId="3390"/>
    <cellStyle name="Célula Vinculada 6 2 2" xfId="3391"/>
    <cellStyle name="Célula Vinculada 6_RXO 2011" xfId="3392"/>
    <cellStyle name="Célula Vinculada 7" xfId="3393"/>
    <cellStyle name="Célula Vinculada 7 2" xfId="3394"/>
    <cellStyle name="Ênfase1 2" xfId="3395"/>
    <cellStyle name="Ênfase1 2 2" xfId="3396"/>
    <cellStyle name="Ênfase1 2 3" xfId="3397"/>
    <cellStyle name="Ênfase1 2 3 2" xfId="3398"/>
    <cellStyle name="Ênfase1 2_RXO 2011" xfId="3399"/>
    <cellStyle name="Ênfase1 3" xfId="3400"/>
    <cellStyle name="Ênfase1 3 2" xfId="3401"/>
    <cellStyle name="Ênfase1 3 2 2" xfId="3402"/>
    <cellStyle name="Ênfase1 3_RXO 2011" xfId="3403"/>
    <cellStyle name="Ênfase1 4" xfId="3404"/>
    <cellStyle name="Ênfase1 4 2" xfId="3405"/>
    <cellStyle name="Ênfase1 4 2 2" xfId="3406"/>
    <cellStyle name="Ênfase1 4_RXO 2011" xfId="3407"/>
    <cellStyle name="Ênfase1 5" xfId="3408"/>
    <cellStyle name="Ênfase1 5 2" xfId="3409"/>
    <cellStyle name="Ênfase1 5 2 2" xfId="3410"/>
    <cellStyle name="Ênfase1 5_RXO 2011" xfId="3411"/>
    <cellStyle name="Ênfase1 6" xfId="3412"/>
    <cellStyle name="Ênfase1 6 2" xfId="3413"/>
    <cellStyle name="Ênfase1 6 2 2" xfId="3414"/>
    <cellStyle name="Ênfase1 6_RXO 2011" xfId="3415"/>
    <cellStyle name="Ênfase1 7" xfId="3416"/>
    <cellStyle name="Ênfase1 8" xfId="3417"/>
    <cellStyle name="Ênfase1 8 2" xfId="3418"/>
    <cellStyle name="Ênfase2 2" xfId="3419"/>
    <cellStyle name="Ênfase2 2 2" xfId="3420"/>
    <cellStyle name="Ênfase2 2 3" xfId="3421"/>
    <cellStyle name="Ênfase2 2 3 2" xfId="3422"/>
    <cellStyle name="Ênfase2 2_RXO 2011" xfId="3423"/>
    <cellStyle name="Ênfase2 3" xfId="3424"/>
    <cellStyle name="Ênfase2 3 2" xfId="3425"/>
    <cellStyle name="Ênfase2 3 2 2" xfId="3426"/>
    <cellStyle name="Ênfase2 3_RXO 2011" xfId="3427"/>
    <cellStyle name="Ênfase2 4" xfId="3428"/>
    <cellStyle name="Ênfase2 4 2" xfId="3429"/>
    <cellStyle name="Ênfase2 4 2 2" xfId="3430"/>
    <cellStyle name="Ênfase2 4_RXO 2011" xfId="3431"/>
    <cellStyle name="Ênfase2 5" xfId="3432"/>
    <cellStyle name="Ênfase2 5 2" xfId="3433"/>
    <cellStyle name="Ênfase2 5 2 2" xfId="3434"/>
    <cellStyle name="Ênfase2 5_RXO 2011" xfId="3435"/>
    <cellStyle name="Ênfase2 6" xfId="3436"/>
    <cellStyle name="Ênfase2 6 2" xfId="3437"/>
    <cellStyle name="Ênfase2 6 2 2" xfId="3438"/>
    <cellStyle name="Ênfase2 6_RXO 2011" xfId="3439"/>
    <cellStyle name="Ênfase2 7" xfId="3440"/>
    <cellStyle name="Ênfase2 8" xfId="3441"/>
    <cellStyle name="Ênfase2 8 2" xfId="3442"/>
    <cellStyle name="Ênfase3 2" xfId="3443"/>
    <cellStyle name="Ênfase3 2 2" xfId="3444"/>
    <cellStyle name="Ênfase3 2 3" xfId="3445"/>
    <cellStyle name="Ênfase3 2 3 2" xfId="3446"/>
    <cellStyle name="Ênfase3 2_RXO 2011" xfId="3447"/>
    <cellStyle name="Ênfase3 3" xfId="3448"/>
    <cellStyle name="Ênfase3 3 2" xfId="3449"/>
    <cellStyle name="Ênfase3 3 2 2" xfId="3450"/>
    <cellStyle name="Ênfase3 3_RXO 2011" xfId="3451"/>
    <cellStyle name="Ênfase3 4" xfId="3452"/>
    <cellStyle name="Ênfase3 4 2" xfId="3453"/>
    <cellStyle name="Ênfase3 4 2 2" xfId="3454"/>
    <cellStyle name="Ênfase3 4_RXO 2011" xfId="3455"/>
    <cellStyle name="Ênfase3 5" xfId="3456"/>
    <cellStyle name="Ênfase3 5 2" xfId="3457"/>
    <cellStyle name="Ênfase3 5 2 2" xfId="3458"/>
    <cellStyle name="Ênfase3 5_RXO 2011" xfId="3459"/>
    <cellStyle name="Ênfase3 6" xfId="3460"/>
    <cellStyle name="Ênfase3 6 2" xfId="3461"/>
    <cellStyle name="Ênfase3 6 2 2" xfId="3462"/>
    <cellStyle name="Ênfase3 6_RXO 2011" xfId="3463"/>
    <cellStyle name="Ênfase3 7" xfId="3464"/>
    <cellStyle name="Ênfase3 7 2" xfId="3465"/>
    <cellStyle name="Ênfase4 2" xfId="3466"/>
    <cellStyle name="Ênfase4 2 2" xfId="3467"/>
    <cellStyle name="Ênfase4 2 3" xfId="3468"/>
    <cellStyle name="Ênfase4 2 3 2" xfId="3469"/>
    <cellStyle name="Ênfase4 2_RXO 2011" xfId="3470"/>
    <cellStyle name="Ênfase4 3" xfId="3471"/>
    <cellStyle name="Ênfase4 3 2" xfId="3472"/>
    <cellStyle name="Ênfase4 3 2 2" xfId="3473"/>
    <cellStyle name="Ênfase4 3_RXO 2011" xfId="3474"/>
    <cellStyle name="Ênfase4 4" xfId="3475"/>
    <cellStyle name="Ênfase4 4 2" xfId="3476"/>
    <cellStyle name="Ênfase4 4 2 2" xfId="3477"/>
    <cellStyle name="Ênfase4 4_RXO 2011" xfId="3478"/>
    <cellStyle name="Ênfase4 5" xfId="3479"/>
    <cellStyle name="Ênfase4 5 2" xfId="3480"/>
    <cellStyle name="Ênfase4 5 2 2" xfId="3481"/>
    <cellStyle name="Ênfase4 5_RXO 2011" xfId="3482"/>
    <cellStyle name="Ênfase4 6" xfId="3483"/>
    <cellStyle name="Ênfase4 6 2" xfId="3484"/>
    <cellStyle name="Ênfase4 6 2 2" xfId="3485"/>
    <cellStyle name="Ênfase4 6_RXO 2011" xfId="3486"/>
    <cellStyle name="Ênfase4 7" xfId="3487"/>
    <cellStyle name="Ênfase4 7 2" xfId="3488"/>
    <cellStyle name="Ênfase5 2" xfId="3489"/>
    <cellStyle name="Ênfase5 2 2" xfId="3490"/>
    <cellStyle name="Ênfase5 2 3" xfId="3491"/>
    <cellStyle name="Ênfase5 2 3 2" xfId="3492"/>
    <cellStyle name="Ênfase5 2_RXO 2011" xfId="3493"/>
    <cellStyle name="Ênfase5 3" xfId="3494"/>
    <cellStyle name="Ênfase5 3 2" xfId="3495"/>
    <cellStyle name="Ênfase5 3 2 2" xfId="3496"/>
    <cellStyle name="Ênfase5 3_RXO 2011" xfId="3497"/>
    <cellStyle name="Ênfase5 4" xfId="3498"/>
    <cellStyle name="Ênfase5 4 2" xfId="3499"/>
    <cellStyle name="Ênfase5 4 2 2" xfId="3500"/>
    <cellStyle name="Ênfase5 4_RXO 2011" xfId="3501"/>
    <cellStyle name="Ênfase5 5" xfId="3502"/>
    <cellStyle name="Ênfase5 5 2" xfId="3503"/>
    <cellStyle name="Ênfase5 5 2 2" xfId="3504"/>
    <cellStyle name="Ênfase5 5_RXO 2011" xfId="3505"/>
    <cellStyle name="Ênfase5 6" xfId="3506"/>
    <cellStyle name="Ênfase5 6 2" xfId="3507"/>
    <cellStyle name="Ênfase5 6 2 2" xfId="3508"/>
    <cellStyle name="Ênfase5 6_RXO 2011" xfId="3509"/>
    <cellStyle name="Ênfase5 7" xfId="3510"/>
    <cellStyle name="Ênfase5 7 2" xfId="3511"/>
    <cellStyle name="Ênfase6 2" xfId="3512"/>
    <cellStyle name="Ênfase6 2 2" xfId="3513"/>
    <cellStyle name="Ênfase6 2 3" xfId="3514"/>
    <cellStyle name="Ênfase6 2 3 2" xfId="3515"/>
    <cellStyle name="Ênfase6 2_RXO 2011" xfId="3516"/>
    <cellStyle name="Ênfase6 3" xfId="3517"/>
    <cellStyle name="Ênfase6 3 2" xfId="3518"/>
    <cellStyle name="Ênfase6 3 2 2" xfId="3519"/>
    <cellStyle name="Ênfase6 3_RXO 2011" xfId="3520"/>
    <cellStyle name="Ênfase6 4" xfId="3521"/>
    <cellStyle name="Ênfase6 4 2" xfId="3522"/>
    <cellStyle name="Ênfase6 4 2 2" xfId="3523"/>
    <cellStyle name="Ênfase6 4_RXO 2011" xfId="3524"/>
    <cellStyle name="Ênfase6 5" xfId="3525"/>
    <cellStyle name="Ênfase6 5 2" xfId="3526"/>
    <cellStyle name="Ênfase6 5 2 2" xfId="3527"/>
    <cellStyle name="Ênfase6 5_RXO 2011" xfId="3528"/>
    <cellStyle name="Ênfase6 6" xfId="3529"/>
    <cellStyle name="Ênfase6 6 2" xfId="3530"/>
    <cellStyle name="Ênfase6 6 2 2" xfId="3531"/>
    <cellStyle name="Ênfase6 6_RXO 2011" xfId="3532"/>
    <cellStyle name="Ênfase6 7" xfId="3533"/>
    <cellStyle name="Ênfase6 8" xfId="3534"/>
    <cellStyle name="Ênfase6 8 2" xfId="3535"/>
    <cellStyle name="Entrada 2" xfId="3536"/>
    <cellStyle name="Entrada 2 2" xfId="3537"/>
    <cellStyle name="Entrada 2 3" xfId="3538"/>
    <cellStyle name="Entrada 2 3 2" xfId="3539"/>
    <cellStyle name="Entrada 2_RXO 2011" xfId="3540"/>
    <cellStyle name="Entrada 3" xfId="3541"/>
    <cellStyle name="Entrada 3 2" xfId="3542"/>
    <cellStyle name="Entrada 3 2 2" xfId="3543"/>
    <cellStyle name="Entrada 3_RXO 2011" xfId="3544"/>
    <cellStyle name="Entrada 4" xfId="3545"/>
    <cellStyle name="Entrada 4 2" xfId="3546"/>
    <cellStyle name="Entrada 4 2 2" xfId="3547"/>
    <cellStyle name="Entrada 4_RXO 2011" xfId="3548"/>
    <cellStyle name="Entrada 5" xfId="3549"/>
    <cellStyle name="Entrada 5 2" xfId="3550"/>
    <cellStyle name="Entrada 5 2 2" xfId="3551"/>
    <cellStyle name="Entrada 5_RXO 2011" xfId="3552"/>
    <cellStyle name="Entrada 6" xfId="3553"/>
    <cellStyle name="Entrada 6 2" xfId="3554"/>
    <cellStyle name="Entrada 6 2 2" xfId="3555"/>
    <cellStyle name="Entrada 6_RXO 2011" xfId="3556"/>
    <cellStyle name="Entrada 7" xfId="3557"/>
    <cellStyle name="Entrada 7 2" xfId="3558"/>
    <cellStyle name="Euro" xfId="3559"/>
    <cellStyle name="Euro 10" xfId="3560"/>
    <cellStyle name="Euro 11" xfId="3561"/>
    <cellStyle name="Euro 12" xfId="3562"/>
    <cellStyle name="Euro 13" xfId="3563"/>
    <cellStyle name="Euro 14" xfId="3564"/>
    <cellStyle name="Euro 15" xfId="3565"/>
    <cellStyle name="Euro 16" xfId="3566"/>
    <cellStyle name="Euro 17" xfId="3567"/>
    <cellStyle name="Euro 18" xfId="3568"/>
    <cellStyle name="Euro 2" xfId="3569"/>
    <cellStyle name="Euro 2 10" xfId="3570"/>
    <cellStyle name="Euro 2 11" xfId="3571"/>
    <cellStyle name="Euro 2 12" xfId="3572"/>
    <cellStyle name="Euro 2 13" xfId="3573"/>
    <cellStyle name="Euro 2 14" xfId="3574"/>
    <cellStyle name="Euro 2 15" xfId="3575"/>
    <cellStyle name="Euro 2 2" xfId="3576"/>
    <cellStyle name="Euro 2 3" xfId="3577"/>
    <cellStyle name="Euro 2 4" xfId="3578"/>
    <cellStyle name="Euro 2 5" xfId="3579"/>
    <cellStyle name="Euro 2 6" xfId="3580"/>
    <cellStyle name="Euro 2 7" xfId="3581"/>
    <cellStyle name="Euro 2 8" xfId="3582"/>
    <cellStyle name="Euro 2 9" xfId="3583"/>
    <cellStyle name="Euro 3" xfId="3584"/>
    <cellStyle name="Euro 3 2" xfId="3585"/>
    <cellStyle name="Euro 4" xfId="3586"/>
    <cellStyle name="Euro 4 2" xfId="3587"/>
    <cellStyle name="Euro 5" xfId="3588"/>
    <cellStyle name="Euro 6" xfId="3589"/>
    <cellStyle name="Euro 7" xfId="3590"/>
    <cellStyle name="Euro 8" xfId="3591"/>
    <cellStyle name="Euro 9" xfId="3592"/>
    <cellStyle name="Incorreto 2" xfId="3593"/>
    <cellStyle name="Incorreto 2 2" xfId="3594"/>
    <cellStyle name="Incorreto 2 3" xfId="3595"/>
    <cellStyle name="Incorreto 2 3 2" xfId="3596"/>
    <cellStyle name="Incorreto 2_RXO 2011" xfId="3597"/>
    <cellStyle name="Incorreto 3" xfId="3598"/>
    <cellStyle name="Incorreto 3 2" xfId="3599"/>
    <cellStyle name="Incorreto 3 2 2" xfId="3600"/>
    <cellStyle name="Incorreto 3_RXO 2011" xfId="3601"/>
    <cellStyle name="Incorreto 4" xfId="3602"/>
    <cellStyle name="Incorreto 4 2" xfId="3603"/>
    <cellStyle name="Incorreto 4 2 2" xfId="3604"/>
    <cellStyle name="Incorreto 4_RXO 2011" xfId="3605"/>
    <cellStyle name="Incorreto 5" xfId="3606"/>
    <cellStyle name="Incorreto 5 2" xfId="3607"/>
    <cellStyle name="Incorreto 5 2 2" xfId="3608"/>
    <cellStyle name="Incorreto 5_RXO 2011" xfId="3609"/>
    <cellStyle name="Incorreto 6" xfId="3610"/>
    <cellStyle name="Incorreto 6 2" xfId="3611"/>
    <cellStyle name="Incorreto 6 2 2" xfId="3612"/>
    <cellStyle name="Incorreto 6_RXO 2011" xfId="3613"/>
    <cellStyle name="Incorreto 7" xfId="3614"/>
    <cellStyle name="Incorreto 7 2" xfId="3615"/>
    <cellStyle name="Moeda 2" xfId="3616"/>
    <cellStyle name="Moeda 3" xfId="3617"/>
    <cellStyle name="Moeda 4" xfId="4535"/>
    <cellStyle name="Neutra 2" xfId="3618"/>
    <cellStyle name="Neutra 2 2" xfId="3619"/>
    <cellStyle name="Neutra 2 3" xfId="3620"/>
    <cellStyle name="Neutra 2 3 2" xfId="3621"/>
    <cellStyle name="Neutra 2_RXO 2011" xfId="3622"/>
    <cellStyle name="Neutra 3" xfId="3623"/>
    <cellStyle name="Neutra 3 2" xfId="3624"/>
    <cellStyle name="Neutra 3 2 2" xfId="3625"/>
    <cellStyle name="Neutra 3_RXO 2011" xfId="3626"/>
    <cellStyle name="Neutra 4" xfId="3627"/>
    <cellStyle name="Neutra 4 2" xfId="3628"/>
    <cellStyle name="Neutra 4 2 2" xfId="3629"/>
    <cellStyle name="Neutra 4_RXO 2011" xfId="3630"/>
    <cellStyle name="Neutra 5" xfId="3631"/>
    <cellStyle name="Neutra 5 2" xfId="3632"/>
    <cellStyle name="Neutra 5 2 2" xfId="3633"/>
    <cellStyle name="Neutra 5_RXO 2011" xfId="3634"/>
    <cellStyle name="Neutra 6" xfId="3635"/>
    <cellStyle name="Neutra 6 2" xfId="3636"/>
    <cellStyle name="Neutra 6 2 2" xfId="3637"/>
    <cellStyle name="Neutra 6_RXO 2011" xfId="3638"/>
    <cellStyle name="Neutra 7" xfId="3639"/>
    <cellStyle name="Neutra 7 2" xfId="3640"/>
    <cellStyle name="Normal" xfId="0" builtinId="0"/>
    <cellStyle name="Normal 10" xfId="3641"/>
    <cellStyle name="Normal 11" xfId="3642"/>
    <cellStyle name="Normal 12" xfId="3643"/>
    <cellStyle name="Normal 12 2" xfId="3644"/>
    <cellStyle name="Normal 12 3" xfId="3645"/>
    <cellStyle name="Normal 13" xfId="3646"/>
    <cellStyle name="Normal 14" xfId="3647"/>
    <cellStyle name="Normal 14 2" xfId="3648"/>
    <cellStyle name="Normal 14 3" xfId="3649"/>
    <cellStyle name="Normal 15" xfId="3650"/>
    <cellStyle name="Normal 15 2" xfId="3651"/>
    <cellStyle name="Normal 15 3" xfId="3652"/>
    <cellStyle name="Normal 15_24100" xfId="3653"/>
    <cellStyle name="Normal 16" xfId="3654"/>
    <cellStyle name="Normal 16 2" xfId="3655"/>
    <cellStyle name="Normal 16 2 2" xfId="3656"/>
    <cellStyle name="Normal 16 2 2 2" xfId="3657"/>
    <cellStyle name="Normal 16 2 3" xfId="3658"/>
    <cellStyle name="Normal 16 2 3 2" xfId="3659"/>
    <cellStyle name="Normal 16 2 4" xfId="3660"/>
    <cellStyle name="Normal 16 3" xfId="3661"/>
    <cellStyle name="Normal 16 3 2" xfId="3662"/>
    <cellStyle name="Normal 16 4" xfId="3663"/>
    <cellStyle name="Normal 16 4 2" xfId="3664"/>
    <cellStyle name="Normal 16_RXO 2011" xfId="3665"/>
    <cellStyle name="Normal 17" xfId="3666"/>
    <cellStyle name="Normal 18" xfId="3667"/>
    <cellStyle name="Normal 18 2" xfId="3668"/>
    <cellStyle name="Normal 18 2 2" xfId="3669"/>
    <cellStyle name="Normal 18 2 2 2" xfId="3670"/>
    <cellStyle name="Normal 18 2_RXO 2011" xfId="3671"/>
    <cellStyle name="Normal 18 3" xfId="3672"/>
    <cellStyle name="Normal 18 3 2" xfId="3673"/>
    <cellStyle name="Normal 18 3 2 2" xfId="3674"/>
    <cellStyle name="Normal 18 3_RXO 2011" xfId="3675"/>
    <cellStyle name="Normal 18 4" xfId="3676"/>
    <cellStyle name="Normal 18 4 2" xfId="3677"/>
    <cellStyle name="Normal 18 4 2 2" xfId="3678"/>
    <cellStyle name="Normal 18 4_RXO 2011" xfId="3679"/>
    <cellStyle name="Normal 18 5" xfId="3680"/>
    <cellStyle name="Normal 18 5 2" xfId="3681"/>
    <cellStyle name="Normal 18 5 2 2" xfId="3682"/>
    <cellStyle name="Normal 18 5_RXO 2011" xfId="3683"/>
    <cellStyle name="Normal 18 6" xfId="3684"/>
    <cellStyle name="Normal 18 6 2" xfId="3685"/>
    <cellStyle name="Normal 18_AG-41 000" xfId="3686"/>
    <cellStyle name="Normal 19" xfId="3687"/>
    <cellStyle name="Normal 2" xfId="3688"/>
    <cellStyle name="Normal 2 10" xfId="3689"/>
    <cellStyle name="Normal 2 11" xfId="4540"/>
    <cellStyle name="Normal 2 2" xfId="3690"/>
    <cellStyle name="Normal 2 2 2" xfId="3691"/>
    <cellStyle name="Normal 2 3" xfId="3692"/>
    <cellStyle name="Normal 2 4" xfId="3693"/>
    <cellStyle name="Normal 2 4 2" xfId="3694"/>
    <cellStyle name="Normal 2 4 2 2" xfId="3695"/>
    <cellStyle name="Normal 2 4_RXO 2011" xfId="3696"/>
    <cellStyle name="Normal 2 5" xfId="3697"/>
    <cellStyle name="Normal 2 5 2" xfId="3698"/>
    <cellStyle name="Normal 2 5 2 2" xfId="3699"/>
    <cellStyle name="Normal 2 5_RXO 2011" xfId="3700"/>
    <cellStyle name="Normal 2 6" xfId="3701"/>
    <cellStyle name="Normal 2 7" xfId="3702"/>
    <cellStyle name="Normal 2 8" xfId="3703"/>
    <cellStyle name="Normal 2 8 2" xfId="3704"/>
    <cellStyle name="Normal 2 9" xfId="3705"/>
    <cellStyle name="Normal 2_AG-41 000" xfId="3706"/>
    <cellStyle name="Normal 20" xfId="3707"/>
    <cellStyle name="Normal 21" xfId="3708"/>
    <cellStyle name="Normal 22" xfId="3709"/>
    <cellStyle name="Normal 23" xfId="4533"/>
    <cellStyle name="Normal 24" xfId="4534"/>
    <cellStyle name="Normal 24 2" xfId="4536"/>
    <cellStyle name="Normal 25" xfId="4538"/>
    <cellStyle name="Normal 26" xfId="4542"/>
    <cellStyle name="Normal 27" xfId="4543"/>
    <cellStyle name="Normal 28" xfId="4545"/>
    <cellStyle name="Normal 3" xfId="3710"/>
    <cellStyle name="Normal 3 2" xfId="3711"/>
    <cellStyle name="Normal 3 2 2" xfId="3712"/>
    <cellStyle name="Normal 3 2 3" xfId="3713"/>
    <cellStyle name="Normal 3 2 3 2" xfId="3714"/>
    <cellStyle name="Normal 3 2_RXO 2011" xfId="3715"/>
    <cellStyle name="Normal 3 3" xfId="3716"/>
    <cellStyle name="Normal 3 3 2" xfId="3717"/>
    <cellStyle name="Normal 3 3 2 2" xfId="3718"/>
    <cellStyle name="Normal 3 3_RXO 2011" xfId="3719"/>
    <cellStyle name="Normal 3 4" xfId="3720"/>
    <cellStyle name="Normal 3 4 2" xfId="3721"/>
    <cellStyle name="Normal 3 4 2 2" xfId="3722"/>
    <cellStyle name="Normal 3 4_RXO 2011" xfId="3723"/>
    <cellStyle name="Normal 3 5" xfId="3724"/>
    <cellStyle name="Normal 3 5 2" xfId="3725"/>
    <cellStyle name="Normal 3 5 2 2" xfId="3726"/>
    <cellStyle name="Normal 3 5_RXO 2011" xfId="3727"/>
    <cellStyle name="Normal 3 6" xfId="3728"/>
    <cellStyle name="Normal 3 7" xfId="3729"/>
    <cellStyle name="Normal 3 8" xfId="4544"/>
    <cellStyle name="Normal 3 9" xfId="4547"/>
    <cellStyle name="Normal 3_AG-41 000" xfId="3730"/>
    <cellStyle name="Normal 4" xfId="1"/>
    <cellStyle name="Normal 4 2" xfId="3731"/>
    <cellStyle name="Normal 4 2 2" xfId="3732"/>
    <cellStyle name="Normal 4 2 3" xfId="3733"/>
    <cellStyle name="Normal 4 2_ORÇAMENTO2011 - Versão 2010-11-03" xfId="3734"/>
    <cellStyle name="Normal 4 3" xfId="3735"/>
    <cellStyle name="Normal 4 4" xfId="3736"/>
    <cellStyle name="Normal 4 5" xfId="4546"/>
    <cellStyle name="Normal 5" xfId="3737"/>
    <cellStyle name="Normal 5 10" xfId="3738"/>
    <cellStyle name="Normal 5 10 2" xfId="3739"/>
    <cellStyle name="Normal 5 10 2 2" xfId="3740"/>
    <cellStyle name="Normal 5 10 2 2 2" xfId="3741"/>
    <cellStyle name="Normal 5 10 2 2 2 2" xfId="3742"/>
    <cellStyle name="Normal 5 10 2 2 3" xfId="3743"/>
    <cellStyle name="Normal 5 10 2 2 3 2" xfId="3744"/>
    <cellStyle name="Normal 5 10 2 2 4" xfId="3745"/>
    <cellStyle name="Normal 5 10 2 3" xfId="3746"/>
    <cellStyle name="Normal 5 10 2 3 2" xfId="3747"/>
    <cellStyle name="Normal 5 10 2 4" xfId="3748"/>
    <cellStyle name="Normal 5 10 2 4 2" xfId="3749"/>
    <cellStyle name="Normal 5 10 2 5" xfId="3750"/>
    <cellStyle name="Normal 5 10 2_RXO 2011" xfId="3751"/>
    <cellStyle name="Normal 5 10_24100" xfId="3752"/>
    <cellStyle name="Normal 5 11" xfId="3753"/>
    <cellStyle name="Normal 5 11 2" xfId="3754"/>
    <cellStyle name="Normal 5 11 2 2" xfId="3755"/>
    <cellStyle name="Normal 5 11 2 2 2" xfId="3756"/>
    <cellStyle name="Normal 5 11 2 2 2 2" xfId="3757"/>
    <cellStyle name="Normal 5 11 2 2 3" xfId="3758"/>
    <cellStyle name="Normal 5 11 2 2 3 2" xfId="3759"/>
    <cellStyle name="Normal 5 11 2 2 4" xfId="3760"/>
    <cellStyle name="Normal 5 11 2 3" xfId="3761"/>
    <cellStyle name="Normal 5 11 2 3 2" xfId="3762"/>
    <cellStyle name="Normal 5 11 2 4" xfId="3763"/>
    <cellStyle name="Normal 5 11 2 4 2" xfId="3764"/>
    <cellStyle name="Normal 5 11 2 5" xfId="3765"/>
    <cellStyle name="Normal 5 11 2_RXO 2011" xfId="3766"/>
    <cellStyle name="Normal 5 11_24100" xfId="3767"/>
    <cellStyle name="Normal 5 12" xfId="4532"/>
    <cellStyle name="Normal 5 2" xfId="3768"/>
    <cellStyle name="Normal 5 2 2" xfId="3769"/>
    <cellStyle name="Normal 5 2 2 2" xfId="3770"/>
    <cellStyle name="Normal 5 2 2 2 2" xfId="3771"/>
    <cellStyle name="Normal 5 2 2 2 2 2" xfId="3772"/>
    <cellStyle name="Normal 5 2 2 2 3" xfId="3773"/>
    <cellStyle name="Normal 5 2 2 2 3 2" xfId="3774"/>
    <cellStyle name="Normal 5 2 2 2 4" xfId="3775"/>
    <cellStyle name="Normal 5 2 2 3" xfId="3776"/>
    <cellStyle name="Normal 5 2 2 3 2" xfId="3777"/>
    <cellStyle name="Normal 5 2 2 4" xfId="3778"/>
    <cellStyle name="Normal 5 2 2 4 2" xfId="3779"/>
    <cellStyle name="Normal 5 2 2 5" xfId="3780"/>
    <cellStyle name="Normal 5 2 2_RXO 2011" xfId="3781"/>
    <cellStyle name="Normal 5 2_24100" xfId="3782"/>
    <cellStyle name="Normal 5 3" xfId="3783"/>
    <cellStyle name="Normal 5 3 2" xfId="3784"/>
    <cellStyle name="Normal 5 3 2 2" xfId="3785"/>
    <cellStyle name="Normal 5 3 2 2 2" xfId="3786"/>
    <cellStyle name="Normal 5 3 2 2 2 2" xfId="3787"/>
    <cellStyle name="Normal 5 3 2 2 3" xfId="3788"/>
    <cellStyle name="Normal 5 3 2 2 3 2" xfId="3789"/>
    <cellStyle name="Normal 5 3 2 2 4" xfId="3790"/>
    <cellStyle name="Normal 5 3 2 3" xfId="3791"/>
    <cellStyle name="Normal 5 3 2 3 2" xfId="3792"/>
    <cellStyle name="Normal 5 3 2 4" xfId="3793"/>
    <cellStyle name="Normal 5 3 2 4 2" xfId="3794"/>
    <cellStyle name="Normal 5 3 2 5" xfId="3795"/>
    <cellStyle name="Normal 5 3 2_RXO 2011" xfId="3796"/>
    <cellStyle name="Normal 5 3_24100" xfId="3797"/>
    <cellStyle name="Normal 5 4" xfId="3798"/>
    <cellStyle name="Normal 5 4 2" xfId="3799"/>
    <cellStyle name="Normal 5 4 2 2" xfId="3800"/>
    <cellStyle name="Normal 5 4 2 2 2" xfId="3801"/>
    <cellStyle name="Normal 5 4 2 2 2 2" xfId="3802"/>
    <cellStyle name="Normal 5 4 2 2 3" xfId="3803"/>
    <cellStyle name="Normal 5 4 2 2 3 2" xfId="3804"/>
    <cellStyle name="Normal 5 4 2 2 4" xfId="3805"/>
    <cellStyle name="Normal 5 4 2 3" xfId="3806"/>
    <cellStyle name="Normal 5 4 2 3 2" xfId="3807"/>
    <cellStyle name="Normal 5 4 2 4" xfId="3808"/>
    <cellStyle name="Normal 5 4 2 4 2" xfId="3809"/>
    <cellStyle name="Normal 5 4 2 5" xfId="3810"/>
    <cellStyle name="Normal 5 4 2_RXO 2011" xfId="3811"/>
    <cellStyle name="Normal 5 4_24100" xfId="3812"/>
    <cellStyle name="Normal 5 5" xfId="3813"/>
    <cellStyle name="Normal 5 5 2" xfId="3814"/>
    <cellStyle name="Normal 5 5 2 2" xfId="3815"/>
    <cellStyle name="Normal 5 5 2 2 2" xfId="3816"/>
    <cellStyle name="Normal 5 5 2 2 2 2" xfId="3817"/>
    <cellStyle name="Normal 5 5 2 2 3" xfId="3818"/>
    <cellStyle name="Normal 5 5 2 2 3 2" xfId="3819"/>
    <cellStyle name="Normal 5 5 2 2 4" xfId="3820"/>
    <cellStyle name="Normal 5 5 2 3" xfId="3821"/>
    <cellStyle name="Normal 5 5 2 3 2" xfId="3822"/>
    <cellStyle name="Normal 5 5 2 4" xfId="3823"/>
    <cellStyle name="Normal 5 5 2 4 2" xfId="3824"/>
    <cellStyle name="Normal 5 5 2 5" xfId="3825"/>
    <cellStyle name="Normal 5 5 2_RXO 2011" xfId="3826"/>
    <cellStyle name="Normal 5 5_24100" xfId="3827"/>
    <cellStyle name="Normal 5 6" xfId="3828"/>
    <cellStyle name="Normal 5 6 2" xfId="3829"/>
    <cellStyle name="Normal 5 6 2 2" xfId="3830"/>
    <cellStyle name="Normal 5 6 2 2 2" xfId="3831"/>
    <cellStyle name="Normal 5 6 2 2 2 2" xfId="3832"/>
    <cellStyle name="Normal 5 6 2 2 3" xfId="3833"/>
    <cellStyle name="Normal 5 6 2 2 3 2" xfId="3834"/>
    <cellStyle name="Normal 5 6 2 2 4" xfId="3835"/>
    <cellStyle name="Normal 5 6 2 3" xfId="3836"/>
    <cellStyle name="Normal 5 6 2 3 2" xfId="3837"/>
    <cellStyle name="Normal 5 6 2 4" xfId="3838"/>
    <cellStyle name="Normal 5 6 2 4 2" xfId="3839"/>
    <cellStyle name="Normal 5 6 2 5" xfId="3840"/>
    <cellStyle name="Normal 5 6 2_RXO 2011" xfId="3841"/>
    <cellStyle name="Normal 5 6_24100" xfId="3842"/>
    <cellStyle name="Normal 5 7" xfId="3843"/>
    <cellStyle name="Normal 5 7 2" xfId="3844"/>
    <cellStyle name="Normal 5 7 2 2" xfId="3845"/>
    <cellStyle name="Normal 5 7 2 2 2" xfId="3846"/>
    <cellStyle name="Normal 5 7 2 2 2 2" xfId="3847"/>
    <cellStyle name="Normal 5 7 2 2 3" xfId="3848"/>
    <cellStyle name="Normal 5 7 2 2 3 2" xfId="3849"/>
    <cellStyle name="Normal 5 7 2 2 4" xfId="3850"/>
    <cellStyle name="Normal 5 7 2 3" xfId="3851"/>
    <cellStyle name="Normal 5 7 2 3 2" xfId="3852"/>
    <cellStyle name="Normal 5 7 2 4" xfId="3853"/>
    <cellStyle name="Normal 5 7 2 4 2" xfId="3854"/>
    <cellStyle name="Normal 5 7 2 5" xfId="3855"/>
    <cellStyle name="Normal 5 7 2_RXO 2011" xfId="3856"/>
    <cellStyle name="Normal 5 7_24100" xfId="3857"/>
    <cellStyle name="Normal 5 8" xfId="3858"/>
    <cellStyle name="Normal 5 8 2" xfId="3859"/>
    <cellStyle name="Normal 5 8 2 2" xfId="3860"/>
    <cellStyle name="Normal 5 8 2 2 2" xfId="3861"/>
    <cellStyle name="Normal 5 8 2 2 2 2" xfId="3862"/>
    <cellStyle name="Normal 5 8 2 2 3" xfId="3863"/>
    <cellStyle name="Normal 5 8 2 2 3 2" xfId="3864"/>
    <cellStyle name="Normal 5 8 2 2 4" xfId="3865"/>
    <cellStyle name="Normal 5 8 2 3" xfId="3866"/>
    <cellStyle name="Normal 5 8 2 3 2" xfId="3867"/>
    <cellStyle name="Normal 5 8 2 4" xfId="3868"/>
    <cellStyle name="Normal 5 8 2 4 2" xfId="3869"/>
    <cellStyle name="Normal 5 8 2 5" xfId="3870"/>
    <cellStyle name="Normal 5 8 2_RXO 2011" xfId="3871"/>
    <cellStyle name="Normal 5 8_24100" xfId="3872"/>
    <cellStyle name="Normal 5 9" xfId="3873"/>
    <cellStyle name="Normal 5 9 2" xfId="3874"/>
    <cellStyle name="Normal 5 9 2 2" xfId="3875"/>
    <cellStyle name="Normal 5 9 2 2 2" xfId="3876"/>
    <cellStyle name="Normal 5 9 2 2 2 2" xfId="3877"/>
    <cellStyle name="Normal 5 9 2 2 3" xfId="3878"/>
    <cellStyle name="Normal 5 9 2 2 3 2" xfId="3879"/>
    <cellStyle name="Normal 5 9 2 2 4" xfId="3880"/>
    <cellStyle name="Normal 5 9 2 3" xfId="3881"/>
    <cellStyle name="Normal 5 9 2 3 2" xfId="3882"/>
    <cellStyle name="Normal 5 9 2 4" xfId="3883"/>
    <cellStyle name="Normal 5 9 2 4 2" xfId="3884"/>
    <cellStyle name="Normal 5 9 2 5" xfId="3885"/>
    <cellStyle name="Normal 5 9 2_RXO 2011" xfId="3886"/>
    <cellStyle name="Normal 5 9_24100" xfId="3887"/>
    <cellStyle name="Normal 5_BD_RXO_2010" xfId="3888"/>
    <cellStyle name="Normal 6" xfId="3889"/>
    <cellStyle name="Normal 6 2" xfId="3890"/>
    <cellStyle name="Normal 6 2 2" xfId="3891"/>
    <cellStyle name="Normal 6 2 2 2" xfId="3892"/>
    <cellStyle name="Normal 6 2_RXO 2011" xfId="3893"/>
    <cellStyle name="Normal 6 3" xfId="3894"/>
    <cellStyle name="Normal 6 3 2" xfId="3895"/>
    <cellStyle name="Normal 6 3 2 2" xfId="3896"/>
    <cellStyle name="Normal 6 3_RXO 2011" xfId="3897"/>
    <cellStyle name="Normal 6 4" xfId="3898"/>
    <cellStyle name="Normal 6 4 2" xfId="3899"/>
    <cellStyle name="Normal 6 4 2 2" xfId="3900"/>
    <cellStyle name="Normal 6 4_RXO 2011" xfId="3901"/>
    <cellStyle name="Normal 6 5" xfId="3902"/>
    <cellStyle name="Normal 6 5 2" xfId="3903"/>
    <cellStyle name="Normal 6 5 2 2" xfId="3904"/>
    <cellStyle name="Normal 6 5_RXO 2011" xfId="3905"/>
    <cellStyle name="Normal 6 6" xfId="3906"/>
    <cellStyle name="Normal 6 6 2" xfId="3907"/>
    <cellStyle name="Normal 6_AG-41 000" xfId="3908"/>
    <cellStyle name="Normal 7" xfId="3909"/>
    <cellStyle name="Normal 7 2" xfId="3910"/>
    <cellStyle name="Normal 7 2 2" xfId="3911"/>
    <cellStyle name="Normal 7 2 2 2" xfId="3912"/>
    <cellStyle name="Normal 7 2_RXO 2011" xfId="3913"/>
    <cellStyle name="Normal 7 3" xfId="3914"/>
    <cellStyle name="Normal 7 3 2" xfId="3915"/>
    <cellStyle name="Normal 7 3 2 2" xfId="3916"/>
    <cellStyle name="Normal 7 3_RXO 2011" xfId="3917"/>
    <cellStyle name="Normal 7 4" xfId="3918"/>
    <cellStyle name="Normal 7 4 2" xfId="3919"/>
    <cellStyle name="Normal 7 4 2 2" xfId="3920"/>
    <cellStyle name="Normal 7 4_RXO 2011" xfId="3921"/>
    <cellStyle name="Normal 7 5" xfId="3922"/>
    <cellStyle name="Normal 7 5 2" xfId="3923"/>
    <cellStyle name="Normal 7 5 2 2" xfId="3924"/>
    <cellStyle name="Normal 7 5_RXO 2011" xfId="3925"/>
    <cellStyle name="Normal 7 6" xfId="3926"/>
    <cellStyle name="Normal 7 6 2" xfId="3927"/>
    <cellStyle name="Normal 7_AG-41 000" xfId="3928"/>
    <cellStyle name="Normal 8" xfId="3929"/>
    <cellStyle name="Normal 8 2" xfId="3930"/>
    <cellStyle name="Normal 8 2 2" xfId="3931"/>
    <cellStyle name="Normal 8 2 2 2" xfId="3932"/>
    <cellStyle name="Normal 8 2_RXO 2011" xfId="3933"/>
    <cellStyle name="Normal 8 3" xfId="3934"/>
    <cellStyle name="Normal 8 3 2" xfId="3935"/>
    <cellStyle name="Normal 8 3 2 2" xfId="3936"/>
    <cellStyle name="Normal 8 3_RXO 2011" xfId="3937"/>
    <cellStyle name="Normal 8 4" xfId="3938"/>
    <cellStyle name="Normal 8 4 2" xfId="3939"/>
    <cellStyle name="Normal 8 4 2 2" xfId="3940"/>
    <cellStyle name="Normal 8 4_RXO 2011" xfId="3941"/>
    <cellStyle name="Normal 8 5" xfId="3942"/>
    <cellStyle name="Normal 8 5 2" xfId="3943"/>
    <cellStyle name="Normal 8 5 2 2" xfId="3944"/>
    <cellStyle name="Normal 8 5_RXO 2011" xfId="3945"/>
    <cellStyle name="Normal 8 6" xfId="3946"/>
    <cellStyle name="Normal 8 6 2" xfId="3947"/>
    <cellStyle name="Normal 8_AG-41 000" xfId="3948"/>
    <cellStyle name="Normal 9" xfId="3949"/>
    <cellStyle name="Nota 10" xfId="3950"/>
    <cellStyle name="Nota 10 2" xfId="3951"/>
    <cellStyle name="Nota 10 2 2" xfId="3952"/>
    <cellStyle name="Nota 10 2 2 2" xfId="3953"/>
    <cellStyle name="Nota 10 2 3" xfId="3954"/>
    <cellStyle name="Nota 10 2 3 2" xfId="3955"/>
    <cellStyle name="Nota 10 2 4" xfId="3956"/>
    <cellStyle name="Nota 10 3" xfId="3957"/>
    <cellStyle name="Nota 10 3 2" xfId="3958"/>
    <cellStyle name="Nota 10 4" xfId="3959"/>
    <cellStyle name="Nota 10 4 2" xfId="3960"/>
    <cellStyle name="Nota 10 5" xfId="3961"/>
    <cellStyle name="Nota 2" xfId="3962"/>
    <cellStyle name="Nota 2 10" xfId="3963"/>
    <cellStyle name="Nota 2 2" xfId="3964"/>
    <cellStyle name="Nota 2 2 2" xfId="3965"/>
    <cellStyle name="Nota 2 2 2 2" xfId="3966"/>
    <cellStyle name="Nota 2 2 2 2 2" xfId="3967"/>
    <cellStyle name="Nota 2 2 2 3" xfId="3968"/>
    <cellStyle name="Nota 2 2 3" xfId="3969"/>
    <cellStyle name="Nota 2 2 3 2" xfId="3970"/>
    <cellStyle name="Nota 2 2 4" xfId="3971"/>
    <cellStyle name="Nota 2 3" xfId="3972"/>
    <cellStyle name="Nota 2 3 2" xfId="3973"/>
    <cellStyle name="Nota 2 3 2 2" xfId="3974"/>
    <cellStyle name="Nota 2 3 2 2 2" xfId="3975"/>
    <cellStyle name="Nota 2 3 2 3" xfId="3976"/>
    <cellStyle name="Nota 2 3 3" xfId="3977"/>
    <cellStyle name="Nota 2 3 3 2" xfId="3978"/>
    <cellStyle name="Nota 2 3 4" xfId="3979"/>
    <cellStyle name="Nota 2 4" xfId="3980"/>
    <cellStyle name="Nota 2 4 2" xfId="3981"/>
    <cellStyle name="Nota 2 4 2 2" xfId="3982"/>
    <cellStyle name="Nota 2 4 2 2 2" xfId="3983"/>
    <cellStyle name="Nota 2 4 2 3" xfId="3984"/>
    <cellStyle name="Nota 2 4 3" xfId="3985"/>
    <cellStyle name="Nota 2 4 3 2" xfId="3986"/>
    <cellStyle name="Nota 2 4 4" xfId="3987"/>
    <cellStyle name="Nota 2 5" xfId="3988"/>
    <cellStyle name="Nota 2 5 2" xfId="3989"/>
    <cellStyle name="Nota 2 5 2 2" xfId="3990"/>
    <cellStyle name="Nota 2 5 2 2 2" xfId="3991"/>
    <cellStyle name="Nota 2 5 2 3" xfId="3992"/>
    <cellStyle name="Nota 2 5 3" xfId="3993"/>
    <cellStyle name="Nota 2 5 3 2" xfId="3994"/>
    <cellStyle name="Nota 2 5 4" xfId="3995"/>
    <cellStyle name="Nota 2 6" xfId="3996"/>
    <cellStyle name="Nota 2 6 2" xfId="3997"/>
    <cellStyle name="Nota 2 7" xfId="3998"/>
    <cellStyle name="Nota 2 7 2" xfId="3999"/>
    <cellStyle name="Nota 2 7 2 2" xfId="4000"/>
    <cellStyle name="Nota 2 7 3" xfId="4001"/>
    <cellStyle name="Nota 2 8" xfId="4002"/>
    <cellStyle name="Nota 2 8 2" xfId="4003"/>
    <cellStyle name="Nota 2 9" xfId="4004"/>
    <cellStyle name="Nota 2 9 2" xfId="4005"/>
    <cellStyle name="Nota 3" xfId="4006"/>
    <cellStyle name="Nota 3 2" xfId="4007"/>
    <cellStyle name="Nota 3 2 2" xfId="4008"/>
    <cellStyle name="Nota 3 2 2 2" xfId="4009"/>
    <cellStyle name="Nota 3 2 2 2 2" xfId="4010"/>
    <cellStyle name="Nota 3 2 2 3" xfId="4011"/>
    <cellStyle name="Nota 3 2 3" xfId="4012"/>
    <cellStyle name="Nota 3 2 3 2" xfId="4013"/>
    <cellStyle name="Nota 3 2 4" xfId="4014"/>
    <cellStyle name="Nota 3 3" xfId="4015"/>
    <cellStyle name="Nota 3 3 2" xfId="4016"/>
    <cellStyle name="Nota 3 3 2 2" xfId="4017"/>
    <cellStyle name="Nota 3 3 2 2 2" xfId="4018"/>
    <cellStyle name="Nota 3 3 2 3" xfId="4019"/>
    <cellStyle name="Nota 3 3 3" xfId="4020"/>
    <cellStyle name="Nota 3 3 3 2" xfId="4021"/>
    <cellStyle name="Nota 3 3 4" xfId="4022"/>
    <cellStyle name="Nota 3 4" xfId="4023"/>
    <cellStyle name="Nota 3 4 2" xfId="4024"/>
    <cellStyle name="Nota 3 4 2 2" xfId="4025"/>
    <cellStyle name="Nota 3 4 2 2 2" xfId="4026"/>
    <cellStyle name="Nota 3 4 2 3" xfId="4027"/>
    <cellStyle name="Nota 3 4 3" xfId="4028"/>
    <cellStyle name="Nota 3 4 3 2" xfId="4029"/>
    <cellStyle name="Nota 3 4 4" xfId="4030"/>
    <cellStyle name="Nota 3 5" xfId="4031"/>
    <cellStyle name="Nota 3 5 2" xfId="4032"/>
    <cellStyle name="Nota 3 5 2 2" xfId="4033"/>
    <cellStyle name="Nota 3 5 2 2 2" xfId="4034"/>
    <cellStyle name="Nota 3 5 2 3" xfId="4035"/>
    <cellStyle name="Nota 3 5 3" xfId="4036"/>
    <cellStyle name="Nota 3 5 3 2" xfId="4037"/>
    <cellStyle name="Nota 3 5 4" xfId="4038"/>
    <cellStyle name="Nota 3 6" xfId="4039"/>
    <cellStyle name="Nota 3 6 2" xfId="4040"/>
    <cellStyle name="Nota 3 6 2 2" xfId="4041"/>
    <cellStyle name="Nota 3 6 3" xfId="4042"/>
    <cellStyle name="Nota 3 7" xfId="4043"/>
    <cellStyle name="Nota 3 7 2" xfId="4044"/>
    <cellStyle name="Nota 3 8" xfId="4045"/>
    <cellStyle name="Nota 4" xfId="4046"/>
    <cellStyle name="Nota 4 2" xfId="4047"/>
    <cellStyle name="Nota 4 2 2" xfId="4048"/>
    <cellStyle name="Nota 4 2 2 2" xfId="4049"/>
    <cellStyle name="Nota 4 2 2 2 2" xfId="4050"/>
    <cellStyle name="Nota 4 2 2 3" xfId="4051"/>
    <cellStyle name="Nota 4 2 3" xfId="4052"/>
    <cellStyle name="Nota 4 2 3 2" xfId="4053"/>
    <cellStyle name="Nota 4 2 4" xfId="4054"/>
    <cellStyle name="Nota 4 3" xfId="4055"/>
    <cellStyle name="Nota 4 3 2" xfId="4056"/>
    <cellStyle name="Nota 4 3 2 2" xfId="4057"/>
    <cellStyle name="Nota 4 3 2 2 2" xfId="4058"/>
    <cellStyle name="Nota 4 3 2 3" xfId="4059"/>
    <cellStyle name="Nota 4 3 3" xfId="4060"/>
    <cellStyle name="Nota 4 3 3 2" xfId="4061"/>
    <cellStyle name="Nota 4 3 4" xfId="4062"/>
    <cellStyle name="Nota 4 4" xfId="4063"/>
    <cellStyle name="Nota 4 4 2" xfId="4064"/>
    <cellStyle name="Nota 4 4 2 2" xfId="4065"/>
    <cellStyle name="Nota 4 4 2 2 2" xfId="4066"/>
    <cellStyle name="Nota 4 4 2 3" xfId="4067"/>
    <cellStyle name="Nota 4 4 3" xfId="4068"/>
    <cellStyle name="Nota 4 4 3 2" xfId="4069"/>
    <cellStyle name="Nota 4 4 4" xfId="4070"/>
    <cellStyle name="Nota 4 5" xfId="4071"/>
    <cellStyle name="Nota 4 5 2" xfId="4072"/>
    <cellStyle name="Nota 4 5 2 2" xfId="4073"/>
    <cellStyle name="Nota 4 5 2 2 2" xfId="4074"/>
    <cellStyle name="Nota 4 5 2 3" xfId="4075"/>
    <cellStyle name="Nota 4 5 3" xfId="4076"/>
    <cellStyle name="Nota 4 5 3 2" xfId="4077"/>
    <cellStyle name="Nota 4 5 4" xfId="4078"/>
    <cellStyle name="Nota 4 6" xfId="4079"/>
    <cellStyle name="Nota 4 6 2" xfId="4080"/>
    <cellStyle name="Nota 4 6 2 2" xfId="4081"/>
    <cellStyle name="Nota 4 6 3" xfId="4082"/>
    <cellStyle name="Nota 4 7" xfId="4083"/>
    <cellStyle name="Nota 4 7 2" xfId="4084"/>
    <cellStyle name="Nota 4 8" xfId="4085"/>
    <cellStyle name="Nota 5" xfId="4086"/>
    <cellStyle name="Nota 5 2" xfId="4087"/>
    <cellStyle name="Nota 5 2 2" xfId="4088"/>
    <cellStyle name="Nota 5 2 2 2" xfId="4089"/>
    <cellStyle name="Nota 5 2 2 2 2" xfId="4090"/>
    <cellStyle name="Nota 5 2 2 3" xfId="4091"/>
    <cellStyle name="Nota 5 2 3" xfId="4092"/>
    <cellStyle name="Nota 5 2 3 2" xfId="4093"/>
    <cellStyle name="Nota 5 2 4" xfId="4094"/>
    <cellStyle name="Nota 5 3" xfId="4095"/>
    <cellStyle name="Nota 5 3 2" xfId="4096"/>
    <cellStyle name="Nota 5 3 2 2" xfId="4097"/>
    <cellStyle name="Nota 5 3 2 2 2" xfId="4098"/>
    <cellStyle name="Nota 5 3 2 3" xfId="4099"/>
    <cellStyle name="Nota 5 3 3" xfId="4100"/>
    <cellStyle name="Nota 5 3 3 2" xfId="4101"/>
    <cellStyle name="Nota 5 3 4" xfId="4102"/>
    <cellStyle name="Nota 5 4" xfId="4103"/>
    <cellStyle name="Nota 5 4 2" xfId="4104"/>
    <cellStyle name="Nota 5 4 2 2" xfId="4105"/>
    <cellStyle name="Nota 5 4 2 2 2" xfId="4106"/>
    <cellStyle name="Nota 5 4 2 3" xfId="4107"/>
    <cellStyle name="Nota 5 4 3" xfId="4108"/>
    <cellStyle name="Nota 5 4 3 2" xfId="4109"/>
    <cellStyle name="Nota 5 4 4" xfId="4110"/>
    <cellStyle name="Nota 5 5" xfId="4111"/>
    <cellStyle name="Nota 5 5 2" xfId="4112"/>
    <cellStyle name="Nota 5 5 2 2" xfId="4113"/>
    <cellStyle name="Nota 5 5 2 2 2" xfId="4114"/>
    <cellStyle name="Nota 5 5 2 3" xfId="4115"/>
    <cellStyle name="Nota 5 5 3" xfId="4116"/>
    <cellStyle name="Nota 5 5 3 2" xfId="4117"/>
    <cellStyle name="Nota 5 5 4" xfId="4118"/>
    <cellStyle name="Nota 5 6" xfId="4119"/>
    <cellStyle name="Nota 5 6 2" xfId="4120"/>
    <cellStyle name="Nota 5 6 2 2" xfId="4121"/>
    <cellStyle name="Nota 5 6 3" xfId="4122"/>
    <cellStyle name="Nota 5 7" xfId="4123"/>
    <cellStyle name="Nota 5 7 2" xfId="4124"/>
    <cellStyle name="Nota 5 8" xfId="4125"/>
    <cellStyle name="Nota 6" xfId="4126"/>
    <cellStyle name="Nota 6 2" xfId="4127"/>
    <cellStyle name="Nota 6 2 2" xfId="4128"/>
    <cellStyle name="Nota 6 2 2 2" xfId="4129"/>
    <cellStyle name="Nota 6 2 2 2 2" xfId="4130"/>
    <cellStyle name="Nota 6 2 2 3" xfId="4131"/>
    <cellStyle name="Nota 6 2 3" xfId="4132"/>
    <cellStyle name="Nota 6 2 3 2" xfId="4133"/>
    <cellStyle name="Nota 6 2 4" xfId="4134"/>
    <cellStyle name="Nota 6 3" xfId="4135"/>
    <cellStyle name="Nota 6 3 2" xfId="4136"/>
    <cellStyle name="Nota 6 3 2 2" xfId="4137"/>
    <cellStyle name="Nota 6 3 2 2 2" xfId="4138"/>
    <cellStyle name="Nota 6 3 2 3" xfId="4139"/>
    <cellStyle name="Nota 6 3 3" xfId="4140"/>
    <cellStyle name="Nota 6 3 3 2" xfId="4141"/>
    <cellStyle name="Nota 6 3 4" xfId="4142"/>
    <cellStyle name="Nota 6 4" xfId="4143"/>
    <cellStyle name="Nota 6 4 2" xfId="4144"/>
    <cellStyle name="Nota 6 4 2 2" xfId="4145"/>
    <cellStyle name="Nota 6 4 2 2 2" xfId="4146"/>
    <cellStyle name="Nota 6 4 2 3" xfId="4147"/>
    <cellStyle name="Nota 6 4 3" xfId="4148"/>
    <cellStyle name="Nota 6 4 3 2" xfId="4149"/>
    <cellStyle name="Nota 6 4 4" xfId="4150"/>
    <cellStyle name="Nota 6 5" xfId="4151"/>
    <cellStyle name="Nota 6 5 2" xfId="4152"/>
    <cellStyle name="Nota 6 5 2 2" xfId="4153"/>
    <cellStyle name="Nota 6 5 2 2 2" xfId="4154"/>
    <cellStyle name="Nota 6 5 2 3" xfId="4155"/>
    <cellStyle name="Nota 6 5 3" xfId="4156"/>
    <cellStyle name="Nota 6 5 3 2" xfId="4157"/>
    <cellStyle name="Nota 6 5 4" xfId="4158"/>
    <cellStyle name="Nota 6 6" xfId="4159"/>
    <cellStyle name="Nota 6 6 2" xfId="4160"/>
    <cellStyle name="Nota 6 6 2 2" xfId="4161"/>
    <cellStyle name="Nota 6 6 3" xfId="4162"/>
    <cellStyle name="Nota 6 7" xfId="4163"/>
    <cellStyle name="Nota 6 7 2" xfId="4164"/>
    <cellStyle name="Nota 6 8" xfId="4165"/>
    <cellStyle name="Nota 7" xfId="4166"/>
    <cellStyle name="Nota 7 2" xfId="4167"/>
    <cellStyle name="Nota 7 2 2" xfId="4168"/>
    <cellStyle name="Nota 7 2 2 2" xfId="4169"/>
    <cellStyle name="Nota 7 2 2 2 2" xfId="4170"/>
    <cellStyle name="Nota 7 2 2 3" xfId="4171"/>
    <cellStyle name="Nota 7 2 3" xfId="4172"/>
    <cellStyle name="Nota 7 2 3 2" xfId="4173"/>
    <cellStyle name="Nota 7 2 4" xfId="4174"/>
    <cellStyle name="Nota 7 3" xfId="4175"/>
    <cellStyle name="Nota 7 3 2" xfId="4176"/>
    <cellStyle name="Nota 7 3 2 2" xfId="4177"/>
    <cellStyle name="Nota 7 3 2 2 2" xfId="4178"/>
    <cellStyle name="Nota 7 3 2 3" xfId="4179"/>
    <cellStyle name="Nota 7 3 3" xfId="4180"/>
    <cellStyle name="Nota 7 3 3 2" xfId="4181"/>
    <cellStyle name="Nota 7 3 4" xfId="4182"/>
    <cellStyle name="Nota 7 4" xfId="4183"/>
    <cellStyle name="Nota 7 4 2" xfId="4184"/>
    <cellStyle name="Nota 7 4 2 2" xfId="4185"/>
    <cellStyle name="Nota 7 4 2 2 2" xfId="4186"/>
    <cellStyle name="Nota 7 4 2 3" xfId="4187"/>
    <cellStyle name="Nota 7 4 3" xfId="4188"/>
    <cellStyle name="Nota 7 4 3 2" xfId="4189"/>
    <cellStyle name="Nota 7 4 4" xfId="4190"/>
    <cellStyle name="Nota 7 5" xfId="4191"/>
    <cellStyle name="Nota 7 5 2" xfId="4192"/>
    <cellStyle name="Nota 7 5 2 2" xfId="4193"/>
    <cellStyle name="Nota 7 5 2 2 2" xfId="4194"/>
    <cellStyle name="Nota 7 5 2 3" xfId="4195"/>
    <cellStyle name="Nota 7 5 3" xfId="4196"/>
    <cellStyle name="Nota 7 5 3 2" xfId="4197"/>
    <cellStyle name="Nota 7 5 4" xfId="4198"/>
    <cellStyle name="Nota 7 6" xfId="4199"/>
    <cellStyle name="Nota 7 6 2" xfId="4200"/>
    <cellStyle name="Nota 7 6 2 2" xfId="4201"/>
    <cellStyle name="Nota 7 6 3" xfId="4202"/>
    <cellStyle name="Nota 7 7" xfId="4203"/>
    <cellStyle name="Nota 7 7 2" xfId="4204"/>
    <cellStyle name="Nota 7 8" xfId="4205"/>
    <cellStyle name="Nota 8" xfId="4206"/>
    <cellStyle name="Nota 8 2" xfId="4207"/>
    <cellStyle name="Nota 8 2 2" xfId="4208"/>
    <cellStyle name="Nota 8 2 2 2" xfId="4209"/>
    <cellStyle name="Nota 8 2 2 2 2" xfId="4210"/>
    <cellStyle name="Nota 8 2 2 2 2 2" xfId="4211"/>
    <cellStyle name="Nota 8 2 2 2 3" xfId="4212"/>
    <cellStyle name="Nota 8 2 2 2 3 2" xfId="4213"/>
    <cellStyle name="Nota 8 2 2 2 4" xfId="4214"/>
    <cellStyle name="Nota 8 2 2 3" xfId="4215"/>
    <cellStyle name="Nota 8 2 2 3 2" xfId="4216"/>
    <cellStyle name="Nota 8 2 2 4" xfId="4217"/>
    <cellStyle name="Nota 8 2 2 4 2" xfId="4218"/>
    <cellStyle name="Nota 8 2 2 5" xfId="4219"/>
    <cellStyle name="Nota 8 2 3" xfId="4220"/>
    <cellStyle name="Nota 8 2 3 2" xfId="4221"/>
    <cellStyle name="Nota 8 2 3 2 2" xfId="4222"/>
    <cellStyle name="Nota 8 2 3 3" xfId="4223"/>
    <cellStyle name="Nota 8 2 3 3 2" xfId="4224"/>
    <cellStyle name="Nota 8 2 3 4" xfId="4225"/>
    <cellStyle name="Nota 8 2 4" xfId="4226"/>
    <cellStyle name="Nota 8 2 4 2" xfId="4227"/>
    <cellStyle name="Nota 8 2 5" xfId="4228"/>
    <cellStyle name="Nota 8 2 5 2" xfId="4229"/>
    <cellStyle name="Nota 8 2 6" xfId="4230"/>
    <cellStyle name="Nota 8 3" xfId="4231"/>
    <cellStyle name="Nota 8 3 2" xfId="4232"/>
    <cellStyle name="Nota 8 3 2 2" xfId="4233"/>
    <cellStyle name="Nota 8 3 2 2 2" xfId="4234"/>
    <cellStyle name="Nota 8 3 2 3" xfId="4235"/>
    <cellStyle name="Nota 8 3 2 3 2" xfId="4236"/>
    <cellStyle name="Nota 8 3 2 4" xfId="4237"/>
    <cellStyle name="Nota 8 3 3" xfId="4238"/>
    <cellStyle name="Nota 8 3 3 2" xfId="4239"/>
    <cellStyle name="Nota 8 3 4" xfId="4240"/>
    <cellStyle name="Nota 8 3 4 2" xfId="4241"/>
    <cellStyle name="Nota 8 3 5" xfId="4242"/>
    <cellStyle name="Nota 8 4" xfId="4243"/>
    <cellStyle name="Nota 8 4 2" xfId="4244"/>
    <cellStyle name="Nota 8 4 2 2" xfId="4245"/>
    <cellStyle name="Nota 8 4 3" xfId="4246"/>
    <cellStyle name="Nota 8 4 3 2" xfId="4247"/>
    <cellStyle name="Nota 8 4 4" xfId="4248"/>
    <cellStyle name="Nota 8 5" xfId="4249"/>
    <cellStyle name="Nota 8 5 2" xfId="4250"/>
    <cellStyle name="Nota 8 6" xfId="4251"/>
    <cellStyle name="Nota 8 6 2" xfId="4252"/>
    <cellStyle name="Nota 8 7" xfId="4253"/>
    <cellStyle name="Nota 9" xfId="4254"/>
    <cellStyle name="Nota 9 2" xfId="4255"/>
    <cellStyle name="Nota 9 2 2" xfId="4256"/>
    <cellStyle name="Nota 9 2 2 2" xfId="4257"/>
    <cellStyle name="Nota 9 2 3" xfId="4258"/>
    <cellStyle name="Nota 9 2 3 2" xfId="4259"/>
    <cellStyle name="Nota 9 2 4" xfId="4260"/>
    <cellStyle name="Nota 9 3" xfId="4261"/>
    <cellStyle name="Nota 9 3 2" xfId="4262"/>
    <cellStyle name="Nota 9 4" xfId="4263"/>
    <cellStyle name="Nota 9 4 2" xfId="4264"/>
    <cellStyle name="Nota 9 5" xfId="4265"/>
    <cellStyle name="Porcentagem" xfId="4524" builtinId="5"/>
    <cellStyle name="Porcentagem 2" xfId="4266"/>
    <cellStyle name="Porcentagem 2 2" xfId="4267"/>
    <cellStyle name="Porcentagem 3" xfId="2"/>
    <cellStyle name="Porcentagem 4" xfId="4268"/>
    <cellStyle name="Porcentagem 4 2" xfId="4269"/>
    <cellStyle name="Porcentagem 5" xfId="4270"/>
    <cellStyle name="Porcentagem 5 2" xfId="4271"/>
    <cellStyle name="Porcentagem 5 2 2" xfId="4272"/>
    <cellStyle name="Porcentagem 5 3" xfId="4273"/>
    <cellStyle name="Resultado do Assistente de dados" xfId="4528"/>
    <cellStyle name="Saída 2" xfId="4274"/>
    <cellStyle name="Saída 2 2" xfId="4275"/>
    <cellStyle name="Saída 2 3" xfId="4276"/>
    <cellStyle name="Saída 2 3 2" xfId="4277"/>
    <cellStyle name="Saída 2_RXO 2011" xfId="4278"/>
    <cellStyle name="Saída 3" xfId="4279"/>
    <cellStyle name="Saída 3 2" xfId="4280"/>
    <cellStyle name="Saída 3 2 2" xfId="4281"/>
    <cellStyle name="Saída 3_RXO 2011" xfId="4282"/>
    <cellStyle name="Saída 4" xfId="4283"/>
    <cellStyle name="Saída 4 2" xfId="4284"/>
    <cellStyle name="Saída 4 2 2" xfId="4285"/>
    <cellStyle name="Saída 4_RXO 2011" xfId="4286"/>
    <cellStyle name="Saída 5" xfId="4287"/>
    <cellStyle name="Saída 5 2" xfId="4288"/>
    <cellStyle name="Saída 5 2 2" xfId="4289"/>
    <cellStyle name="Saída 5_RXO 2011" xfId="4290"/>
    <cellStyle name="Saída 6" xfId="4291"/>
    <cellStyle name="Saída 6 2" xfId="4292"/>
    <cellStyle name="Saída 6 2 2" xfId="4293"/>
    <cellStyle name="Saída 6_RXO 2011" xfId="4294"/>
    <cellStyle name="Saída 7" xfId="4295"/>
    <cellStyle name="Saída 7 2" xfId="4296"/>
    <cellStyle name="Separador de milhares 10" xfId="4297"/>
    <cellStyle name="Separador de milhares 10 2" xfId="4298"/>
    <cellStyle name="Separador de milhares 10 2 2" xfId="4299"/>
    <cellStyle name="Separador de milhares 10 3" xfId="4300"/>
    <cellStyle name="Separador de milhares 10 3 2" xfId="4301"/>
    <cellStyle name="Separador de milhares 11" xfId="4302"/>
    <cellStyle name="Separador de milhares 11 2" xfId="4303"/>
    <cellStyle name="Separador de milhares 12" xfId="4539"/>
    <cellStyle name="Separador de milhares 2" xfId="4304"/>
    <cellStyle name="Separador de milhares 2 2" xfId="4305"/>
    <cellStyle name="Separador de milhares 2 3" xfId="4306"/>
    <cellStyle name="Separador de milhares 2 4" xfId="4307"/>
    <cellStyle name="Separador de milhares 2 5" xfId="4308"/>
    <cellStyle name="Separador de milhares 3" xfId="3"/>
    <cellStyle name="Separador de milhares 3 2" xfId="4309"/>
    <cellStyle name="Separador de milhares 3 2 2" xfId="4310"/>
    <cellStyle name="Separador de milhares 3 3" xfId="4541"/>
    <cellStyle name="Separador de milhares 4" xfId="4311"/>
    <cellStyle name="Separador de milhares 4 2" xfId="4312"/>
    <cellStyle name="Separador de milhares 5" xfId="4313"/>
    <cellStyle name="Separador de milhares 6" xfId="4314"/>
    <cellStyle name="Separador de milhares 6 2" xfId="4315"/>
    <cellStyle name="Separador de milhares 6 3" xfId="4316"/>
    <cellStyle name="Separador de milhares 6 3 2" xfId="4317"/>
    <cellStyle name="Separador de milhares 6 3 2 2" xfId="4318"/>
    <cellStyle name="Separador de milhares 6 3 3" xfId="4319"/>
    <cellStyle name="Separador de milhares 6 3 3 2" xfId="4320"/>
    <cellStyle name="Separador de milhares 6 3 4" xfId="4321"/>
    <cellStyle name="Separador de milhares 6 4" xfId="4322"/>
    <cellStyle name="Separador de milhares 6 4 2" xfId="4323"/>
    <cellStyle name="Separador de milhares 6 5" xfId="4324"/>
    <cellStyle name="Separador de milhares 6 5 2" xfId="4325"/>
    <cellStyle name="Separador de milhares 7" xfId="4326"/>
    <cellStyle name="Separador de milhares 7 2" xfId="4327"/>
    <cellStyle name="Separador de milhares 7 3" xfId="4328"/>
    <cellStyle name="Separador de milhares 8" xfId="4329"/>
    <cellStyle name="Separador de milhares 8 2" xfId="4330"/>
    <cellStyle name="Separador de milhares 8 2 2" xfId="4331"/>
    <cellStyle name="Separador de milhares 8 2 2 2" xfId="4332"/>
    <cellStyle name="Separador de milhares 8 2 3" xfId="4333"/>
    <cellStyle name="Separador de milhares 8 2 3 2" xfId="4334"/>
    <cellStyle name="Separador de milhares 8 2 4" xfId="4335"/>
    <cellStyle name="Separador de milhares 8 3" xfId="4336"/>
    <cellStyle name="Separador de milhares 8 3 2" xfId="4337"/>
    <cellStyle name="Separador de milhares 8 4" xfId="4338"/>
    <cellStyle name="Separador de milhares 8 4 2" xfId="4339"/>
    <cellStyle name="Separador de milhares 8 5" xfId="4340"/>
    <cellStyle name="Separador de milhares 9" xfId="4341"/>
    <cellStyle name="Separador de milhares 9 2" xfId="4342"/>
    <cellStyle name="Separador de milhares 9 2 2" xfId="4343"/>
    <cellStyle name="Separador de milhares 9 3" xfId="4344"/>
    <cellStyle name="Separador de milhares 9 3 2" xfId="4345"/>
    <cellStyle name="Separador de milhares 9 4" xfId="4346"/>
    <cellStyle name="Texto de Aviso 2" xfId="4347"/>
    <cellStyle name="Texto de Aviso 2 2" xfId="4348"/>
    <cellStyle name="Texto de Aviso 2 3" xfId="4349"/>
    <cellStyle name="Texto de Aviso 2 3 2" xfId="4350"/>
    <cellStyle name="Texto de Aviso 2_RXO 2011" xfId="4351"/>
    <cellStyle name="Texto de Aviso 3" xfId="4352"/>
    <cellStyle name="Texto de Aviso 3 2" xfId="4353"/>
    <cellStyle name="Texto de Aviso 3 2 2" xfId="4354"/>
    <cellStyle name="Texto de Aviso 3_RXO 2011" xfId="4355"/>
    <cellStyle name="Texto de Aviso 4" xfId="4356"/>
    <cellStyle name="Texto de Aviso 4 2" xfId="4357"/>
    <cellStyle name="Texto de Aviso 4 2 2" xfId="4358"/>
    <cellStyle name="Texto de Aviso 4_RXO 2011" xfId="4359"/>
    <cellStyle name="Texto de Aviso 5" xfId="4360"/>
    <cellStyle name="Texto de Aviso 5 2" xfId="4361"/>
    <cellStyle name="Texto de Aviso 5 2 2" xfId="4362"/>
    <cellStyle name="Texto de Aviso 5_RXO 2011" xfId="4363"/>
    <cellStyle name="Texto de Aviso 6" xfId="4364"/>
    <cellStyle name="Texto de Aviso 6 2" xfId="4365"/>
    <cellStyle name="Texto de Aviso 6 2 2" xfId="4366"/>
    <cellStyle name="Texto de Aviso 6 2 2 2" xfId="4367"/>
    <cellStyle name="Texto de Aviso 6 2 3" xfId="4368"/>
    <cellStyle name="Texto de Aviso 6 2_RXO 2011" xfId="4369"/>
    <cellStyle name="Texto de Aviso 6_RXO 2011" xfId="4370"/>
    <cellStyle name="Texto de Aviso 7" xfId="4371"/>
    <cellStyle name="Texto de Aviso 7 2" xfId="4372"/>
    <cellStyle name="Texto de Aviso 7 2 2" xfId="4373"/>
    <cellStyle name="Texto de Aviso 7 3" xfId="4374"/>
    <cellStyle name="Texto de Aviso 7_RXO 2011" xfId="4375"/>
    <cellStyle name="Texto Explicativo 2" xfId="4376"/>
    <cellStyle name="Texto Explicativo 2 2" xfId="4377"/>
    <cellStyle name="Texto Explicativo 2 3" xfId="4378"/>
    <cellStyle name="Texto Explicativo 2 3 2" xfId="4379"/>
    <cellStyle name="Texto Explicativo 2_RXO 2011" xfId="4380"/>
    <cellStyle name="Texto Explicativo 3" xfId="4381"/>
    <cellStyle name="Texto Explicativo 3 2" xfId="4382"/>
    <cellStyle name="Texto Explicativo 3 2 2" xfId="4383"/>
    <cellStyle name="Texto Explicativo 3_RXO 2011" xfId="4384"/>
    <cellStyle name="Texto Explicativo 4" xfId="4385"/>
    <cellStyle name="Texto Explicativo 4 2" xfId="4386"/>
    <cellStyle name="Texto Explicativo 4 2 2" xfId="4387"/>
    <cellStyle name="Texto Explicativo 4_RXO 2011" xfId="4388"/>
    <cellStyle name="Texto Explicativo 5" xfId="4389"/>
    <cellStyle name="Texto Explicativo 5 2" xfId="4390"/>
    <cellStyle name="Texto Explicativo 5 2 2" xfId="4391"/>
    <cellStyle name="Texto Explicativo 5_RXO 2011" xfId="4392"/>
    <cellStyle name="Texto Explicativo 6" xfId="4393"/>
    <cellStyle name="Texto Explicativo 6 2" xfId="4394"/>
    <cellStyle name="Texto Explicativo 6 2 2" xfId="4395"/>
    <cellStyle name="Texto Explicativo 6_RXO 2011" xfId="4396"/>
    <cellStyle name="Texto Explicativo 7" xfId="4397"/>
    <cellStyle name="Texto Explicativo 7 2" xfId="4398"/>
    <cellStyle name="Título 1 2" xfId="4399"/>
    <cellStyle name="Título 1 2 2" xfId="4400"/>
    <cellStyle name="Título 1 2 2 2" xfId="4401"/>
    <cellStyle name="Título 1 2 3" xfId="4402"/>
    <cellStyle name="Título 1 2_RXO 2011" xfId="4403"/>
    <cellStyle name="Título 1 3" xfId="4404"/>
    <cellStyle name="Título 1 3 2" xfId="4405"/>
    <cellStyle name="Título 1 3 2 2" xfId="4406"/>
    <cellStyle name="Título 1 3_RXO 2011" xfId="4407"/>
    <cellStyle name="Título 1 4" xfId="4408"/>
    <cellStyle name="Título 1 4 2" xfId="4409"/>
    <cellStyle name="Título 1 4 2 2" xfId="4410"/>
    <cellStyle name="Título 1 4_RXO 2011" xfId="4411"/>
    <cellStyle name="Título 1 5" xfId="4412"/>
    <cellStyle name="Título 1 5 2" xfId="4413"/>
    <cellStyle name="Título 1 5 2 2" xfId="4414"/>
    <cellStyle name="Título 1 5_RXO 2011" xfId="4415"/>
    <cellStyle name="Título 1 6" xfId="4416"/>
    <cellStyle name="Título 1 6 2" xfId="4417"/>
    <cellStyle name="Título 1 6 2 2" xfId="4418"/>
    <cellStyle name="Título 1 6_RXO 2011" xfId="4419"/>
    <cellStyle name="Título 1 7" xfId="4420"/>
    <cellStyle name="Título 1 7 2" xfId="4421"/>
    <cellStyle name="Título 2 2" xfId="4422"/>
    <cellStyle name="Título 2 2 2" xfId="4423"/>
    <cellStyle name="Título 2 2 2 2" xfId="4424"/>
    <cellStyle name="Título 2 2 3" xfId="4425"/>
    <cellStyle name="Título 2 2_RXO 2011" xfId="4426"/>
    <cellStyle name="Título 2 3" xfId="4427"/>
    <cellStyle name="Título 2 3 2" xfId="4428"/>
    <cellStyle name="Título 2 3 2 2" xfId="4429"/>
    <cellStyle name="Título 2 3_RXO 2011" xfId="4430"/>
    <cellStyle name="Título 2 4" xfId="4431"/>
    <cellStyle name="Título 2 4 2" xfId="4432"/>
    <cellStyle name="Título 2 4 2 2" xfId="4433"/>
    <cellStyle name="Título 2 4_RXO 2011" xfId="4434"/>
    <cellStyle name="Título 2 5" xfId="4435"/>
    <cellStyle name="Título 2 5 2" xfId="4436"/>
    <cellStyle name="Título 2 5 2 2" xfId="4437"/>
    <cellStyle name="Título 2 5_RXO 2011" xfId="4438"/>
    <cellStyle name="Título 2 6" xfId="4439"/>
    <cellStyle name="Título 2 6 2" xfId="4440"/>
    <cellStyle name="Título 2 6 2 2" xfId="4441"/>
    <cellStyle name="Título 2 6_RXO 2011" xfId="4442"/>
    <cellStyle name="Título 2 7" xfId="4443"/>
    <cellStyle name="Título 2 7 2" xfId="4444"/>
    <cellStyle name="Título 3 2" xfId="4445"/>
    <cellStyle name="Título 3 2 2" xfId="4446"/>
    <cellStyle name="Título 3 2 2 2" xfId="4447"/>
    <cellStyle name="Título 3 2 3" xfId="4448"/>
    <cellStyle name="Título 3 2_RXO 2011" xfId="4449"/>
    <cellStyle name="Título 3 3" xfId="4450"/>
    <cellStyle name="Título 3 3 2" xfId="4451"/>
    <cellStyle name="Título 3 3 2 2" xfId="4452"/>
    <cellStyle name="Título 3 3_RXO 2011" xfId="4453"/>
    <cellStyle name="Título 3 4" xfId="4454"/>
    <cellStyle name="Título 3 4 2" xfId="4455"/>
    <cellStyle name="Título 3 4 2 2" xfId="4456"/>
    <cellStyle name="Título 3 4_RXO 2011" xfId="4457"/>
    <cellStyle name="Título 3 5" xfId="4458"/>
    <cellStyle name="Título 3 5 2" xfId="4459"/>
    <cellStyle name="Título 3 5 2 2" xfId="4460"/>
    <cellStyle name="Título 3 5_RXO 2011" xfId="4461"/>
    <cellStyle name="Título 3 6" xfId="4462"/>
    <cellStyle name="Título 3 6 2" xfId="4463"/>
    <cellStyle name="Título 3 6 2 2" xfId="4464"/>
    <cellStyle name="Título 3 6_RXO 2011" xfId="4465"/>
    <cellStyle name="Título 3 7" xfId="4466"/>
    <cellStyle name="Título 3 7 2" xfId="4467"/>
    <cellStyle name="Título 4 2" xfId="4468"/>
    <cellStyle name="Título 4 2 2" xfId="4469"/>
    <cellStyle name="Título 4 2 2 2" xfId="4470"/>
    <cellStyle name="Título 4 2 3" xfId="4471"/>
    <cellStyle name="Título 4 2_RXO 2011" xfId="4472"/>
    <cellStyle name="Título 4 3" xfId="4473"/>
    <cellStyle name="Título 4 3 2" xfId="4474"/>
    <cellStyle name="Título 4 3 2 2" xfId="4475"/>
    <cellStyle name="Título 4 3_RXO 2011" xfId="4476"/>
    <cellStyle name="Título 4 4" xfId="4477"/>
    <cellStyle name="Título 4 4 2" xfId="4478"/>
    <cellStyle name="Título 4 4 2 2" xfId="4479"/>
    <cellStyle name="Título 4 4_RXO 2011" xfId="4480"/>
    <cellStyle name="Título 4 5" xfId="4481"/>
    <cellStyle name="Título 4 5 2" xfId="4482"/>
    <cellStyle name="Título 4 5 2 2" xfId="4483"/>
    <cellStyle name="Título 4 5_RXO 2011" xfId="4484"/>
    <cellStyle name="Título 4 6" xfId="4485"/>
    <cellStyle name="Título 4 6 2" xfId="4486"/>
    <cellStyle name="Título 4 6 2 2" xfId="4487"/>
    <cellStyle name="Título 4 6_RXO 2011" xfId="4488"/>
    <cellStyle name="Título 4 7" xfId="4489"/>
    <cellStyle name="Título 4 7 2" xfId="4490"/>
    <cellStyle name="Título 5" xfId="4491"/>
    <cellStyle name="Título 5 2" xfId="4492"/>
    <cellStyle name="Título 6" xfId="4493"/>
    <cellStyle name="Título 7" xfId="4494"/>
    <cellStyle name="Título do Assistente de dados" xfId="4529"/>
    <cellStyle name="Total 2" xfId="4495"/>
    <cellStyle name="Total 2 2" xfId="4496"/>
    <cellStyle name="Total 2 3" xfId="4497"/>
    <cellStyle name="Total 2 3 2" xfId="4498"/>
    <cellStyle name="Total 2_RXO 2011" xfId="4499"/>
    <cellStyle name="Total 3" xfId="4500"/>
    <cellStyle name="Total 3 2" xfId="4501"/>
    <cellStyle name="Total 3 2 2" xfId="4502"/>
    <cellStyle name="Total 3_RXO 2011" xfId="4503"/>
    <cellStyle name="Total 4" xfId="4504"/>
    <cellStyle name="Total 4 2" xfId="4505"/>
    <cellStyle name="Total 4 2 2" xfId="4506"/>
    <cellStyle name="Total 4_RXO 2011" xfId="4507"/>
    <cellStyle name="Total 5" xfId="4508"/>
    <cellStyle name="Total 5 2" xfId="4509"/>
    <cellStyle name="Total 5 2 2" xfId="4510"/>
    <cellStyle name="Total 5_RXO 2011" xfId="4511"/>
    <cellStyle name="Total 6" xfId="4512"/>
    <cellStyle name="Total 6 2" xfId="4513"/>
    <cellStyle name="Total 6 2 2" xfId="4514"/>
    <cellStyle name="Total 6 2 2 2" xfId="4515"/>
    <cellStyle name="Total 6 2 3" xfId="4516"/>
    <cellStyle name="Total 6 2_RXO 2011" xfId="4517"/>
    <cellStyle name="Total 6_RXO 2011" xfId="4518"/>
    <cellStyle name="Total 7" xfId="4519"/>
    <cellStyle name="Total 7 2" xfId="4520"/>
    <cellStyle name="Total 7 2 2" xfId="4521"/>
    <cellStyle name="Total 7 3" xfId="4522"/>
    <cellStyle name="Total 7_RXO 2011" xfId="4523"/>
    <cellStyle name="Valor do Assistente de dados" xfId="4530"/>
    <cellStyle name="Vírgula" xfId="4537" builtinId="3"/>
    <cellStyle name="Vírgula 2" xfId="4531"/>
  </cellStyles>
  <dxfs count="0"/>
  <tableStyles count="0" defaultTableStyle="TableStyleMedium9" defaultPivotStyle="PivotStyleLight16"/>
  <colors>
    <mruColors>
      <color rgb="FF008000"/>
      <color rgb="FF0000CC"/>
      <color rgb="FFCC33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124386</xdr:colOff>
      <xdr:row>3</xdr:row>
      <xdr:rowOff>57150</xdr:rowOff>
    </xdr:to>
    <xdr:pic>
      <xdr:nvPicPr>
        <xdr:cNvPr id="2" name="Imagem 1" descr="Documentosã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398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736787" cy="646579"/>
    <xdr:pic>
      <xdr:nvPicPr>
        <xdr:cNvPr id="3" name="Imagem 2" descr="Documentosã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6787" cy="646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16</xdr:col>
      <xdr:colOff>304800</xdr:colOff>
      <xdr:row>0</xdr:row>
      <xdr:rowOff>0</xdr:rowOff>
    </xdr:from>
    <xdr:to>
      <xdr:col>17</xdr:col>
      <xdr:colOff>390525</xdr:colOff>
      <xdr:row>2</xdr:row>
      <xdr:rowOff>114300</xdr:rowOff>
    </xdr:to>
    <xdr:pic>
      <xdr:nvPicPr>
        <xdr:cNvPr id="5" name="Imagem 4" descr="C:\Users\mfutino\Downloads\poi_novologo_2019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0" y="0"/>
          <a:ext cx="10858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124386</xdr:colOff>
      <xdr:row>3</xdr:row>
      <xdr:rowOff>57150</xdr:rowOff>
    </xdr:to>
    <xdr:pic>
      <xdr:nvPicPr>
        <xdr:cNvPr id="2" name="Imagem 1" descr="Documentosã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8261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736787" cy="646579"/>
    <xdr:pic>
      <xdr:nvPicPr>
        <xdr:cNvPr id="3" name="Imagem 2" descr="Documentosã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6787" cy="646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14</xdr:col>
      <xdr:colOff>708771</xdr:colOff>
      <xdr:row>0</xdr:row>
      <xdr:rowOff>0</xdr:rowOff>
    </xdr:from>
    <xdr:to>
      <xdr:col>16</xdr:col>
      <xdr:colOff>763121</xdr:colOff>
      <xdr:row>2</xdr:row>
      <xdr:rowOff>154641</xdr:rowOff>
    </xdr:to>
    <xdr:pic>
      <xdr:nvPicPr>
        <xdr:cNvPr id="4" name="Imagem 3" descr="poi_novologo_201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7121" y="0"/>
          <a:ext cx="1749800" cy="535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2"/>
  <sheetViews>
    <sheetView topLeftCell="A7" workbookViewId="0">
      <selection activeCell="A26" sqref="A26:XFD27"/>
    </sheetView>
  </sheetViews>
  <sheetFormatPr defaultColWidth="11.42578125" defaultRowHeight="15"/>
  <cols>
    <col min="1" max="1" width="11.42578125" style="1" customWidth="1"/>
    <col min="2" max="16384" width="11.42578125" style="1"/>
  </cols>
  <sheetData>
    <row r="1" spans="1:10">
      <c r="C1" s="317" t="s">
        <v>52</v>
      </c>
    </row>
    <row r="3" spans="1:10">
      <c r="A3" s="318" t="s">
        <v>291</v>
      </c>
    </row>
    <row r="5" spans="1:10">
      <c r="A5" s="318" t="s">
        <v>301</v>
      </c>
    </row>
    <row r="7" spans="1:10">
      <c r="C7" s="319" t="s">
        <v>302</v>
      </c>
    </row>
    <row r="11" spans="1:10">
      <c r="A11" s="320" t="s">
        <v>300</v>
      </c>
      <c r="I11" s="2" t="s">
        <v>48</v>
      </c>
      <c r="J11" s="3">
        <v>329.7</v>
      </c>
    </row>
    <row r="14" spans="1:10">
      <c r="A14" s="4" t="s">
        <v>22</v>
      </c>
      <c r="B14" s="4" t="s">
        <v>23</v>
      </c>
      <c r="C14" s="5" t="s">
        <v>24</v>
      </c>
      <c r="D14" s="4" t="s">
        <v>53</v>
      </c>
      <c r="E14" s="4" t="s">
        <v>293</v>
      </c>
      <c r="F14" s="4" t="s">
        <v>54</v>
      </c>
      <c r="H14" s="4" t="s">
        <v>25</v>
      </c>
      <c r="I14" s="4" t="s">
        <v>26</v>
      </c>
      <c r="J14" s="4" t="s">
        <v>55</v>
      </c>
    </row>
    <row r="16" spans="1:10">
      <c r="A16" s="321">
        <v>44564</v>
      </c>
      <c r="B16" s="322" t="s">
        <v>298</v>
      </c>
      <c r="C16" s="322" t="s">
        <v>345</v>
      </c>
      <c r="E16" s="6" t="s">
        <v>307</v>
      </c>
      <c r="G16" s="6" t="s">
        <v>346</v>
      </c>
      <c r="I16" s="7">
        <v>329.7</v>
      </c>
      <c r="J16" s="7">
        <v>0</v>
      </c>
    </row>
    <row r="17" spans="1:10">
      <c r="A17" s="321">
        <v>44565</v>
      </c>
      <c r="B17" s="322" t="s">
        <v>294</v>
      </c>
      <c r="C17" s="322" t="s">
        <v>303</v>
      </c>
      <c r="E17" s="6" t="s">
        <v>304</v>
      </c>
      <c r="G17" s="6" t="s">
        <v>347</v>
      </c>
      <c r="H17" s="7">
        <v>54.95</v>
      </c>
      <c r="J17" s="7">
        <v>54.95</v>
      </c>
    </row>
    <row r="18" spans="1:10">
      <c r="A18" s="321">
        <v>44593</v>
      </c>
      <c r="B18" s="322" t="s">
        <v>298</v>
      </c>
      <c r="C18" s="322" t="s">
        <v>330</v>
      </c>
      <c r="E18" s="6" t="s">
        <v>307</v>
      </c>
      <c r="G18" s="6" t="s">
        <v>348</v>
      </c>
      <c r="I18" s="7">
        <v>54.95</v>
      </c>
      <c r="J18" s="7">
        <v>0</v>
      </c>
    </row>
    <row r="19" spans="1:10">
      <c r="A19" s="321">
        <v>44594</v>
      </c>
      <c r="B19" s="322" t="s">
        <v>294</v>
      </c>
      <c r="C19" s="322" t="s">
        <v>309</v>
      </c>
      <c r="E19" s="6" t="s">
        <v>304</v>
      </c>
      <c r="G19" s="6" t="s">
        <v>349</v>
      </c>
      <c r="H19" s="7">
        <v>54.95</v>
      </c>
      <c r="J19" s="7">
        <v>54.95</v>
      </c>
    </row>
    <row r="20" spans="1:10">
      <c r="A20" s="321">
        <v>44622</v>
      </c>
      <c r="B20" s="322" t="s">
        <v>298</v>
      </c>
      <c r="C20" s="322" t="s">
        <v>350</v>
      </c>
      <c r="E20" s="6" t="s">
        <v>307</v>
      </c>
      <c r="G20" s="6" t="s">
        <v>351</v>
      </c>
      <c r="I20" s="7">
        <v>54.95</v>
      </c>
      <c r="J20" s="7">
        <v>0</v>
      </c>
    </row>
    <row r="21" spans="1:10">
      <c r="A21" s="321">
        <v>44623</v>
      </c>
      <c r="B21" s="322" t="s">
        <v>294</v>
      </c>
      <c r="C21" s="322" t="s">
        <v>303</v>
      </c>
      <c r="E21" s="6" t="s">
        <v>304</v>
      </c>
      <c r="G21" s="6" t="s">
        <v>352</v>
      </c>
      <c r="H21" s="7">
        <v>59.95</v>
      </c>
      <c r="J21" s="7">
        <v>59.95</v>
      </c>
    </row>
    <row r="22" spans="1:10">
      <c r="A22" s="321">
        <v>44652</v>
      </c>
      <c r="B22" s="322" t="s">
        <v>298</v>
      </c>
      <c r="C22" s="322" t="s">
        <v>338</v>
      </c>
      <c r="E22" s="6" t="s">
        <v>307</v>
      </c>
      <c r="G22" s="6" t="s">
        <v>353</v>
      </c>
      <c r="I22" s="7">
        <v>59.95</v>
      </c>
      <c r="J22" s="7">
        <v>0</v>
      </c>
    </row>
    <row r="23" spans="1:10">
      <c r="A23" s="321">
        <v>44655</v>
      </c>
      <c r="B23" s="322" t="s">
        <v>294</v>
      </c>
      <c r="C23" s="322" t="s">
        <v>303</v>
      </c>
      <c r="E23" s="6" t="s">
        <v>315</v>
      </c>
      <c r="G23" s="6" t="s">
        <v>354</v>
      </c>
      <c r="H23" s="7">
        <v>59.95</v>
      </c>
      <c r="J23" s="7">
        <v>59.95</v>
      </c>
    </row>
    <row r="24" spans="1:10">
      <c r="A24" s="321">
        <v>44657</v>
      </c>
      <c r="B24" s="322" t="s">
        <v>296</v>
      </c>
      <c r="C24" s="322" t="s">
        <v>317</v>
      </c>
      <c r="E24" s="6" t="s">
        <v>315</v>
      </c>
      <c r="G24" s="6" t="s">
        <v>355</v>
      </c>
      <c r="I24" s="7">
        <v>738353.44</v>
      </c>
      <c r="J24" s="7">
        <v>-738293.49</v>
      </c>
    </row>
    <row r="25" spans="1:10">
      <c r="A25" s="321">
        <v>44657</v>
      </c>
      <c r="B25" s="322" t="s">
        <v>294</v>
      </c>
      <c r="C25" s="322" t="s">
        <v>303</v>
      </c>
      <c r="E25" s="6" t="s">
        <v>315</v>
      </c>
      <c r="G25" s="6" t="s">
        <v>356</v>
      </c>
      <c r="H25" s="7">
        <v>738353.44</v>
      </c>
      <c r="J25" s="7">
        <v>59.95</v>
      </c>
    </row>
    <row r="26" spans="1:10">
      <c r="A26" s="321">
        <v>44711</v>
      </c>
      <c r="B26" s="322" t="s">
        <v>294</v>
      </c>
      <c r="C26" s="322" t="s">
        <v>303</v>
      </c>
      <c r="E26" s="6" t="s">
        <v>315</v>
      </c>
      <c r="G26" s="6" t="s">
        <v>356</v>
      </c>
      <c r="H26" s="7">
        <v>7972.13</v>
      </c>
      <c r="J26" s="7">
        <v>59.95</v>
      </c>
    </row>
    <row r="27" spans="1:10">
      <c r="A27" s="321">
        <v>44742</v>
      </c>
      <c r="B27" s="322" t="s">
        <v>294</v>
      </c>
      <c r="C27" s="322" t="s">
        <v>303</v>
      </c>
      <c r="E27" s="6" t="s">
        <v>315</v>
      </c>
      <c r="G27" s="6" t="s">
        <v>356</v>
      </c>
      <c r="H27" s="7">
        <v>7685.64</v>
      </c>
      <c r="J27" s="7">
        <v>59.95</v>
      </c>
    </row>
    <row r="30" spans="1:10">
      <c r="G30" s="2" t="s">
        <v>295</v>
      </c>
      <c r="H30" s="323">
        <v>738583.24</v>
      </c>
      <c r="I30" s="323">
        <v>738852.99</v>
      </c>
      <c r="J30" s="323">
        <v>59.95</v>
      </c>
    </row>
    <row r="32" spans="1:10">
      <c r="A32" s="8" t="s">
        <v>357</v>
      </c>
      <c r="C32" s="9" t="s">
        <v>56</v>
      </c>
      <c r="D32" s="10" t="s">
        <v>57</v>
      </c>
      <c r="J32" s="3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"/>
  <sheetViews>
    <sheetView topLeftCell="A12" workbookViewId="0">
      <selection activeCell="A26" sqref="A26:XFD27"/>
    </sheetView>
  </sheetViews>
  <sheetFormatPr defaultColWidth="11.42578125" defaultRowHeight="15"/>
  <cols>
    <col min="1" max="1" width="11.42578125" style="1" customWidth="1"/>
    <col min="2" max="16384" width="11.42578125" style="1"/>
  </cols>
  <sheetData>
    <row r="1" spans="1:11">
      <c r="C1" s="317" t="s">
        <v>52</v>
      </c>
    </row>
    <row r="3" spans="1:11">
      <c r="A3" s="318" t="s">
        <v>291</v>
      </c>
    </row>
    <row r="5" spans="1:11">
      <c r="A5" s="318" t="s">
        <v>301</v>
      </c>
    </row>
    <row r="7" spans="1:11">
      <c r="C7" s="319" t="s">
        <v>302</v>
      </c>
    </row>
    <row r="11" spans="1:11">
      <c r="A11" s="320" t="s">
        <v>297</v>
      </c>
      <c r="I11" s="2" t="s">
        <v>48</v>
      </c>
      <c r="J11" s="3">
        <v>54.95</v>
      </c>
    </row>
    <row r="14" spans="1:11">
      <c r="A14" s="4" t="s">
        <v>22</v>
      </c>
      <c r="B14" s="4" t="s">
        <v>23</v>
      </c>
      <c r="C14" s="5" t="s">
        <v>24</v>
      </c>
      <c r="D14" s="4" t="s">
        <v>53</v>
      </c>
      <c r="E14" s="4" t="s">
        <v>293</v>
      </c>
      <c r="F14" s="4" t="s">
        <v>54</v>
      </c>
      <c r="H14" s="4" t="s">
        <v>25</v>
      </c>
      <c r="I14" s="4" t="s">
        <v>26</v>
      </c>
      <c r="J14" s="4" t="s">
        <v>55</v>
      </c>
    </row>
    <row r="16" spans="1:11">
      <c r="A16" s="321">
        <v>44564</v>
      </c>
      <c r="B16" s="322" t="s">
        <v>27</v>
      </c>
      <c r="C16" s="322" t="s">
        <v>325</v>
      </c>
      <c r="E16" s="6" t="s">
        <v>307</v>
      </c>
      <c r="G16" s="6" t="s">
        <v>326</v>
      </c>
      <c r="I16" s="7">
        <v>54.95</v>
      </c>
      <c r="J16" s="7">
        <v>0</v>
      </c>
      <c r="K16" s="1">
        <f>+I16*6</f>
        <v>329.70000000000005</v>
      </c>
    </row>
    <row r="17" spans="1:10">
      <c r="A17" s="321">
        <v>44592</v>
      </c>
      <c r="B17" s="322" t="s">
        <v>296</v>
      </c>
      <c r="C17" s="322" t="s">
        <v>309</v>
      </c>
      <c r="E17" s="6" t="s">
        <v>304</v>
      </c>
      <c r="G17" s="6" t="s">
        <v>327</v>
      </c>
      <c r="I17" s="7">
        <v>7311.91</v>
      </c>
      <c r="J17" s="7">
        <v>-7311.91</v>
      </c>
    </row>
    <row r="18" spans="1:10">
      <c r="A18" s="321">
        <v>44592</v>
      </c>
      <c r="B18" s="322" t="s">
        <v>299</v>
      </c>
      <c r="C18" s="322" t="s">
        <v>328</v>
      </c>
      <c r="E18" s="6" t="s">
        <v>304</v>
      </c>
      <c r="G18" s="6" t="s">
        <v>329</v>
      </c>
      <c r="H18" s="7">
        <v>7366.86</v>
      </c>
      <c r="J18" s="7">
        <v>54.95</v>
      </c>
    </row>
    <row r="19" spans="1:10">
      <c r="A19" s="321">
        <v>44593</v>
      </c>
      <c r="B19" s="322" t="s">
        <v>298</v>
      </c>
      <c r="C19" s="322" t="s">
        <v>330</v>
      </c>
      <c r="E19" s="6" t="s">
        <v>307</v>
      </c>
      <c r="G19" s="6" t="s">
        <v>331</v>
      </c>
      <c r="I19" s="7">
        <v>54.95</v>
      </c>
      <c r="J19" s="7">
        <v>0</v>
      </c>
    </row>
    <row r="20" spans="1:10">
      <c r="A20" s="321">
        <v>44616</v>
      </c>
      <c r="B20" s="322" t="s">
        <v>299</v>
      </c>
      <c r="C20" s="322" t="s">
        <v>328</v>
      </c>
      <c r="E20" s="6" t="s">
        <v>304</v>
      </c>
      <c r="G20" s="6" t="s">
        <v>332</v>
      </c>
      <c r="H20" s="7">
        <v>7366.86</v>
      </c>
      <c r="J20" s="7">
        <v>7366.86</v>
      </c>
    </row>
    <row r="21" spans="1:10">
      <c r="A21" s="321">
        <v>44617</v>
      </c>
      <c r="B21" s="322" t="s">
        <v>296</v>
      </c>
      <c r="C21" s="322" t="s">
        <v>322</v>
      </c>
      <c r="E21" s="6" t="s">
        <v>304</v>
      </c>
      <c r="G21" s="6" t="s">
        <v>333</v>
      </c>
      <c r="I21" s="7">
        <v>7311.91</v>
      </c>
      <c r="J21" s="7">
        <v>54.95</v>
      </c>
    </row>
    <row r="22" spans="1:10">
      <c r="A22" s="321">
        <v>44622</v>
      </c>
      <c r="B22" s="322" t="s">
        <v>298</v>
      </c>
      <c r="C22" s="322" t="s">
        <v>334</v>
      </c>
      <c r="E22" s="6" t="s">
        <v>307</v>
      </c>
      <c r="G22" s="6" t="s">
        <v>335</v>
      </c>
      <c r="I22" s="7">
        <v>54.95</v>
      </c>
      <c r="J22" s="7">
        <v>0</v>
      </c>
    </row>
    <row r="23" spans="1:10">
      <c r="A23" s="321">
        <v>44643</v>
      </c>
      <c r="B23" s="322" t="s">
        <v>299</v>
      </c>
      <c r="C23" s="322" t="s">
        <v>328</v>
      </c>
      <c r="E23" s="6" t="s">
        <v>304</v>
      </c>
      <c r="G23" s="6" t="s">
        <v>336</v>
      </c>
      <c r="H23" s="7">
        <v>7366.86</v>
      </c>
      <c r="J23" s="7">
        <v>7366.86</v>
      </c>
    </row>
    <row r="24" spans="1:10">
      <c r="A24" s="321">
        <v>44649</v>
      </c>
      <c r="B24" s="322" t="s">
        <v>296</v>
      </c>
      <c r="C24" s="322" t="s">
        <v>303</v>
      </c>
      <c r="E24" s="6" t="s">
        <v>323</v>
      </c>
      <c r="G24" s="6" t="s">
        <v>337</v>
      </c>
      <c r="I24" s="7">
        <v>7306.91</v>
      </c>
      <c r="J24" s="7">
        <v>59.95</v>
      </c>
    </row>
    <row r="25" spans="1:10">
      <c r="A25" s="321">
        <v>44652</v>
      </c>
      <c r="B25" s="322" t="s">
        <v>298</v>
      </c>
      <c r="C25" s="322" t="s">
        <v>338</v>
      </c>
      <c r="E25" s="6" t="s">
        <v>307</v>
      </c>
      <c r="G25" s="6" t="s">
        <v>339</v>
      </c>
      <c r="I25" s="7">
        <v>59.95</v>
      </c>
      <c r="J25" s="7">
        <v>0</v>
      </c>
    </row>
    <row r="26" spans="1:10">
      <c r="A26" s="321">
        <v>44657</v>
      </c>
      <c r="B26" s="322" t="s">
        <v>296</v>
      </c>
      <c r="C26" s="322" t="s">
        <v>317</v>
      </c>
      <c r="E26" s="6" t="s">
        <v>304</v>
      </c>
      <c r="G26" s="6" t="s">
        <v>340</v>
      </c>
      <c r="I26" s="7">
        <v>336427.01</v>
      </c>
      <c r="J26" s="7">
        <v>-336427.01</v>
      </c>
    </row>
    <row r="27" spans="1:10">
      <c r="A27" s="321">
        <v>44657</v>
      </c>
      <c r="B27" s="322" t="s">
        <v>294</v>
      </c>
      <c r="C27" s="322" t="s">
        <v>324</v>
      </c>
      <c r="E27" s="6" t="s">
        <v>304</v>
      </c>
      <c r="G27" s="6" t="s">
        <v>341</v>
      </c>
      <c r="H27" s="7">
        <v>336486.97</v>
      </c>
      <c r="J27" s="7">
        <v>59.96</v>
      </c>
    </row>
    <row r="28" spans="1:10">
      <c r="A28" s="321">
        <v>44677</v>
      </c>
      <c r="B28" s="322" t="s">
        <v>299</v>
      </c>
      <c r="C28" s="322" t="s">
        <v>328</v>
      </c>
      <c r="E28" s="6" t="s">
        <v>304</v>
      </c>
      <c r="G28" s="6" t="s">
        <v>342</v>
      </c>
      <c r="H28" s="7">
        <v>7366.86</v>
      </c>
      <c r="J28" s="7">
        <v>7426.82</v>
      </c>
    </row>
    <row r="29" spans="1:10">
      <c r="A29" s="321">
        <v>44679</v>
      </c>
      <c r="B29" s="322" t="s">
        <v>296</v>
      </c>
      <c r="C29" s="322" t="s">
        <v>317</v>
      </c>
      <c r="E29" s="6" t="s">
        <v>304</v>
      </c>
      <c r="G29" s="6" t="s">
        <v>343</v>
      </c>
      <c r="I29" s="7">
        <v>7366.87</v>
      </c>
      <c r="J29" s="7">
        <v>59.95</v>
      </c>
    </row>
    <row r="30" spans="1:10">
      <c r="A30" s="321">
        <v>44711</v>
      </c>
      <c r="B30" s="322" t="s">
        <v>296</v>
      </c>
      <c r="C30" s="322" t="s">
        <v>317</v>
      </c>
      <c r="E30" s="6" t="s">
        <v>304</v>
      </c>
      <c r="G30" s="6" t="s">
        <v>343</v>
      </c>
      <c r="H30" s="1">
        <v>3718.57</v>
      </c>
      <c r="I30" s="7"/>
      <c r="J30" s="7">
        <v>59.95</v>
      </c>
    </row>
    <row r="31" spans="1:10">
      <c r="A31" s="321">
        <v>44742</v>
      </c>
      <c r="B31" s="322" t="s">
        <v>296</v>
      </c>
      <c r="C31" s="322" t="s">
        <v>317</v>
      </c>
      <c r="E31" s="6" t="s">
        <v>304</v>
      </c>
      <c r="G31" s="6" t="s">
        <v>343</v>
      </c>
      <c r="H31" s="1">
        <v>3660.34</v>
      </c>
      <c r="I31" s="7"/>
      <c r="J31" s="7">
        <v>59.95</v>
      </c>
    </row>
    <row r="34" spans="1:10">
      <c r="G34" s="2" t="s">
        <v>295</v>
      </c>
      <c r="H34" s="323">
        <v>365954.41</v>
      </c>
      <c r="I34" s="323">
        <v>365949.41</v>
      </c>
      <c r="J34" s="323">
        <v>59.95</v>
      </c>
    </row>
    <row r="36" spans="1:10">
      <c r="A36" s="8" t="s">
        <v>344</v>
      </c>
      <c r="C36" s="9" t="s">
        <v>56</v>
      </c>
      <c r="D36" s="10" t="s">
        <v>57</v>
      </c>
      <c r="J36" s="3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5"/>
  <sheetViews>
    <sheetView topLeftCell="A7" workbookViewId="0">
      <selection activeCell="H29" sqref="H29"/>
    </sheetView>
  </sheetViews>
  <sheetFormatPr defaultColWidth="11.42578125" defaultRowHeight="15"/>
  <cols>
    <col min="1" max="1" width="11.42578125" style="1" customWidth="1"/>
    <col min="2" max="16384" width="11.42578125" style="1"/>
  </cols>
  <sheetData>
    <row r="1" spans="1:10">
      <c r="C1" s="317" t="s">
        <v>52</v>
      </c>
    </row>
    <row r="3" spans="1:10">
      <c r="A3" s="318" t="s">
        <v>291</v>
      </c>
    </row>
    <row r="5" spans="1:10">
      <c r="A5" s="318" t="s">
        <v>301</v>
      </c>
    </row>
    <row r="7" spans="1:10">
      <c r="C7" s="319" t="s">
        <v>302</v>
      </c>
    </row>
    <row r="11" spans="1:10">
      <c r="A11" s="320" t="s">
        <v>292</v>
      </c>
      <c r="I11" s="2" t="s">
        <v>48</v>
      </c>
      <c r="J11" s="3">
        <v>721461.67</v>
      </c>
    </row>
    <row r="14" spans="1:10">
      <c r="A14" s="4" t="s">
        <v>22</v>
      </c>
      <c r="B14" s="4" t="s">
        <v>23</v>
      </c>
      <c r="C14" s="5" t="s">
        <v>24</v>
      </c>
      <c r="D14" s="4" t="s">
        <v>53</v>
      </c>
      <c r="E14" s="4" t="s">
        <v>293</v>
      </c>
      <c r="F14" s="4" t="s">
        <v>54</v>
      </c>
      <c r="H14" s="4" t="s">
        <v>25</v>
      </c>
      <c r="I14" s="4" t="s">
        <v>26</v>
      </c>
      <c r="J14" s="4" t="s">
        <v>55</v>
      </c>
    </row>
    <row r="16" spans="1:10">
      <c r="A16" s="321">
        <v>44565</v>
      </c>
      <c r="B16" s="322" t="s">
        <v>294</v>
      </c>
      <c r="C16" s="322" t="s">
        <v>303</v>
      </c>
      <c r="E16" s="6" t="s">
        <v>304</v>
      </c>
      <c r="G16" s="6" t="s">
        <v>305</v>
      </c>
      <c r="I16" s="7">
        <v>54.95</v>
      </c>
      <c r="J16" s="7">
        <v>721406.72</v>
      </c>
    </row>
    <row r="17" spans="1:10">
      <c r="A17" s="321">
        <v>44592</v>
      </c>
      <c r="B17" s="322" t="s">
        <v>28</v>
      </c>
      <c r="C17" s="322" t="s">
        <v>306</v>
      </c>
      <c r="E17" s="6" t="s">
        <v>307</v>
      </c>
      <c r="G17" s="6" t="s">
        <v>308</v>
      </c>
      <c r="H17" s="7">
        <v>4819.3599999999997</v>
      </c>
      <c r="J17" s="7">
        <v>726226.08</v>
      </c>
    </row>
    <row r="18" spans="1:10">
      <c r="A18" s="321">
        <v>44594</v>
      </c>
      <c r="B18" s="322" t="s">
        <v>294</v>
      </c>
      <c r="C18" s="322" t="s">
        <v>309</v>
      </c>
      <c r="E18" s="6" t="s">
        <v>304</v>
      </c>
      <c r="G18" s="6" t="s">
        <v>310</v>
      </c>
      <c r="I18" s="7">
        <v>54.95</v>
      </c>
      <c r="J18" s="7">
        <v>726171.13</v>
      </c>
    </row>
    <row r="19" spans="1:10">
      <c r="A19" s="321">
        <v>44620</v>
      </c>
      <c r="B19" s="322" t="s">
        <v>28</v>
      </c>
      <c r="C19" s="322" t="s">
        <v>311</v>
      </c>
      <c r="E19" s="6" t="s">
        <v>307</v>
      </c>
      <c r="G19" s="6" t="s">
        <v>312</v>
      </c>
      <c r="H19" s="7">
        <v>4992.74</v>
      </c>
      <c r="J19" s="7">
        <v>731163.87</v>
      </c>
    </row>
    <row r="20" spans="1:10">
      <c r="A20" s="321">
        <v>44623</v>
      </c>
      <c r="B20" s="322" t="s">
        <v>294</v>
      </c>
      <c r="C20" s="322" t="s">
        <v>303</v>
      </c>
      <c r="E20" s="6" t="s">
        <v>304</v>
      </c>
      <c r="G20" s="6" t="s">
        <v>313</v>
      </c>
      <c r="I20" s="7">
        <v>59.95</v>
      </c>
      <c r="J20" s="7">
        <v>731103.92</v>
      </c>
    </row>
    <row r="21" spans="1:10">
      <c r="A21" s="321">
        <v>44651</v>
      </c>
      <c r="B21" s="322" t="s">
        <v>28</v>
      </c>
      <c r="C21" s="322" t="s">
        <v>311</v>
      </c>
      <c r="E21" s="6" t="s">
        <v>307</v>
      </c>
      <c r="G21" s="6" t="s">
        <v>314</v>
      </c>
      <c r="H21" s="7">
        <v>6146.25</v>
      </c>
      <c r="J21" s="7">
        <v>737250.17</v>
      </c>
    </row>
    <row r="22" spans="1:10">
      <c r="A22" s="321">
        <v>44655</v>
      </c>
      <c r="B22" s="322" t="s">
        <v>294</v>
      </c>
      <c r="C22" s="322" t="s">
        <v>303</v>
      </c>
      <c r="E22" s="6" t="s">
        <v>315</v>
      </c>
      <c r="G22" s="6" t="s">
        <v>316</v>
      </c>
      <c r="I22" s="7">
        <v>59.95</v>
      </c>
      <c r="J22" s="7">
        <v>737190.22</v>
      </c>
    </row>
    <row r="23" spans="1:10">
      <c r="A23" s="321">
        <v>44657</v>
      </c>
      <c r="B23" s="322" t="s">
        <v>296</v>
      </c>
      <c r="C23" s="322" t="s">
        <v>317</v>
      </c>
      <c r="E23" s="6" t="s">
        <v>315</v>
      </c>
      <c r="G23" s="6" t="s">
        <v>318</v>
      </c>
      <c r="H23" s="7">
        <v>738353.44</v>
      </c>
      <c r="J23" s="7">
        <v>1475543.66</v>
      </c>
    </row>
    <row r="24" spans="1:10">
      <c r="A24" s="321">
        <v>44657</v>
      </c>
      <c r="B24" s="322" t="s">
        <v>294</v>
      </c>
      <c r="C24" s="322" t="s">
        <v>303</v>
      </c>
      <c r="E24" s="6" t="s">
        <v>315</v>
      </c>
      <c r="G24" s="6" t="s">
        <v>319</v>
      </c>
      <c r="I24" s="7">
        <v>738353.44</v>
      </c>
      <c r="J24" s="7">
        <v>737190.22</v>
      </c>
    </row>
    <row r="25" spans="1:10">
      <c r="A25" s="321">
        <v>44681</v>
      </c>
      <c r="B25" s="322" t="s">
        <v>28</v>
      </c>
      <c r="C25" s="322" t="s">
        <v>311</v>
      </c>
      <c r="E25" s="6" t="s">
        <v>307</v>
      </c>
      <c r="G25" s="6" t="s">
        <v>320</v>
      </c>
      <c r="H25" s="7">
        <v>6101.25</v>
      </c>
      <c r="J25" s="7">
        <v>743291.47</v>
      </c>
    </row>
    <row r="26" spans="1:10">
      <c r="A26" s="321">
        <v>44711</v>
      </c>
      <c r="B26" s="322" t="s">
        <v>28</v>
      </c>
      <c r="C26" s="322" t="s">
        <v>303</v>
      </c>
      <c r="E26" s="6" t="s">
        <v>315</v>
      </c>
      <c r="G26" s="6" t="s">
        <v>356</v>
      </c>
      <c r="H26" s="7">
        <v>7972.13</v>
      </c>
      <c r="J26" s="7">
        <v>59.95</v>
      </c>
    </row>
    <row r="27" spans="1:10">
      <c r="A27" s="321">
        <v>44742</v>
      </c>
      <c r="B27" s="322" t="s">
        <v>28</v>
      </c>
      <c r="C27" s="322" t="s">
        <v>303</v>
      </c>
      <c r="E27" s="6" t="s">
        <v>315</v>
      </c>
      <c r="G27" s="6" t="s">
        <v>356</v>
      </c>
      <c r="H27" s="7">
        <v>7685.64</v>
      </c>
      <c r="J27" s="7">
        <v>59.95</v>
      </c>
    </row>
    <row r="28" spans="1:10">
      <c r="A28" s="321">
        <v>44773</v>
      </c>
      <c r="B28" s="322" t="s">
        <v>28</v>
      </c>
      <c r="C28" s="322" t="s">
        <v>317</v>
      </c>
      <c r="E28" s="6" t="s">
        <v>304</v>
      </c>
      <c r="G28" s="6" t="s">
        <v>343</v>
      </c>
      <c r="H28" s="7">
        <v>8083.02</v>
      </c>
      <c r="I28" s="7"/>
      <c r="J28" s="7">
        <v>59.95</v>
      </c>
    </row>
    <row r="29" spans="1:10">
      <c r="A29" s="321">
        <v>44773</v>
      </c>
      <c r="B29" s="322" t="s">
        <v>28</v>
      </c>
      <c r="C29" s="322" t="s">
        <v>317</v>
      </c>
      <c r="E29" s="6" t="s">
        <v>304</v>
      </c>
      <c r="G29" s="6" t="s">
        <v>343</v>
      </c>
      <c r="H29" s="7" t="e">
        <f>+#REF!</f>
        <v>#REF!</v>
      </c>
      <c r="I29" s="7"/>
      <c r="J29" s="7">
        <v>59.95</v>
      </c>
    </row>
    <row r="30" spans="1:10">
      <c r="A30" s="321"/>
      <c r="B30" s="322"/>
      <c r="C30" s="322"/>
      <c r="E30" s="6"/>
      <c r="G30" s="6"/>
      <c r="H30" s="7"/>
      <c r="I30" s="7"/>
      <c r="J30" s="7"/>
    </row>
    <row r="33" spans="1:10">
      <c r="G33" s="2" t="s">
        <v>295</v>
      </c>
      <c r="H33" s="323">
        <v>760413.04</v>
      </c>
      <c r="I33" s="323">
        <v>738583.24</v>
      </c>
      <c r="J33" s="323">
        <v>743291.47</v>
      </c>
    </row>
    <row r="35" spans="1:10">
      <c r="A35" s="8" t="s">
        <v>321</v>
      </c>
      <c r="C35" s="9" t="s">
        <v>56</v>
      </c>
      <c r="D35" s="10" t="s">
        <v>57</v>
      </c>
      <c r="J35" s="3"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Y300"/>
  <sheetViews>
    <sheetView tabSelected="1" topLeftCell="A106" zoomScaleNormal="100" workbookViewId="0">
      <selection activeCell="D171" sqref="D171"/>
    </sheetView>
  </sheetViews>
  <sheetFormatPr defaultColWidth="9.140625" defaultRowHeight="15"/>
  <cols>
    <col min="1" max="1" width="7.85546875" style="11" customWidth="1"/>
    <col min="2" max="2" width="5.7109375" style="12" customWidth="1"/>
    <col min="3" max="3" width="42.7109375" style="12" customWidth="1"/>
    <col min="4" max="4" width="14.5703125" style="13" customWidth="1"/>
    <col min="5" max="5" width="13.85546875" style="14" bestFit="1" customWidth="1"/>
    <col min="6" max="8" width="13.85546875" style="15" bestFit="1" customWidth="1"/>
    <col min="9" max="9" width="15.7109375" style="15" customWidth="1"/>
    <col min="10" max="10" width="14.85546875" style="15" customWidth="1"/>
    <col min="11" max="14" width="13.85546875" style="15" bestFit="1" customWidth="1"/>
    <col min="15" max="16" width="13.7109375" style="13" customWidth="1"/>
    <col min="17" max="17" width="15" style="16" customWidth="1"/>
    <col min="18" max="18" width="6.85546875" style="15" customWidth="1"/>
    <col min="19" max="19" width="11.7109375" style="299" customWidth="1"/>
    <col min="20" max="20" width="13.28515625" style="299" bestFit="1" customWidth="1"/>
    <col min="21" max="21" width="20.140625" style="299" customWidth="1"/>
    <col min="22" max="16384" width="9.140625" style="299"/>
  </cols>
  <sheetData>
    <row r="1" spans="1:18">
      <c r="D1" s="12"/>
      <c r="E1" s="215"/>
      <c r="F1" s="212"/>
      <c r="G1" s="212"/>
      <c r="H1" s="212"/>
      <c r="I1" s="212"/>
      <c r="J1" s="212"/>
      <c r="K1" s="212"/>
      <c r="L1" s="212"/>
      <c r="M1" s="212"/>
      <c r="N1" s="212"/>
      <c r="O1" s="12"/>
      <c r="P1" s="12"/>
      <c r="Q1" s="211"/>
      <c r="R1" s="212"/>
    </row>
    <row r="2" spans="1:18">
      <c r="D2" s="12"/>
      <c r="E2" s="215"/>
      <c r="F2" s="212"/>
      <c r="G2" s="212"/>
      <c r="H2" s="212"/>
      <c r="I2" s="212"/>
      <c r="J2" s="212"/>
      <c r="K2" s="212"/>
      <c r="L2" s="212"/>
      <c r="M2" s="212"/>
      <c r="N2" s="212"/>
      <c r="O2" s="12"/>
      <c r="P2" s="12"/>
      <c r="Q2" s="253"/>
      <c r="R2" s="212"/>
    </row>
    <row r="3" spans="1:18">
      <c r="D3" s="12"/>
      <c r="E3" s="215"/>
      <c r="F3" s="212"/>
      <c r="G3" s="212"/>
      <c r="H3" s="212"/>
      <c r="I3" s="212"/>
      <c r="J3" s="212"/>
      <c r="K3" s="212"/>
      <c r="L3" s="212"/>
      <c r="M3" s="212"/>
      <c r="N3" s="212"/>
      <c r="O3" s="12"/>
      <c r="P3" s="12"/>
      <c r="Q3" s="211"/>
      <c r="R3" s="212"/>
    </row>
    <row r="4" spans="1:18" ht="6.75" customHeight="1">
      <c r="D4" s="12"/>
      <c r="E4" s="215"/>
      <c r="F4" s="212"/>
      <c r="G4" s="212"/>
      <c r="H4" s="212"/>
      <c r="I4" s="212"/>
      <c r="J4" s="212"/>
      <c r="K4" s="212"/>
      <c r="L4" s="212"/>
      <c r="M4" s="212"/>
      <c r="N4" s="212"/>
      <c r="O4" s="12"/>
      <c r="P4" s="12"/>
      <c r="Q4" s="211"/>
      <c r="R4" s="212"/>
    </row>
    <row r="5" spans="1:18" ht="12" customHeight="1">
      <c r="A5" s="356" t="s">
        <v>360</v>
      </c>
      <c r="B5" s="18"/>
      <c r="C5" s="18"/>
      <c r="D5" s="348"/>
      <c r="E5" s="353"/>
      <c r="F5" s="352"/>
      <c r="G5" s="300"/>
      <c r="H5" s="212"/>
      <c r="I5" s="212"/>
      <c r="J5" s="212"/>
      <c r="K5" s="212"/>
      <c r="L5" s="212"/>
      <c r="M5" s="354" t="s">
        <v>361</v>
      </c>
      <c r="N5" s="259"/>
      <c r="O5" s="350"/>
      <c r="P5" s="18"/>
      <c r="Q5" s="351"/>
      <c r="R5" s="300"/>
    </row>
    <row r="6" spans="1:18" ht="2.25" customHeight="1">
      <c r="A6" s="356"/>
      <c r="B6" s="18"/>
      <c r="C6" s="18"/>
      <c r="D6" s="348"/>
      <c r="E6" s="215"/>
      <c r="F6" s="212"/>
      <c r="G6" s="300"/>
      <c r="H6" s="212"/>
      <c r="I6" s="212"/>
      <c r="J6" s="212"/>
      <c r="K6" s="212"/>
      <c r="L6" s="212"/>
      <c r="M6" s="355"/>
      <c r="N6" s="212"/>
      <c r="O6" s="18"/>
      <c r="P6" s="18"/>
      <c r="Q6" s="351"/>
      <c r="R6" s="300"/>
    </row>
    <row r="7" spans="1:18" ht="12" customHeight="1">
      <c r="A7" s="354" t="s">
        <v>365</v>
      </c>
      <c r="B7" s="18"/>
      <c r="C7" s="18"/>
      <c r="D7" s="18"/>
      <c r="G7" s="300"/>
      <c r="H7" s="212"/>
      <c r="I7" s="212"/>
      <c r="J7" s="212"/>
      <c r="K7" s="212"/>
      <c r="L7" s="212"/>
      <c r="M7" s="354" t="s">
        <v>362</v>
      </c>
      <c r="N7" s="259"/>
      <c r="O7" s="43"/>
      <c r="P7" s="18"/>
      <c r="Q7" s="351"/>
      <c r="R7" s="300"/>
    </row>
    <row r="8" spans="1:18" ht="2.25" customHeight="1">
      <c r="A8" s="354"/>
      <c r="B8" s="18"/>
      <c r="C8" s="18"/>
      <c r="D8" s="18"/>
      <c r="E8" s="215"/>
      <c r="F8" s="212"/>
      <c r="G8" s="300"/>
      <c r="H8" s="212"/>
      <c r="I8" s="212"/>
      <c r="J8" s="212"/>
      <c r="K8" s="212"/>
      <c r="L8" s="212"/>
      <c r="M8" s="212"/>
      <c r="N8" s="212"/>
      <c r="O8" s="12"/>
      <c r="P8" s="12"/>
      <c r="Q8" s="211"/>
      <c r="R8" s="212"/>
    </row>
    <row r="9" spans="1:18" ht="12" customHeight="1">
      <c r="A9" s="354" t="s">
        <v>364</v>
      </c>
      <c r="B9" s="18"/>
      <c r="C9" s="18"/>
      <c r="D9" s="349"/>
      <c r="E9" s="215"/>
      <c r="F9" s="212"/>
      <c r="G9" s="212"/>
      <c r="H9" s="212"/>
      <c r="I9" s="212"/>
      <c r="J9" s="212"/>
      <c r="K9" s="212"/>
      <c r="L9" s="212"/>
      <c r="M9" s="212"/>
      <c r="N9" s="212"/>
      <c r="O9" s="12"/>
      <c r="P9" s="12"/>
      <c r="Q9" s="211"/>
      <c r="R9" s="212"/>
    </row>
    <row r="10" spans="1:18">
      <c r="D10" s="12"/>
      <c r="E10" s="215"/>
      <c r="F10" s="212"/>
      <c r="G10" s="212"/>
      <c r="H10" s="212"/>
      <c r="I10" s="212"/>
      <c r="J10" s="212"/>
      <c r="K10" s="212"/>
      <c r="L10" s="212"/>
      <c r="M10" s="212"/>
      <c r="N10" s="212"/>
      <c r="O10" s="12"/>
      <c r="P10" s="12"/>
      <c r="Q10" s="211"/>
      <c r="R10" s="212"/>
    </row>
    <row r="11" spans="1:18" ht="18.75" customHeight="1">
      <c r="A11" s="373" t="s">
        <v>363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</row>
    <row r="12" spans="1:18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  <c r="R12" s="22"/>
    </row>
    <row r="13" spans="1:18">
      <c r="A13" s="23" t="s">
        <v>70</v>
      </c>
      <c r="D13" s="24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12"/>
      <c r="P13" s="12"/>
      <c r="Q13" s="211"/>
      <c r="R13" s="212"/>
    </row>
    <row r="14" spans="1:18" ht="5.25" customHeight="1">
      <c r="A14" s="23"/>
      <c r="D14" s="24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12"/>
      <c r="P14" s="252"/>
      <c r="Q14" s="211"/>
      <c r="R14" s="212"/>
    </row>
    <row r="15" spans="1:18" ht="25.5">
      <c r="A15" s="374" t="s">
        <v>71</v>
      </c>
      <c r="B15" s="375"/>
      <c r="C15" s="376"/>
      <c r="D15" s="25" t="s">
        <v>72</v>
      </c>
      <c r="E15" s="26" t="s">
        <v>280</v>
      </c>
      <c r="F15" s="27" t="s">
        <v>281</v>
      </c>
      <c r="G15" s="27" t="s">
        <v>282</v>
      </c>
      <c r="H15" s="27" t="s">
        <v>283</v>
      </c>
      <c r="I15" s="27" t="s">
        <v>21</v>
      </c>
      <c r="J15" s="27" t="s">
        <v>284</v>
      </c>
      <c r="K15" s="27" t="s">
        <v>285</v>
      </c>
      <c r="L15" s="27" t="s">
        <v>286</v>
      </c>
      <c r="M15" s="27" t="s">
        <v>287</v>
      </c>
      <c r="N15" s="27" t="s">
        <v>288</v>
      </c>
      <c r="O15" s="28" t="s">
        <v>289</v>
      </c>
      <c r="P15" s="29" t="s">
        <v>290</v>
      </c>
      <c r="Q15" s="30" t="s">
        <v>51</v>
      </c>
      <c r="R15" s="31" t="s">
        <v>30</v>
      </c>
    </row>
    <row r="16" spans="1:18">
      <c r="A16" s="32">
        <v>1</v>
      </c>
      <c r="B16" s="377" t="s">
        <v>159</v>
      </c>
      <c r="C16" s="378"/>
      <c r="D16" s="91">
        <v>24687955.770000003</v>
      </c>
      <c r="E16" s="92">
        <v>913490.84</v>
      </c>
      <c r="F16" s="93">
        <v>913490.9</v>
      </c>
      <c r="G16" s="111">
        <v>913490.9</v>
      </c>
      <c r="H16" s="111">
        <v>913490.9</v>
      </c>
      <c r="I16" s="111">
        <v>913490.9</v>
      </c>
      <c r="J16" s="111">
        <v>913490.84</v>
      </c>
      <c r="K16" s="111">
        <v>1695661.9</v>
      </c>
      <c r="L16" s="111">
        <v>1683145.16</v>
      </c>
      <c r="M16" s="111">
        <v>1689403.44</v>
      </c>
      <c r="N16" s="111">
        <v>1689402.55</v>
      </c>
      <c r="O16" s="92">
        <v>1689402.55</v>
      </c>
      <c r="P16" s="91">
        <v>1689402.01</v>
      </c>
      <c r="Q16" s="94">
        <v>15617362.889999999</v>
      </c>
      <c r="R16" s="90">
        <v>0.63259036250290546</v>
      </c>
    </row>
    <row r="17" spans="1:24">
      <c r="A17" s="56" t="s">
        <v>73</v>
      </c>
      <c r="B17" s="33"/>
      <c r="C17" s="34" t="s">
        <v>74</v>
      </c>
      <c r="D17" s="208">
        <v>15743309.890000001</v>
      </c>
      <c r="E17" s="95">
        <v>920857.7</v>
      </c>
      <c r="F17" s="96">
        <v>920857.76</v>
      </c>
      <c r="G17" s="96">
        <v>920857.76</v>
      </c>
      <c r="H17" s="96">
        <v>920857.76</v>
      </c>
      <c r="I17" s="96">
        <v>920857.76</v>
      </c>
      <c r="J17" s="96">
        <v>920857.7</v>
      </c>
      <c r="K17" s="96">
        <v>1703028.76</v>
      </c>
      <c r="L17" s="96">
        <v>1703026.76</v>
      </c>
      <c r="M17" s="96">
        <v>1703027.65</v>
      </c>
      <c r="N17" s="96">
        <v>1703026.76</v>
      </c>
      <c r="O17" s="96">
        <v>1703026.76</v>
      </c>
      <c r="P17" s="96">
        <v>1703026.76</v>
      </c>
      <c r="Q17" s="115">
        <v>15743309.889999999</v>
      </c>
      <c r="R17" s="36">
        <v>0.99999999999999989</v>
      </c>
    </row>
    <row r="18" spans="1:24">
      <c r="A18" s="56" t="s">
        <v>75</v>
      </c>
      <c r="B18" s="33"/>
      <c r="C18" s="34" t="s">
        <v>76</v>
      </c>
      <c r="D18" s="98">
        <v>-125947</v>
      </c>
      <c r="E18" s="99">
        <v>-7366.86</v>
      </c>
      <c r="F18" s="93">
        <v>-7366.86</v>
      </c>
      <c r="G18" s="93">
        <v>-7366.86</v>
      </c>
      <c r="H18" s="93">
        <v>-7366.86</v>
      </c>
      <c r="I18" s="93">
        <v>-7366.86</v>
      </c>
      <c r="J18" s="93">
        <v>-7366.86</v>
      </c>
      <c r="K18" s="93">
        <v>-7366.86</v>
      </c>
      <c r="L18" s="93">
        <v>-19881.599999999999</v>
      </c>
      <c r="M18" s="93">
        <v>-13624.21</v>
      </c>
      <c r="N18" s="93">
        <v>-13624.21</v>
      </c>
      <c r="O18" s="93">
        <v>-13624.21</v>
      </c>
      <c r="P18" s="92">
        <v>-13624.75</v>
      </c>
      <c r="Q18" s="99">
        <v>-125946.99999999997</v>
      </c>
      <c r="R18" s="35">
        <v>0.99999999999999978</v>
      </c>
    </row>
    <row r="19" spans="1:24">
      <c r="A19" s="56" t="s">
        <v>0</v>
      </c>
      <c r="B19" s="37"/>
      <c r="C19" s="38" t="s">
        <v>77</v>
      </c>
      <c r="D19" s="100"/>
      <c r="E19" s="101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102"/>
      <c r="Q19" s="101"/>
      <c r="R19" s="36"/>
    </row>
    <row r="20" spans="1:24">
      <c r="A20" s="56" t="s">
        <v>1</v>
      </c>
      <c r="B20" s="37"/>
      <c r="C20" s="38" t="s">
        <v>160</v>
      </c>
      <c r="D20" s="100"/>
      <c r="E20" s="101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102"/>
      <c r="Q20" s="101"/>
      <c r="R20" s="36"/>
    </row>
    <row r="21" spans="1:24">
      <c r="A21" s="56" t="s">
        <v>4</v>
      </c>
      <c r="B21" s="37"/>
      <c r="C21" s="38" t="s">
        <v>78</v>
      </c>
      <c r="D21" s="100">
        <v>-125947</v>
      </c>
      <c r="E21" s="96">
        <v>-7366.86</v>
      </c>
      <c r="F21" s="96">
        <v>-7366.86</v>
      </c>
      <c r="G21" s="96">
        <v>-7366.86</v>
      </c>
      <c r="H21" s="96">
        <v>-7366.86</v>
      </c>
      <c r="I21" s="96">
        <v>-7366.86</v>
      </c>
      <c r="J21" s="96">
        <v>-7366.86</v>
      </c>
      <c r="K21" s="96">
        <v>-7366.86</v>
      </c>
      <c r="L21" s="96">
        <v>-19881.599999999999</v>
      </c>
      <c r="M21" s="96">
        <v>-13624.21</v>
      </c>
      <c r="N21" s="96">
        <v>-13624.21</v>
      </c>
      <c r="O21" s="96">
        <v>-13624.21</v>
      </c>
      <c r="P21" s="96">
        <v>-13624.75</v>
      </c>
      <c r="Q21" s="101">
        <v>-125946.99999999997</v>
      </c>
      <c r="R21" s="36">
        <v>0.99999999999999978</v>
      </c>
      <c r="S21" s="301"/>
      <c r="T21" s="301"/>
      <c r="U21" s="301"/>
      <c r="V21" s="301"/>
      <c r="W21" s="301"/>
      <c r="X21" s="301"/>
    </row>
    <row r="22" spans="1:24">
      <c r="A22" s="56" t="s">
        <v>5</v>
      </c>
      <c r="B22" s="37"/>
      <c r="C22" s="38" t="s">
        <v>161</v>
      </c>
      <c r="D22" s="103"/>
      <c r="E22" s="101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102"/>
      <c r="Q22" s="101"/>
      <c r="R22" s="36"/>
    </row>
    <row r="23" spans="1:24">
      <c r="A23" s="56" t="s">
        <v>7</v>
      </c>
      <c r="B23" s="37"/>
      <c r="C23" s="38" t="s">
        <v>162</v>
      </c>
      <c r="D23" s="103"/>
      <c r="E23" s="101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104"/>
      <c r="Q23" s="97"/>
      <c r="R23" s="40"/>
    </row>
    <row r="24" spans="1:24">
      <c r="A24" s="56" t="s">
        <v>79</v>
      </c>
      <c r="B24" s="37"/>
      <c r="C24" s="38" t="s">
        <v>163</v>
      </c>
      <c r="D24" s="103"/>
      <c r="E24" s="101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103"/>
      <c r="Q24" s="97"/>
      <c r="R24" s="40"/>
    </row>
    <row r="25" spans="1:24">
      <c r="A25" s="56" t="s">
        <v>154</v>
      </c>
      <c r="B25" s="37"/>
      <c r="C25" s="38" t="s">
        <v>164</v>
      </c>
      <c r="D25" s="103">
        <v>9070592.8800000008</v>
      </c>
      <c r="E25" s="280">
        <v>9070592.8800000008</v>
      </c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114"/>
      <c r="Q25" s="115">
        <v>9070592.8800000008</v>
      </c>
      <c r="R25" s="36">
        <v>1</v>
      </c>
    </row>
    <row r="26" spans="1:24">
      <c r="A26" s="56" t="s">
        <v>155</v>
      </c>
      <c r="B26" s="37"/>
      <c r="C26" s="38" t="s">
        <v>165</v>
      </c>
      <c r="D26" s="103"/>
      <c r="E26" s="101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104"/>
      <c r="Q26" s="97"/>
      <c r="R26" s="40"/>
    </row>
    <row r="27" spans="1:24">
      <c r="A27" s="56" t="s">
        <v>80</v>
      </c>
      <c r="B27" s="37"/>
      <c r="C27" s="38" t="s">
        <v>272</v>
      </c>
      <c r="D27" s="103"/>
      <c r="E27" s="274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97"/>
      <c r="R27" s="35"/>
    </row>
    <row r="28" spans="1:24">
      <c r="A28" s="56" t="s">
        <v>273</v>
      </c>
      <c r="B28" s="37"/>
      <c r="C28" s="38" t="s">
        <v>267</v>
      </c>
      <c r="D28" s="103"/>
      <c r="E28" s="274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104"/>
      <c r="Q28" s="97"/>
      <c r="R28" s="40"/>
    </row>
    <row r="29" spans="1:24">
      <c r="A29" s="32">
        <v>2</v>
      </c>
      <c r="B29" s="37"/>
      <c r="C29" s="89" t="s">
        <v>166</v>
      </c>
      <c r="D29" s="105"/>
      <c r="E29" s="106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4"/>
      <c r="Q29" s="97"/>
      <c r="R29" s="40"/>
    </row>
    <row r="30" spans="1:24">
      <c r="A30" s="56" t="s">
        <v>2</v>
      </c>
      <c r="B30" s="37"/>
      <c r="C30" s="38" t="s">
        <v>167</v>
      </c>
      <c r="D30" s="103"/>
      <c r="E30" s="108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104"/>
      <c r="Q30" s="97"/>
      <c r="R30" s="40"/>
    </row>
    <row r="31" spans="1:24">
      <c r="A31" s="32">
        <v>3</v>
      </c>
      <c r="B31" s="37"/>
      <c r="C31" s="89" t="s">
        <v>168</v>
      </c>
      <c r="D31" s="105">
        <v>867000</v>
      </c>
      <c r="E31" s="109">
        <v>2900</v>
      </c>
      <c r="F31" s="110">
        <v>2900</v>
      </c>
      <c r="G31" s="110">
        <v>2900</v>
      </c>
      <c r="H31" s="110">
        <v>2900</v>
      </c>
      <c r="I31" s="110">
        <v>2900</v>
      </c>
      <c r="J31" s="110">
        <v>47900</v>
      </c>
      <c r="K31" s="110">
        <v>3768.5</v>
      </c>
      <c r="L31" s="110">
        <v>2900</v>
      </c>
      <c r="M31" s="110">
        <v>-35000</v>
      </c>
      <c r="N31" s="110">
        <v>2900</v>
      </c>
      <c r="O31" s="110">
        <v>73324.990000000005</v>
      </c>
      <c r="P31" s="111">
        <v>1932593.4</v>
      </c>
      <c r="Q31" s="99">
        <v>2042886.89</v>
      </c>
      <c r="R31" s="35">
        <v>2.3562709227220298</v>
      </c>
    </row>
    <row r="32" spans="1:24">
      <c r="A32" s="56" t="s">
        <v>11</v>
      </c>
      <c r="B32" s="39"/>
      <c r="C32" s="38" t="s">
        <v>169</v>
      </c>
      <c r="D32" s="103"/>
      <c r="E32" s="112"/>
      <c r="F32" s="269"/>
      <c r="G32" s="107"/>
      <c r="H32" s="107"/>
      <c r="I32" s="107"/>
      <c r="J32" s="107"/>
      <c r="K32" s="107"/>
      <c r="L32" s="107"/>
      <c r="M32" s="107"/>
      <c r="N32" s="107"/>
      <c r="O32" s="107"/>
      <c r="P32" s="104"/>
      <c r="Q32" s="97"/>
      <c r="R32" s="40"/>
    </row>
    <row r="33" spans="1:18" ht="38.25">
      <c r="A33" s="56" t="s">
        <v>156</v>
      </c>
      <c r="B33" s="39"/>
      <c r="C33" s="38" t="s">
        <v>170</v>
      </c>
      <c r="D33" s="103">
        <v>50000</v>
      </c>
      <c r="E33" s="112">
        <v>2900</v>
      </c>
      <c r="F33" s="113">
        <v>2900</v>
      </c>
      <c r="G33" s="113">
        <v>2900</v>
      </c>
      <c r="H33" s="113">
        <v>2900</v>
      </c>
      <c r="I33" s="113">
        <v>2900</v>
      </c>
      <c r="J33" s="113">
        <v>47900</v>
      </c>
      <c r="K33" s="113">
        <v>3768.5</v>
      </c>
      <c r="L33" s="113">
        <v>2900</v>
      </c>
      <c r="M33" s="113">
        <v>-35000</v>
      </c>
      <c r="N33" s="113">
        <v>2900</v>
      </c>
      <c r="O33" s="113">
        <v>2900</v>
      </c>
      <c r="P33" s="113">
        <v>2900</v>
      </c>
      <c r="Q33" s="115">
        <v>42768.5</v>
      </c>
      <c r="R33" s="36">
        <v>0.85536999999999996</v>
      </c>
    </row>
    <row r="34" spans="1:18">
      <c r="A34" s="56" t="s">
        <v>157</v>
      </c>
      <c r="B34" s="39"/>
      <c r="C34" s="38" t="s">
        <v>88</v>
      </c>
      <c r="D34" s="103">
        <v>100000</v>
      </c>
      <c r="E34" s="207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  <c r="P34" s="113">
        <v>0</v>
      </c>
      <c r="Q34" s="115"/>
      <c r="R34" s="36">
        <v>0</v>
      </c>
    </row>
    <row r="35" spans="1:18">
      <c r="A35" s="56" t="s">
        <v>158</v>
      </c>
      <c r="B35" s="39"/>
      <c r="C35" s="38" t="s">
        <v>90</v>
      </c>
      <c r="D35" s="262">
        <v>717000</v>
      </c>
      <c r="E35" s="263">
        <v>0</v>
      </c>
      <c r="F35" s="264">
        <v>0</v>
      </c>
      <c r="G35" s="264">
        <v>0</v>
      </c>
      <c r="H35" s="264">
        <v>0</v>
      </c>
      <c r="I35" s="264">
        <v>0</v>
      </c>
      <c r="J35" s="264">
        <v>0</v>
      </c>
      <c r="K35" s="264">
        <v>0</v>
      </c>
      <c r="L35" s="264">
        <v>0</v>
      </c>
      <c r="M35" s="264">
        <v>0</v>
      </c>
      <c r="N35" s="264">
        <v>0</v>
      </c>
      <c r="O35" s="264">
        <v>70424.990000000005</v>
      </c>
      <c r="P35" s="264">
        <v>1929693.4</v>
      </c>
      <c r="Q35" s="265">
        <v>2000118.39</v>
      </c>
      <c r="R35" s="266">
        <v>2.7895653974895396</v>
      </c>
    </row>
    <row r="36" spans="1:18">
      <c r="A36" s="42"/>
      <c r="B36" s="221"/>
      <c r="C36" s="42"/>
      <c r="D36" s="222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"/>
    </row>
    <row r="37" spans="1:18">
      <c r="A37" s="23" t="s">
        <v>81</v>
      </c>
      <c r="B37" s="221"/>
      <c r="C37" s="221"/>
      <c r="D37" s="222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50"/>
    </row>
    <row r="38" spans="1:18" ht="4.5" customHeight="1">
      <c r="B38" s="43"/>
      <c r="C38" s="43"/>
      <c r="D38" s="251"/>
      <c r="E38" s="217"/>
      <c r="F38" s="218"/>
      <c r="G38" s="218"/>
      <c r="H38" s="218"/>
      <c r="I38" s="218"/>
      <c r="J38" s="218"/>
      <c r="K38" s="218"/>
      <c r="L38" s="218"/>
      <c r="M38" s="218"/>
      <c r="N38" s="218"/>
      <c r="O38" s="252"/>
      <c r="P38" s="252"/>
      <c r="Q38" s="219"/>
      <c r="R38" s="212"/>
    </row>
    <row r="39" spans="1:18" ht="25.5">
      <c r="A39" s="379" t="s">
        <v>82</v>
      </c>
      <c r="B39" s="380"/>
      <c r="C39" s="381"/>
      <c r="D39" s="120" t="s">
        <v>72</v>
      </c>
      <c r="E39" s="26" t="s">
        <v>280</v>
      </c>
      <c r="F39" s="27" t="s">
        <v>281</v>
      </c>
      <c r="G39" s="27" t="s">
        <v>282</v>
      </c>
      <c r="H39" s="27" t="s">
        <v>283</v>
      </c>
      <c r="I39" s="27" t="s">
        <v>21</v>
      </c>
      <c r="J39" s="27" t="s">
        <v>284</v>
      </c>
      <c r="K39" s="27" t="s">
        <v>285</v>
      </c>
      <c r="L39" s="27" t="s">
        <v>286</v>
      </c>
      <c r="M39" s="27" t="s">
        <v>287</v>
      </c>
      <c r="N39" s="27" t="s">
        <v>288</v>
      </c>
      <c r="O39" s="28" t="s">
        <v>289</v>
      </c>
      <c r="P39" s="123" t="s">
        <v>290</v>
      </c>
      <c r="Q39" s="141" t="s">
        <v>51</v>
      </c>
      <c r="R39" s="31" t="s">
        <v>30</v>
      </c>
    </row>
    <row r="40" spans="1:18">
      <c r="A40" s="44" t="s">
        <v>12</v>
      </c>
      <c r="B40" s="382" t="s">
        <v>83</v>
      </c>
      <c r="C40" s="383"/>
      <c r="D40" s="124">
        <v>24629956</v>
      </c>
      <c r="E40" s="125">
        <v>351529.45</v>
      </c>
      <c r="F40" s="125">
        <v>632507.97999999986</v>
      </c>
      <c r="G40" s="125">
        <v>907675.05999999994</v>
      </c>
      <c r="H40" s="125">
        <v>811274.99</v>
      </c>
      <c r="I40" s="125">
        <v>936924.44000000029</v>
      </c>
      <c r="J40" s="125">
        <v>1256941.1400000001</v>
      </c>
      <c r="K40" s="125">
        <v>1071305.5400000003</v>
      </c>
      <c r="L40" s="125">
        <v>1338243.33</v>
      </c>
      <c r="M40" s="125">
        <v>1239833.5400000003</v>
      </c>
      <c r="N40" s="125">
        <v>1192442.7899999998</v>
      </c>
      <c r="O40" s="125">
        <v>1096886.9900000002</v>
      </c>
      <c r="P40" s="126">
        <v>1407949.1099999999</v>
      </c>
      <c r="Q40" s="279">
        <v>12243514.359999999</v>
      </c>
      <c r="R40" s="45">
        <v>0.49709850719993165</v>
      </c>
    </row>
    <row r="41" spans="1:18">
      <c r="A41" s="44" t="s">
        <v>13</v>
      </c>
      <c r="B41" s="371" t="s">
        <v>84</v>
      </c>
      <c r="C41" s="384"/>
      <c r="D41" s="124">
        <v>867000</v>
      </c>
      <c r="E41" s="127">
        <v>2900</v>
      </c>
      <c r="F41" s="127">
        <v>2900</v>
      </c>
      <c r="G41" s="127">
        <v>2900</v>
      </c>
      <c r="H41" s="127">
        <v>2900</v>
      </c>
      <c r="I41" s="127">
        <v>2900</v>
      </c>
      <c r="J41" s="127">
        <v>47900</v>
      </c>
      <c r="K41" s="127">
        <v>3768.5</v>
      </c>
      <c r="L41" s="127">
        <v>2900</v>
      </c>
      <c r="M41" s="127">
        <v>-35000</v>
      </c>
      <c r="N41" s="127">
        <v>2900</v>
      </c>
      <c r="O41" s="127">
        <v>73324.990000000005</v>
      </c>
      <c r="P41" s="128">
        <v>1932593.4</v>
      </c>
      <c r="Q41" s="279">
        <v>2042886.89</v>
      </c>
      <c r="R41" s="45">
        <v>2.3562709227220298</v>
      </c>
    </row>
    <row r="42" spans="1:18" ht="38.25">
      <c r="A42" s="46" t="s">
        <v>85</v>
      </c>
      <c r="B42" s="47"/>
      <c r="C42" s="48" t="s">
        <v>86</v>
      </c>
      <c r="D42" s="100">
        <v>50000</v>
      </c>
      <c r="E42" s="96">
        <v>2900</v>
      </c>
      <c r="F42" s="96">
        <v>2900</v>
      </c>
      <c r="G42" s="96">
        <v>2900</v>
      </c>
      <c r="H42" s="96">
        <v>2900</v>
      </c>
      <c r="I42" s="96">
        <v>2900</v>
      </c>
      <c r="J42" s="96">
        <v>47900</v>
      </c>
      <c r="K42" s="96">
        <v>3768.5</v>
      </c>
      <c r="L42" s="96">
        <v>2900</v>
      </c>
      <c r="M42" s="96">
        <v>-35000</v>
      </c>
      <c r="N42" s="96">
        <v>2900</v>
      </c>
      <c r="O42" s="96">
        <v>2900</v>
      </c>
      <c r="P42" s="114">
        <v>2900</v>
      </c>
      <c r="Q42" s="280">
        <v>42768.5</v>
      </c>
      <c r="R42" s="36">
        <v>0.85536999999999996</v>
      </c>
    </row>
    <row r="43" spans="1:18">
      <c r="A43" s="46" t="s">
        <v>87</v>
      </c>
      <c r="B43" s="49"/>
      <c r="C43" s="48" t="s">
        <v>88</v>
      </c>
      <c r="D43" s="100">
        <v>100000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114"/>
      <c r="Q43" s="280">
        <v>0</v>
      </c>
      <c r="R43" s="36">
        <v>0</v>
      </c>
    </row>
    <row r="44" spans="1:18">
      <c r="A44" s="46" t="s">
        <v>89</v>
      </c>
      <c r="B44" s="49"/>
      <c r="C44" s="48" t="s">
        <v>90</v>
      </c>
      <c r="D44" s="100">
        <v>717000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>
        <v>70424.990000000005</v>
      </c>
      <c r="P44" s="114">
        <v>1929693.4</v>
      </c>
      <c r="Q44" s="280">
        <v>2000118.39</v>
      </c>
      <c r="R44" s="36">
        <v>2.7895653974895396</v>
      </c>
    </row>
    <row r="45" spans="1:18">
      <c r="A45" s="44" t="s">
        <v>14</v>
      </c>
      <c r="B45" s="371" t="s">
        <v>91</v>
      </c>
      <c r="C45" s="384"/>
      <c r="D45" s="133">
        <v>282500</v>
      </c>
      <c r="E45" s="169">
        <v>84299.04</v>
      </c>
      <c r="F45" s="132">
        <v>90457.830000000016</v>
      </c>
      <c r="G45" s="132">
        <v>113525.97</v>
      </c>
      <c r="H45" s="132">
        <v>103770.73999999999</v>
      </c>
      <c r="I45" s="132">
        <v>132017.41999999998</v>
      </c>
      <c r="J45" s="132">
        <v>130292.47</v>
      </c>
      <c r="K45" s="132">
        <v>130934.31</v>
      </c>
      <c r="L45" s="132">
        <v>158846.21</v>
      </c>
      <c r="M45" s="132">
        <v>152651.56</v>
      </c>
      <c r="N45" s="132">
        <v>148248.49000000002</v>
      </c>
      <c r="O45" s="132">
        <v>154974.36000000002</v>
      </c>
      <c r="P45" s="133">
        <v>172533.56</v>
      </c>
      <c r="Q45" s="169">
        <v>1572551.9600000002</v>
      </c>
      <c r="R45" s="45">
        <v>5.5665556106194698</v>
      </c>
    </row>
    <row r="46" spans="1:18">
      <c r="A46" s="46"/>
      <c r="B46" s="61" t="s">
        <v>93</v>
      </c>
      <c r="C46" s="62"/>
      <c r="D46" s="281">
        <v>25779456</v>
      </c>
      <c r="E46" s="159">
        <v>438728.49</v>
      </c>
      <c r="F46" s="159">
        <v>725865.80999999982</v>
      </c>
      <c r="G46" s="159">
        <v>1024101.0299999999</v>
      </c>
      <c r="H46" s="159">
        <v>917945.73</v>
      </c>
      <c r="I46" s="159">
        <v>1071841.8600000003</v>
      </c>
      <c r="J46" s="159">
        <v>1435133.61</v>
      </c>
      <c r="K46" s="159">
        <v>1206008.3500000003</v>
      </c>
      <c r="L46" s="159">
        <v>1499989.54</v>
      </c>
      <c r="M46" s="159">
        <v>1357485.1000000003</v>
      </c>
      <c r="N46" s="159">
        <v>1343591.2799999998</v>
      </c>
      <c r="O46" s="159">
        <v>1325186.3400000003</v>
      </c>
      <c r="P46" s="282">
        <v>3513076.07</v>
      </c>
      <c r="Q46" s="146">
        <v>15858953.210000001</v>
      </c>
      <c r="R46" s="45">
        <v>0.61517796225025079</v>
      </c>
    </row>
    <row r="47" spans="1:18">
      <c r="A47" s="52"/>
      <c r="B47" s="53"/>
      <c r="C47" s="53"/>
      <c r="D47" s="134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35"/>
    </row>
    <row r="48" spans="1:18">
      <c r="A48" s="54" t="s">
        <v>92</v>
      </c>
      <c r="B48" s="50" t="s">
        <v>94</v>
      </c>
      <c r="C48" s="51"/>
      <c r="D48" s="131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8"/>
      <c r="Q48" s="130"/>
      <c r="R48" s="45"/>
    </row>
    <row r="49" spans="1:25">
      <c r="A49" s="56" t="s">
        <v>15</v>
      </c>
      <c r="B49" s="59"/>
      <c r="C49" s="60" t="s">
        <v>175</v>
      </c>
      <c r="D49" s="136"/>
      <c r="E49" s="137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9"/>
      <c r="Q49" s="101"/>
      <c r="R49" s="36"/>
    </row>
    <row r="50" spans="1:25">
      <c r="B50" s="55"/>
      <c r="C50" s="55"/>
      <c r="D50" s="226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7"/>
      <c r="R50" s="237"/>
    </row>
    <row r="51" spans="1:25" ht="25.5">
      <c r="A51" s="359" t="s">
        <v>95</v>
      </c>
      <c r="B51" s="366"/>
      <c r="C51" s="360"/>
      <c r="D51" s="120" t="s">
        <v>72</v>
      </c>
      <c r="E51" s="26" t="s">
        <v>280</v>
      </c>
      <c r="F51" s="27" t="s">
        <v>281</v>
      </c>
      <c r="G51" s="27" t="s">
        <v>282</v>
      </c>
      <c r="H51" s="27" t="s">
        <v>283</v>
      </c>
      <c r="I51" s="27" t="s">
        <v>21</v>
      </c>
      <c r="J51" s="27" t="s">
        <v>284</v>
      </c>
      <c r="K51" s="27" t="s">
        <v>285</v>
      </c>
      <c r="L51" s="27" t="s">
        <v>286</v>
      </c>
      <c r="M51" s="27" t="s">
        <v>287</v>
      </c>
      <c r="N51" s="27" t="s">
        <v>288</v>
      </c>
      <c r="O51" s="28" t="s">
        <v>289</v>
      </c>
      <c r="P51" s="123" t="s">
        <v>290</v>
      </c>
      <c r="Q51" s="141" t="s">
        <v>51</v>
      </c>
      <c r="R51" s="45" t="s">
        <v>30</v>
      </c>
    </row>
    <row r="52" spans="1:25">
      <c r="A52" s="56">
        <v>6</v>
      </c>
      <c r="B52" s="382" t="s">
        <v>269</v>
      </c>
      <c r="C52" s="383"/>
      <c r="D52" s="142">
        <v>25779456</v>
      </c>
      <c r="E52" s="143">
        <v>435849.20999999996</v>
      </c>
      <c r="F52" s="145">
        <v>720107.45</v>
      </c>
      <c r="G52" s="145">
        <v>1015484.7899999999</v>
      </c>
      <c r="H52" s="145">
        <v>906489.66</v>
      </c>
      <c r="I52" s="145">
        <v>1057545.9600000002</v>
      </c>
      <c r="J52" s="145">
        <v>1417997.8800000001</v>
      </c>
      <c r="K52" s="145">
        <v>1186032.7900000003</v>
      </c>
      <c r="L52" s="145">
        <v>1474971.7</v>
      </c>
      <c r="M52" s="145">
        <v>1327424.9800000002</v>
      </c>
      <c r="N52" s="145">
        <v>1308516.3799999999</v>
      </c>
      <c r="O52" s="145">
        <v>1285062.6600000004</v>
      </c>
      <c r="P52" s="145">
        <v>3502884.57</v>
      </c>
      <c r="Q52" s="129">
        <v>15638368.030000001</v>
      </c>
      <c r="R52" s="45">
        <v>0.60662133560925413</v>
      </c>
      <c r="T52" s="316" t="e">
        <f>+Q52-#REF!-#REF!-#REF!-#REF!-#REF!-#REF!-#REF!-#REF!</f>
        <v>#REF!</v>
      </c>
      <c r="U52" s="327"/>
    </row>
    <row r="53" spans="1:25">
      <c r="A53" s="56" t="s">
        <v>16</v>
      </c>
      <c r="B53" s="295"/>
      <c r="C53" s="296" t="s">
        <v>270</v>
      </c>
      <c r="D53" s="336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2"/>
      <c r="Q53" s="328"/>
      <c r="R53" s="45"/>
      <c r="S53" s="301"/>
      <c r="T53" s="316"/>
      <c r="U53" s="327"/>
    </row>
    <row r="54" spans="1:25">
      <c r="A54" s="56" t="s">
        <v>176</v>
      </c>
      <c r="B54" s="57"/>
      <c r="C54" s="58" t="s">
        <v>96</v>
      </c>
      <c r="D54" s="335">
        <v>5838624</v>
      </c>
      <c r="E54" s="338">
        <v>362447.05000000005</v>
      </c>
      <c r="F54" s="139">
        <v>385099.55000000005</v>
      </c>
      <c r="G54" s="139">
        <v>385994.64999999997</v>
      </c>
      <c r="H54" s="139">
        <v>403192.66</v>
      </c>
      <c r="I54" s="139">
        <v>417253.98</v>
      </c>
      <c r="J54" s="139">
        <v>575752.07000000007</v>
      </c>
      <c r="K54" s="139">
        <v>448692.96</v>
      </c>
      <c r="L54" s="139">
        <v>474930.43</v>
      </c>
      <c r="M54" s="139">
        <v>518020.63</v>
      </c>
      <c r="N54" s="139">
        <v>483716.44</v>
      </c>
      <c r="O54" s="139">
        <v>444426.09000000014</v>
      </c>
      <c r="P54" s="270">
        <v>622444.4800000001</v>
      </c>
      <c r="Q54" s="337">
        <v>5521970.9900000002</v>
      </c>
      <c r="R54" s="35">
        <v>0.94576581571274332</v>
      </c>
      <c r="S54" s="301"/>
      <c r="U54" s="327"/>
    </row>
    <row r="55" spans="1:25">
      <c r="A55" s="56" t="s">
        <v>177</v>
      </c>
      <c r="B55" s="49"/>
      <c r="C55" s="48" t="s">
        <v>97</v>
      </c>
      <c r="D55" s="147">
        <v>514506</v>
      </c>
      <c r="E55" s="148">
        <v>34560</v>
      </c>
      <c r="F55" s="139">
        <v>34560</v>
      </c>
      <c r="G55" s="139">
        <v>34560</v>
      </c>
      <c r="H55" s="139">
        <v>34560</v>
      </c>
      <c r="I55" s="139">
        <v>34560</v>
      </c>
      <c r="J55" s="139">
        <v>38700</v>
      </c>
      <c r="K55" s="139">
        <v>38400</v>
      </c>
      <c r="L55" s="139">
        <v>38400</v>
      </c>
      <c r="M55" s="139">
        <v>38400</v>
      </c>
      <c r="N55" s="139">
        <v>36000</v>
      </c>
      <c r="O55" s="139">
        <v>38400</v>
      </c>
      <c r="P55" s="270">
        <v>70800</v>
      </c>
      <c r="Q55" s="150">
        <v>471900</v>
      </c>
      <c r="R55" s="35">
        <v>0.91719047008198151</v>
      </c>
      <c r="S55" s="301"/>
      <c r="U55" s="327"/>
    </row>
    <row r="56" spans="1:25">
      <c r="A56" s="56" t="s">
        <v>223</v>
      </c>
      <c r="B56" s="59"/>
      <c r="C56" s="60" t="s">
        <v>98</v>
      </c>
      <c r="D56" s="136">
        <v>514506</v>
      </c>
      <c r="E56" s="137">
        <v>34560</v>
      </c>
      <c r="F56" s="151">
        <v>34560</v>
      </c>
      <c r="G56" s="151">
        <v>34560</v>
      </c>
      <c r="H56" s="151">
        <v>34560</v>
      </c>
      <c r="I56" s="151">
        <v>34560</v>
      </c>
      <c r="J56" s="151">
        <v>38700</v>
      </c>
      <c r="K56" s="151">
        <v>38400</v>
      </c>
      <c r="L56" s="151">
        <v>38400</v>
      </c>
      <c r="M56" s="151">
        <v>38400</v>
      </c>
      <c r="N56" s="151">
        <v>36000</v>
      </c>
      <c r="O56" s="151">
        <v>38400</v>
      </c>
      <c r="P56" s="271">
        <v>70800</v>
      </c>
      <c r="Q56" s="101">
        <v>471900</v>
      </c>
      <c r="R56" s="36">
        <v>0.91719047008198151</v>
      </c>
      <c r="S56" s="301"/>
      <c r="U56" s="327"/>
      <c r="V56" s="301"/>
      <c r="W56" s="301"/>
      <c r="X56" s="301"/>
      <c r="Y56" s="301"/>
    </row>
    <row r="57" spans="1:25">
      <c r="A57" s="56" t="s">
        <v>224</v>
      </c>
      <c r="B57" s="59"/>
      <c r="C57" s="60" t="s">
        <v>99</v>
      </c>
      <c r="D57" s="136">
        <v>0</v>
      </c>
      <c r="E57" s="137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0</v>
      </c>
      <c r="N57" s="151">
        <v>0</v>
      </c>
      <c r="O57" s="138">
        <v>0</v>
      </c>
      <c r="P57" s="139">
        <v>0</v>
      </c>
      <c r="Q57" s="101">
        <v>0</v>
      </c>
      <c r="R57" s="36">
        <v>0</v>
      </c>
      <c r="S57" s="301"/>
      <c r="U57" s="327"/>
    </row>
    <row r="58" spans="1:25">
      <c r="A58" s="56" t="s">
        <v>178</v>
      </c>
      <c r="B58" s="49"/>
      <c r="C58" s="48" t="s">
        <v>100</v>
      </c>
      <c r="D58" s="147">
        <v>5172473</v>
      </c>
      <c r="E58" s="148">
        <v>327887.05000000005</v>
      </c>
      <c r="F58" s="149">
        <v>348998.21</v>
      </c>
      <c r="G58" s="149">
        <v>349996.83999999997</v>
      </c>
      <c r="H58" s="149">
        <v>351701.86</v>
      </c>
      <c r="I58" s="149">
        <v>367087.75</v>
      </c>
      <c r="J58" s="149">
        <v>521681.51999999996</v>
      </c>
      <c r="K58" s="149">
        <v>393613.64</v>
      </c>
      <c r="L58" s="149">
        <v>419789.36</v>
      </c>
      <c r="M58" s="149">
        <v>464504.31000000006</v>
      </c>
      <c r="N58" s="149">
        <v>432591.09</v>
      </c>
      <c r="O58" s="149">
        <v>404665.76000000013</v>
      </c>
      <c r="P58" s="139">
        <v>526646.71000000008</v>
      </c>
      <c r="Q58" s="99">
        <v>4909164.0999999996</v>
      </c>
      <c r="R58" s="35">
        <v>0.94909419536844364</v>
      </c>
      <c r="S58" s="301"/>
      <c r="U58" s="327"/>
    </row>
    <row r="59" spans="1:25">
      <c r="A59" s="56" t="s">
        <v>225</v>
      </c>
      <c r="B59" s="59"/>
      <c r="C59" s="60" t="s">
        <v>98</v>
      </c>
      <c r="D59" s="136">
        <v>1202292</v>
      </c>
      <c r="E59" s="137">
        <v>79591.13</v>
      </c>
      <c r="F59" s="138">
        <v>78541.3</v>
      </c>
      <c r="G59" s="138">
        <v>77118.34</v>
      </c>
      <c r="H59" s="138">
        <v>77654.729999999981</v>
      </c>
      <c r="I59" s="138">
        <v>86606.609999999971</v>
      </c>
      <c r="J59" s="138">
        <v>120547.31999999996</v>
      </c>
      <c r="K59" s="138">
        <v>87044.679999999978</v>
      </c>
      <c r="L59" s="138">
        <v>89151.159999999989</v>
      </c>
      <c r="M59" s="138">
        <v>121536.62000000001</v>
      </c>
      <c r="N59" s="138">
        <v>125657.06999999999</v>
      </c>
      <c r="O59" s="138">
        <v>131204.22000000015</v>
      </c>
      <c r="P59" s="271">
        <v>135995.68000000008</v>
      </c>
      <c r="Q59" s="101">
        <v>1210648.8600000001</v>
      </c>
      <c r="R59" s="36">
        <v>1.0069507740216188</v>
      </c>
      <c r="S59" s="301"/>
      <c r="U59" s="327"/>
      <c r="V59" s="301"/>
      <c r="W59" s="301"/>
      <c r="X59" s="301"/>
      <c r="Y59" s="301"/>
    </row>
    <row r="60" spans="1:25">
      <c r="A60" s="56" t="s">
        <v>226</v>
      </c>
      <c r="B60" s="59"/>
      <c r="C60" s="60" t="s">
        <v>99</v>
      </c>
      <c r="D60" s="136">
        <v>3970181</v>
      </c>
      <c r="E60" s="137">
        <v>248295.92</v>
      </c>
      <c r="F60" s="138">
        <v>270456.91000000003</v>
      </c>
      <c r="G60" s="138">
        <v>272878.5</v>
      </c>
      <c r="H60" s="138">
        <v>274047.13</v>
      </c>
      <c r="I60" s="138">
        <v>280481.14</v>
      </c>
      <c r="J60" s="138">
        <v>401134.2</v>
      </c>
      <c r="K60" s="138">
        <v>306568.96000000002</v>
      </c>
      <c r="L60" s="138">
        <v>330638.2</v>
      </c>
      <c r="M60" s="138">
        <v>342967.69000000006</v>
      </c>
      <c r="N60" s="138">
        <v>306934.02</v>
      </c>
      <c r="O60" s="138">
        <v>273461.53999999998</v>
      </c>
      <c r="P60" s="271">
        <v>390651.03</v>
      </c>
      <c r="Q60" s="101">
        <v>3698515.24</v>
      </c>
      <c r="R60" s="36">
        <v>0.9315734572302875</v>
      </c>
      <c r="S60" s="301"/>
      <c r="U60" s="327"/>
      <c r="V60" s="301"/>
      <c r="W60" s="301"/>
      <c r="X60" s="301"/>
      <c r="Y60" s="301"/>
    </row>
    <row r="61" spans="1:25">
      <c r="A61" s="56" t="s">
        <v>227</v>
      </c>
      <c r="B61" s="49"/>
      <c r="C61" s="48" t="s">
        <v>101</v>
      </c>
      <c r="D61" s="147">
        <v>140595</v>
      </c>
      <c r="E61" s="148">
        <v>0</v>
      </c>
      <c r="F61" s="149">
        <v>1541.34</v>
      </c>
      <c r="G61" s="149">
        <v>0</v>
      </c>
      <c r="H61" s="149">
        <v>15370.55</v>
      </c>
      <c r="I61" s="149">
        <v>14067.16</v>
      </c>
      <c r="J61" s="149">
        <v>15370.55</v>
      </c>
      <c r="K61" s="149">
        <v>16679.32</v>
      </c>
      <c r="L61" s="149">
        <v>16741.07</v>
      </c>
      <c r="M61" s="149">
        <v>11584.72</v>
      </c>
      <c r="N61" s="149">
        <v>15125.349999999999</v>
      </c>
      <c r="O61" s="149">
        <v>1360.33</v>
      </c>
      <c r="P61" s="139">
        <v>20411.099999999999</v>
      </c>
      <c r="Q61" s="99">
        <v>128251.48999999999</v>
      </c>
      <c r="R61" s="35">
        <v>0.91220519933141286</v>
      </c>
      <c r="S61" s="301"/>
      <c r="U61" s="327"/>
    </row>
    <row r="62" spans="1:25">
      <c r="A62" s="56" t="s">
        <v>228</v>
      </c>
      <c r="B62" s="59"/>
      <c r="C62" s="60" t="s">
        <v>98</v>
      </c>
      <c r="D62" s="136">
        <v>0</v>
      </c>
      <c r="E62" s="137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51">
        <v>0</v>
      </c>
      <c r="Q62" s="101">
        <v>0</v>
      </c>
      <c r="R62" s="36">
        <v>0</v>
      </c>
      <c r="S62" s="301"/>
      <c r="U62" s="327"/>
    </row>
    <row r="63" spans="1:25">
      <c r="A63" s="56" t="s">
        <v>229</v>
      </c>
      <c r="B63" s="59"/>
      <c r="C63" s="60" t="s">
        <v>99</v>
      </c>
      <c r="D63" s="136">
        <v>140595</v>
      </c>
      <c r="E63" s="137">
        <v>0</v>
      </c>
      <c r="F63" s="138">
        <v>1541.34</v>
      </c>
      <c r="G63" s="138">
        <v>0</v>
      </c>
      <c r="H63" s="138">
        <v>15370.55</v>
      </c>
      <c r="I63" s="138">
        <v>14067.16</v>
      </c>
      <c r="J63" s="138">
        <v>15370.55</v>
      </c>
      <c r="K63" s="138">
        <v>16679.32</v>
      </c>
      <c r="L63" s="138">
        <v>16741.07</v>
      </c>
      <c r="M63" s="138">
        <v>11584.72</v>
      </c>
      <c r="N63" s="138">
        <v>15125.349999999999</v>
      </c>
      <c r="O63" s="138">
        <v>1360.33</v>
      </c>
      <c r="P63" s="151">
        <v>20411.099999999999</v>
      </c>
      <c r="Q63" s="101">
        <v>128251.48999999999</v>
      </c>
      <c r="R63" s="36">
        <v>0.91220519933141286</v>
      </c>
      <c r="S63" s="301"/>
      <c r="U63" s="327"/>
      <c r="V63" s="301"/>
      <c r="W63" s="301"/>
      <c r="X63" s="301"/>
      <c r="Y63" s="301"/>
    </row>
    <row r="64" spans="1:25">
      <c r="A64" s="56" t="s">
        <v>230</v>
      </c>
      <c r="B64" s="49"/>
      <c r="C64" s="48" t="s">
        <v>102</v>
      </c>
      <c r="D64" s="147">
        <v>11050</v>
      </c>
      <c r="E64" s="148">
        <v>0</v>
      </c>
      <c r="F64" s="149">
        <v>0</v>
      </c>
      <c r="G64" s="149">
        <v>1437.81</v>
      </c>
      <c r="H64" s="149">
        <v>1560.25</v>
      </c>
      <c r="I64" s="149">
        <v>1539.07</v>
      </c>
      <c r="J64" s="149">
        <v>0</v>
      </c>
      <c r="K64" s="149">
        <v>0</v>
      </c>
      <c r="L64" s="149">
        <v>0</v>
      </c>
      <c r="M64" s="149">
        <v>3531.6000000000004</v>
      </c>
      <c r="N64" s="149">
        <v>0</v>
      </c>
      <c r="O64" s="149">
        <v>0</v>
      </c>
      <c r="P64" s="139">
        <v>4586.67</v>
      </c>
      <c r="Q64" s="99">
        <v>12655.400000000001</v>
      </c>
      <c r="R64" s="35">
        <v>1.1452850678733033</v>
      </c>
      <c r="S64" s="301"/>
      <c r="U64" s="327"/>
    </row>
    <row r="65" spans="1:25">
      <c r="A65" s="56" t="s">
        <v>231</v>
      </c>
      <c r="B65" s="59"/>
      <c r="C65" s="60" t="s">
        <v>98</v>
      </c>
      <c r="D65" s="136">
        <v>4420</v>
      </c>
      <c r="E65" s="137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3531.6000000000004</v>
      </c>
      <c r="N65" s="138">
        <v>0</v>
      </c>
      <c r="O65" s="138">
        <v>0</v>
      </c>
      <c r="P65" s="151">
        <v>1073.3800000000001</v>
      </c>
      <c r="Q65" s="101">
        <v>4604.9800000000005</v>
      </c>
      <c r="R65" s="36">
        <v>1.0418506787330317</v>
      </c>
      <c r="S65" s="301"/>
      <c r="U65" s="327"/>
    </row>
    <row r="66" spans="1:25">
      <c r="A66" s="56" t="s">
        <v>232</v>
      </c>
      <c r="B66" s="59"/>
      <c r="C66" s="60" t="s">
        <v>99</v>
      </c>
      <c r="D66" s="136">
        <v>6630</v>
      </c>
      <c r="E66" s="137">
        <v>0</v>
      </c>
      <c r="F66" s="138">
        <v>0</v>
      </c>
      <c r="G66" s="138">
        <v>1437.81</v>
      </c>
      <c r="H66" s="138">
        <v>1560.25</v>
      </c>
      <c r="I66" s="138">
        <v>1539.07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51">
        <v>3513.29</v>
      </c>
      <c r="Q66" s="101">
        <v>8050.42</v>
      </c>
      <c r="R66" s="36">
        <v>1.2142413273001509</v>
      </c>
      <c r="S66" s="301"/>
      <c r="U66" s="327"/>
      <c r="V66" s="301"/>
      <c r="W66" s="301"/>
      <c r="X66" s="301"/>
      <c r="Y66" s="301"/>
    </row>
    <row r="67" spans="1:25" ht="28.5" customHeight="1">
      <c r="A67" s="32" t="s">
        <v>179</v>
      </c>
      <c r="B67" s="371" t="s">
        <v>103</v>
      </c>
      <c r="C67" s="372"/>
      <c r="D67" s="152">
        <v>1926993</v>
      </c>
      <c r="E67" s="153">
        <v>108948.98999999999</v>
      </c>
      <c r="F67" s="154">
        <v>138526.69999999998</v>
      </c>
      <c r="G67" s="154">
        <v>129039.13</v>
      </c>
      <c r="H67" s="154">
        <v>122848.57</v>
      </c>
      <c r="I67" s="154">
        <v>156581.65</v>
      </c>
      <c r="J67" s="154">
        <v>142994.85</v>
      </c>
      <c r="K67" s="154">
        <v>157498.86000000004</v>
      </c>
      <c r="L67" s="154">
        <v>158388.83000000002</v>
      </c>
      <c r="M67" s="154">
        <v>181626.5</v>
      </c>
      <c r="N67" s="154">
        <v>158769.41</v>
      </c>
      <c r="O67" s="154">
        <v>168252.71000000002</v>
      </c>
      <c r="P67" s="155">
        <v>151308.26</v>
      </c>
      <c r="Q67" s="156">
        <v>1774784.46</v>
      </c>
      <c r="R67" s="45">
        <v>0.92101240637615189</v>
      </c>
      <c r="S67" s="301"/>
      <c r="T67" s="301" t="e">
        <f>+Q67-#REF!-#REF!-#REF!-#REF!-#REF!-#REF!-#REF!-#REF!</f>
        <v>#REF!</v>
      </c>
      <c r="U67" s="327"/>
    </row>
    <row r="68" spans="1:25">
      <c r="A68" s="56" t="s">
        <v>180</v>
      </c>
      <c r="B68" s="59"/>
      <c r="C68" s="60" t="s">
        <v>3</v>
      </c>
      <c r="D68" s="100">
        <v>492423</v>
      </c>
      <c r="E68" s="137">
        <v>38113.259999999995</v>
      </c>
      <c r="F68" s="138">
        <v>38113.26</v>
      </c>
      <c r="G68" s="138">
        <v>37040</v>
      </c>
      <c r="H68" s="138">
        <v>24580</v>
      </c>
      <c r="I68" s="138">
        <v>44046.74</v>
      </c>
      <c r="J68" s="138">
        <v>45120</v>
      </c>
      <c r="K68" s="138">
        <v>49857.599999999999</v>
      </c>
      <c r="L68" s="138">
        <v>49857.599999999999</v>
      </c>
      <c r="M68" s="138">
        <v>49857.599999999999</v>
      </c>
      <c r="N68" s="138">
        <v>50687.55</v>
      </c>
      <c r="O68" s="138">
        <v>49857.599999999999</v>
      </c>
      <c r="P68" s="151">
        <v>49857.599999999999</v>
      </c>
      <c r="Q68" s="108">
        <v>526988.80999999994</v>
      </c>
      <c r="R68" s="36">
        <v>1.0701953604929095</v>
      </c>
      <c r="S68" s="301"/>
      <c r="T68" s="316"/>
      <c r="U68" s="327"/>
      <c r="V68" s="301"/>
      <c r="W68" s="301"/>
      <c r="X68" s="301"/>
    </row>
    <row r="69" spans="1:25">
      <c r="A69" s="56" t="s">
        <v>181</v>
      </c>
      <c r="B69" s="59"/>
      <c r="C69" s="60" t="s">
        <v>32</v>
      </c>
      <c r="D69" s="100">
        <v>1216697</v>
      </c>
      <c r="E69" s="137">
        <v>64176.51</v>
      </c>
      <c r="F69" s="138">
        <v>93861.28</v>
      </c>
      <c r="G69" s="138">
        <v>80960.12</v>
      </c>
      <c r="H69" s="138">
        <v>87410.7</v>
      </c>
      <c r="I69" s="138">
        <v>103094.05</v>
      </c>
      <c r="J69" s="138">
        <v>86731.590000000011</v>
      </c>
      <c r="K69" s="138">
        <v>97340.13</v>
      </c>
      <c r="L69" s="138">
        <v>96511.150000000009</v>
      </c>
      <c r="M69" s="138">
        <v>119745.34</v>
      </c>
      <c r="N69" s="138">
        <v>96511.150000000009</v>
      </c>
      <c r="O69" s="138">
        <v>103923.03</v>
      </c>
      <c r="P69" s="151">
        <v>89652.47</v>
      </c>
      <c r="Q69" s="108">
        <v>1119917.52</v>
      </c>
      <c r="R69" s="36">
        <v>0.92045720503954565</v>
      </c>
      <c r="S69" s="301"/>
      <c r="T69" s="316"/>
      <c r="U69" s="327"/>
      <c r="V69" s="301"/>
      <c r="W69" s="301"/>
      <c r="X69" s="301"/>
    </row>
    <row r="70" spans="1:25">
      <c r="A70" s="56" t="s">
        <v>188</v>
      </c>
      <c r="B70" s="59"/>
      <c r="C70" s="60" t="s">
        <v>33</v>
      </c>
      <c r="D70" s="100">
        <v>20000</v>
      </c>
      <c r="E70" s="137">
        <v>585</v>
      </c>
      <c r="F70" s="138">
        <v>585</v>
      </c>
      <c r="G70" s="138">
        <v>1026.8</v>
      </c>
      <c r="H70" s="138">
        <v>1443.6</v>
      </c>
      <c r="I70" s="138">
        <v>441.8</v>
      </c>
      <c r="J70" s="138">
        <v>1611.8</v>
      </c>
      <c r="K70" s="138">
        <v>1035</v>
      </c>
      <c r="L70" s="138">
        <v>441.79999999999995</v>
      </c>
      <c r="M70" s="138">
        <v>1338.8</v>
      </c>
      <c r="N70" s="138">
        <v>1338.8</v>
      </c>
      <c r="O70" s="138">
        <v>1338.8</v>
      </c>
      <c r="P70" s="151">
        <v>2366.0299999999997</v>
      </c>
      <c r="Q70" s="108">
        <v>13553.23</v>
      </c>
      <c r="R70" s="36">
        <v>0.67766150000000003</v>
      </c>
      <c r="S70" s="301"/>
      <c r="T70" s="316"/>
      <c r="U70" s="327"/>
      <c r="V70" s="301"/>
      <c r="W70" s="301"/>
      <c r="X70" s="301"/>
    </row>
    <row r="71" spans="1:25">
      <c r="A71" s="56" t="s">
        <v>189</v>
      </c>
      <c r="B71" s="59"/>
      <c r="C71" s="60" t="s">
        <v>6</v>
      </c>
      <c r="D71" s="100">
        <v>91873</v>
      </c>
      <c r="E71" s="137">
        <v>2029.6400000000003</v>
      </c>
      <c r="F71" s="138">
        <v>2865.13</v>
      </c>
      <c r="G71" s="138">
        <v>3952.63</v>
      </c>
      <c r="H71" s="138">
        <v>3976.9900000000007</v>
      </c>
      <c r="I71" s="138">
        <v>3832.63</v>
      </c>
      <c r="J71" s="138">
        <v>3760.1800000000003</v>
      </c>
      <c r="K71" s="138">
        <v>3832.63</v>
      </c>
      <c r="L71" s="138">
        <v>4306.18</v>
      </c>
      <c r="M71" s="138">
        <v>4318.09</v>
      </c>
      <c r="N71" s="138">
        <v>3849.38</v>
      </c>
      <c r="O71" s="138">
        <v>3729.38</v>
      </c>
      <c r="P71" s="151">
        <v>4757.0599999999995</v>
      </c>
      <c r="Q71" s="108">
        <v>45209.919999999998</v>
      </c>
      <c r="R71" s="36">
        <v>0.49209147410011644</v>
      </c>
      <c r="S71" s="301"/>
      <c r="T71" s="316"/>
      <c r="U71" s="327"/>
      <c r="V71" s="301"/>
      <c r="W71" s="301"/>
      <c r="X71" s="301"/>
    </row>
    <row r="72" spans="1:25">
      <c r="A72" s="56" t="s">
        <v>190</v>
      </c>
      <c r="B72" s="59"/>
      <c r="C72" s="60" t="s">
        <v>34</v>
      </c>
      <c r="D72" s="100">
        <v>25000</v>
      </c>
      <c r="E72" s="137">
        <v>592.47</v>
      </c>
      <c r="F72" s="138">
        <v>441.8</v>
      </c>
      <c r="G72" s="138">
        <v>0</v>
      </c>
      <c r="H72" s="138">
        <v>150.66999999999999</v>
      </c>
      <c r="I72" s="138">
        <v>106.4</v>
      </c>
      <c r="J72" s="138">
        <v>134.81</v>
      </c>
      <c r="K72" s="138">
        <v>154.64000000000001</v>
      </c>
      <c r="L72" s="138">
        <v>158.6</v>
      </c>
      <c r="M72" s="138">
        <v>170.5</v>
      </c>
      <c r="N72" s="138">
        <v>186.36</v>
      </c>
      <c r="O72" s="138">
        <v>677.81999999999994</v>
      </c>
      <c r="P72" s="151">
        <v>183.48</v>
      </c>
      <c r="Q72" s="108">
        <v>2957.5499999999997</v>
      </c>
      <c r="R72" s="36">
        <v>0.11830199999999999</v>
      </c>
      <c r="S72" s="301"/>
      <c r="T72" s="316"/>
      <c r="U72" s="327"/>
      <c r="V72" s="301"/>
      <c r="W72" s="301"/>
      <c r="X72" s="301"/>
    </row>
    <row r="73" spans="1:25">
      <c r="A73" s="56" t="s">
        <v>191</v>
      </c>
      <c r="B73" s="59"/>
      <c r="C73" s="60" t="s">
        <v>35</v>
      </c>
      <c r="D73" s="100">
        <v>30000</v>
      </c>
      <c r="E73" s="137">
        <v>2344.79</v>
      </c>
      <c r="F73" s="138">
        <v>2262.8999999999996</v>
      </c>
      <c r="G73" s="138">
        <v>2262.91</v>
      </c>
      <c r="H73" s="138">
        <v>2262.91</v>
      </c>
      <c r="I73" s="138">
        <v>2401.6899999999996</v>
      </c>
      <c r="J73" s="138">
        <v>2262.91</v>
      </c>
      <c r="K73" s="138">
        <v>2262.91</v>
      </c>
      <c r="L73" s="138">
        <v>2262.91</v>
      </c>
      <c r="M73" s="138">
        <v>2262.91</v>
      </c>
      <c r="N73" s="138">
        <v>2262.91</v>
      </c>
      <c r="O73" s="138">
        <v>3875.5</v>
      </c>
      <c r="P73" s="151">
        <v>1475.6799999999998</v>
      </c>
      <c r="Q73" s="108">
        <v>28200.929999999997</v>
      </c>
      <c r="R73" s="36">
        <v>0.94003099999999984</v>
      </c>
      <c r="S73" s="301"/>
      <c r="T73" s="316"/>
      <c r="U73" s="327"/>
      <c r="V73" s="301"/>
      <c r="W73" s="301"/>
      <c r="X73" s="301"/>
    </row>
    <row r="74" spans="1:25">
      <c r="A74" s="56" t="s">
        <v>192</v>
      </c>
      <c r="B74" s="59"/>
      <c r="C74" s="60" t="s">
        <v>8</v>
      </c>
      <c r="D74" s="100">
        <v>15000</v>
      </c>
      <c r="E74" s="137">
        <v>709.98999999999978</v>
      </c>
      <c r="F74" s="138">
        <v>0</v>
      </c>
      <c r="G74" s="138">
        <v>0</v>
      </c>
      <c r="H74" s="138">
        <v>0</v>
      </c>
      <c r="I74" s="138">
        <v>0</v>
      </c>
      <c r="J74" s="138">
        <v>0</v>
      </c>
      <c r="K74" s="138">
        <v>0</v>
      </c>
      <c r="L74" s="138">
        <v>1834.64</v>
      </c>
      <c r="M74" s="138">
        <v>917.32</v>
      </c>
      <c r="N74" s="138">
        <v>917.32</v>
      </c>
      <c r="O74" s="138">
        <v>1834.64</v>
      </c>
      <c r="P74" s="151">
        <v>0</v>
      </c>
      <c r="Q74" s="108">
        <v>6213.9100000000008</v>
      </c>
      <c r="R74" s="36">
        <v>0.41426066666666672</v>
      </c>
      <c r="S74" s="301"/>
      <c r="T74" s="316"/>
      <c r="U74" s="327"/>
      <c r="V74" s="301"/>
      <c r="W74" s="301"/>
      <c r="X74" s="301"/>
    </row>
    <row r="75" spans="1:25">
      <c r="A75" s="56" t="s">
        <v>193</v>
      </c>
      <c r="B75" s="59"/>
      <c r="C75" s="60" t="s">
        <v>233</v>
      </c>
      <c r="D75" s="100">
        <v>36000</v>
      </c>
      <c r="E75" s="137">
        <v>397.33000000000004</v>
      </c>
      <c r="F75" s="138">
        <v>397.33000000000004</v>
      </c>
      <c r="G75" s="138">
        <v>3796.67</v>
      </c>
      <c r="H75" s="138">
        <v>3023.7000000000003</v>
      </c>
      <c r="I75" s="138">
        <v>2658.34</v>
      </c>
      <c r="J75" s="138">
        <v>3373.56</v>
      </c>
      <c r="K75" s="138">
        <v>3015.9500000000003</v>
      </c>
      <c r="L75" s="138">
        <v>3015.9500000000003</v>
      </c>
      <c r="M75" s="138">
        <v>3015.94</v>
      </c>
      <c r="N75" s="138">
        <v>3015.94</v>
      </c>
      <c r="O75" s="138">
        <v>3015.9400000000005</v>
      </c>
      <c r="P75" s="151">
        <v>3015.94</v>
      </c>
      <c r="Q75" s="108">
        <v>31742.59</v>
      </c>
      <c r="R75" s="36">
        <v>0.88173861111111107</v>
      </c>
      <c r="S75" s="301"/>
      <c r="T75" s="316"/>
      <c r="U75" s="327"/>
      <c r="V75" s="301"/>
      <c r="W75" s="301"/>
      <c r="X75" s="301"/>
    </row>
    <row r="76" spans="1:25" ht="25.5">
      <c r="A76" s="359" t="s">
        <v>95</v>
      </c>
      <c r="B76" s="366"/>
      <c r="C76" s="360"/>
      <c r="D76" s="120" t="s">
        <v>72</v>
      </c>
      <c r="E76" s="26" t="s">
        <v>280</v>
      </c>
      <c r="F76" s="27" t="s">
        <v>281</v>
      </c>
      <c r="G76" s="27" t="s">
        <v>282</v>
      </c>
      <c r="H76" s="27" t="s">
        <v>283</v>
      </c>
      <c r="I76" s="27" t="s">
        <v>21</v>
      </c>
      <c r="J76" s="27" t="s">
        <v>284</v>
      </c>
      <c r="K76" s="27" t="s">
        <v>285</v>
      </c>
      <c r="L76" s="27" t="s">
        <v>286</v>
      </c>
      <c r="M76" s="27" t="s">
        <v>287</v>
      </c>
      <c r="N76" s="27" t="s">
        <v>288</v>
      </c>
      <c r="O76" s="28" t="s">
        <v>289</v>
      </c>
      <c r="P76" s="123" t="s">
        <v>290</v>
      </c>
      <c r="Q76" s="121" t="s">
        <v>51</v>
      </c>
      <c r="R76" s="45" t="s">
        <v>30</v>
      </c>
      <c r="S76" s="301"/>
      <c r="U76" s="327"/>
    </row>
    <row r="77" spans="1:25">
      <c r="A77" s="32" t="s">
        <v>182</v>
      </c>
      <c r="B77" s="61" t="s">
        <v>104</v>
      </c>
      <c r="C77" s="62"/>
      <c r="D77" s="152">
        <v>532386</v>
      </c>
      <c r="E77" s="153">
        <v>14328.670000000002</v>
      </c>
      <c r="F77" s="154">
        <v>29474.21</v>
      </c>
      <c r="G77" s="154">
        <v>64522.560000000019</v>
      </c>
      <c r="H77" s="154">
        <v>39013.15</v>
      </c>
      <c r="I77" s="154">
        <v>47655.770000000019</v>
      </c>
      <c r="J77" s="154">
        <v>35991.350000000006</v>
      </c>
      <c r="K77" s="154">
        <v>40687.960000000006</v>
      </c>
      <c r="L77" s="154">
        <v>49187.280000000006</v>
      </c>
      <c r="M77" s="154">
        <v>89060.360000000015</v>
      </c>
      <c r="N77" s="154">
        <v>48458.61</v>
      </c>
      <c r="O77" s="154">
        <v>41833.520000000004</v>
      </c>
      <c r="P77" s="155">
        <v>44157.73000000001</v>
      </c>
      <c r="Q77" s="153">
        <v>544371.16999999993</v>
      </c>
      <c r="R77" s="45">
        <v>1.0225121810115216</v>
      </c>
      <c r="S77" s="301"/>
      <c r="T77" s="301" t="e">
        <f>+Q77-#REF!-#REF!-#REF!-#REF!-#REF!-#REF!-#REF!-#REF!</f>
        <v>#REF!</v>
      </c>
      <c r="U77" s="327"/>
    </row>
    <row r="78" spans="1:25">
      <c r="A78" s="56" t="s">
        <v>183</v>
      </c>
      <c r="B78" s="59"/>
      <c r="C78" s="60" t="s">
        <v>9</v>
      </c>
      <c r="D78" s="136">
        <v>184134</v>
      </c>
      <c r="E78" s="137">
        <v>12000</v>
      </c>
      <c r="F78" s="138">
        <v>13693.2</v>
      </c>
      <c r="G78" s="138">
        <v>13693.2</v>
      </c>
      <c r="H78" s="138">
        <v>13846.400000000001</v>
      </c>
      <c r="I78" s="138">
        <v>13693.2</v>
      </c>
      <c r="J78" s="138">
        <v>13693.2</v>
      </c>
      <c r="K78" s="138">
        <v>16693.2</v>
      </c>
      <c r="L78" s="138">
        <v>18386.400000000001</v>
      </c>
      <c r="M78" s="138">
        <v>15000</v>
      </c>
      <c r="N78" s="138">
        <v>18386.400000000001</v>
      </c>
      <c r="O78" s="138">
        <v>15000</v>
      </c>
      <c r="P78" s="151">
        <v>15000</v>
      </c>
      <c r="Q78" s="108">
        <v>179085.19999999998</v>
      </c>
      <c r="R78" s="36">
        <v>0.97258083786807425</v>
      </c>
      <c r="S78" s="301"/>
      <c r="T78" s="301" t="e">
        <f>+Q78-#REF!-#REF!-#REF!-#REF!-#REF!-#REF!-#REF!-#REF!</f>
        <v>#REF!</v>
      </c>
      <c r="U78" s="327"/>
      <c r="V78" s="301"/>
      <c r="W78" s="301"/>
      <c r="X78" s="301"/>
    </row>
    <row r="79" spans="1:25">
      <c r="A79" s="56" t="s">
        <v>184</v>
      </c>
      <c r="B79" s="59"/>
      <c r="C79" s="60" t="s">
        <v>174</v>
      </c>
      <c r="D79" s="136">
        <v>213972</v>
      </c>
      <c r="E79" s="138">
        <v>-4333.5599999999986</v>
      </c>
      <c r="F79" s="138">
        <v>9551</v>
      </c>
      <c r="G79" s="138">
        <v>37640.450000000004</v>
      </c>
      <c r="H79" s="138">
        <v>15754.679999999998</v>
      </c>
      <c r="I79" s="138">
        <v>18744.73</v>
      </c>
      <c r="J79" s="138">
        <v>10595.1</v>
      </c>
      <c r="K79" s="138">
        <v>11236.74</v>
      </c>
      <c r="L79" s="138">
        <v>16117.51</v>
      </c>
      <c r="M79" s="138">
        <v>46758.52</v>
      </c>
      <c r="N79" s="138">
        <v>14085.99</v>
      </c>
      <c r="O79" s="138">
        <v>13247.24</v>
      </c>
      <c r="P79" s="151">
        <v>10818.09</v>
      </c>
      <c r="Q79" s="108">
        <v>200216.49</v>
      </c>
      <c r="R79" s="36">
        <v>0.93571350457069147</v>
      </c>
      <c r="S79" s="301"/>
      <c r="T79" s="301" t="e">
        <f>+Q79-#REF!-#REF!-#REF!-#REF!-#REF!-#REF!-#REF!-#REF!</f>
        <v>#REF!</v>
      </c>
      <c r="U79" s="327"/>
    </row>
    <row r="80" spans="1:25">
      <c r="A80" s="56" t="s">
        <v>194</v>
      </c>
      <c r="B80" s="59"/>
      <c r="C80" s="60" t="s">
        <v>60</v>
      </c>
      <c r="D80" s="136">
        <v>62184</v>
      </c>
      <c r="E80" s="137">
        <v>-2192.619999999999</v>
      </c>
      <c r="F80" s="138">
        <v>5419.9700000000012</v>
      </c>
      <c r="G80" s="138">
        <v>9728.77</v>
      </c>
      <c r="H80" s="138">
        <v>8791.02</v>
      </c>
      <c r="I80" s="138">
        <v>4785.97</v>
      </c>
      <c r="J80" s="138">
        <v>3568.5699999999997</v>
      </c>
      <c r="K80" s="138">
        <v>4599.7800000000007</v>
      </c>
      <c r="L80" s="138">
        <v>5215.329999999999</v>
      </c>
      <c r="M80" s="138">
        <v>25867.69</v>
      </c>
      <c r="N80" s="138">
        <v>-2557.61</v>
      </c>
      <c r="O80" s="138">
        <v>2661.8999999999996</v>
      </c>
      <c r="P80" s="151">
        <v>3416.26</v>
      </c>
      <c r="Q80" s="108">
        <v>69305.03</v>
      </c>
      <c r="R80" s="36">
        <v>1.1145154702174191</v>
      </c>
      <c r="S80" s="301"/>
      <c r="T80" s="301" t="e">
        <f>+Q80-#REF!-#REF!-#REF!-#REF!-#REF!-#REF!-#REF!-#REF!</f>
        <v>#REF!</v>
      </c>
      <c r="U80" s="327"/>
      <c r="V80" s="301"/>
      <c r="W80" s="301"/>
      <c r="X80" s="301"/>
    </row>
    <row r="81" spans="1:24">
      <c r="A81" s="56" t="s">
        <v>195</v>
      </c>
      <c r="B81" s="59"/>
      <c r="C81" s="60" t="s">
        <v>59</v>
      </c>
      <c r="D81" s="136">
        <v>105760</v>
      </c>
      <c r="E81" s="137">
        <v>-4305.91</v>
      </c>
      <c r="F81" s="138">
        <v>997.46</v>
      </c>
      <c r="G81" s="138">
        <v>24487.160000000003</v>
      </c>
      <c r="H81" s="138">
        <v>3484.1999999999989</v>
      </c>
      <c r="I81" s="138">
        <v>10624.37</v>
      </c>
      <c r="J81" s="138">
        <v>3391.21</v>
      </c>
      <c r="K81" s="138">
        <v>3690.3399999999992</v>
      </c>
      <c r="L81" s="138">
        <v>7059.9</v>
      </c>
      <c r="M81" s="138">
        <v>17041.53</v>
      </c>
      <c r="N81" s="138">
        <v>13254.85</v>
      </c>
      <c r="O81" s="138">
        <v>7000</v>
      </c>
      <c r="P81" s="151">
        <v>4623.3500000000004</v>
      </c>
      <c r="Q81" s="108">
        <v>91348.460000000021</v>
      </c>
      <c r="R81" s="36">
        <v>0.86373354765506827</v>
      </c>
      <c r="S81" s="301"/>
      <c r="T81" s="301" t="e">
        <f>+Q81-#REF!-#REF!-#REF!-#REF!-#REF!-#REF!-#REF!-#REF!</f>
        <v>#REF!</v>
      </c>
      <c r="U81" s="327"/>
      <c r="V81" s="301"/>
      <c r="W81" s="301"/>
      <c r="X81" s="301"/>
    </row>
    <row r="82" spans="1:24">
      <c r="A82" s="56" t="s">
        <v>196</v>
      </c>
      <c r="B82" s="59"/>
      <c r="C82" s="60" t="s">
        <v>61</v>
      </c>
      <c r="D82" s="136">
        <v>0</v>
      </c>
      <c r="E82" s="137">
        <v>0</v>
      </c>
      <c r="F82" s="138">
        <v>0</v>
      </c>
      <c r="G82" s="138">
        <v>0</v>
      </c>
      <c r="H82" s="138">
        <v>0</v>
      </c>
      <c r="I82" s="138">
        <v>0</v>
      </c>
      <c r="J82" s="138">
        <v>0</v>
      </c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51">
        <v>0</v>
      </c>
      <c r="Q82" s="108">
        <v>0</v>
      </c>
      <c r="R82" s="36">
        <v>0</v>
      </c>
      <c r="S82" s="301"/>
      <c r="T82" s="301" t="e">
        <f>+Q82-#REF!-#REF!-#REF!-#REF!-#REF!-#REF!-#REF!-#REF!</f>
        <v>#REF!</v>
      </c>
      <c r="U82" s="327"/>
      <c r="V82" s="301"/>
      <c r="W82" s="301"/>
      <c r="X82" s="301"/>
    </row>
    <row r="83" spans="1:24">
      <c r="A83" s="56" t="s">
        <v>197</v>
      </c>
      <c r="B83" s="59"/>
      <c r="C83" s="60" t="s">
        <v>62</v>
      </c>
      <c r="D83" s="136">
        <v>12421</v>
      </c>
      <c r="E83" s="137">
        <v>817.94000000000096</v>
      </c>
      <c r="F83" s="138">
        <v>1729.5099999999998</v>
      </c>
      <c r="G83" s="138">
        <v>1724.3799999999999</v>
      </c>
      <c r="H83" s="138">
        <v>800.45999999999992</v>
      </c>
      <c r="I83" s="138">
        <v>1818.1599999999999</v>
      </c>
      <c r="J83" s="138">
        <v>1322.3200000000002</v>
      </c>
      <c r="K83" s="138">
        <v>567.6099999999999</v>
      </c>
      <c r="L83" s="138">
        <v>1714.79</v>
      </c>
      <c r="M83" s="138">
        <v>2252.92</v>
      </c>
      <c r="N83" s="138">
        <v>1687.08</v>
      </c>
      <c r="O83" s="138">
        <v>2077.73</v>
      </c>
      <c r="P83" s="151">
        <v>1703.4</v>
      </c>
      <c r="Q83" s="108">
        <v>18216.300000000003</v>
      </c>
      <c r="R83" s="36">
        <v>1.466572739714999</v>
      </c>
      <c r="S83" s="301"/>
      <c r="T83" s="301" t="e">
        <f>+Q83-#REF!-#REF!-#REF!-#REF!-#REF!-#REF!-#REF!-#REF!</f>
        <v>#REF!</v>
      </c>
      <c r="U83" s="327"/>
      <c r="V83" s="301"/>
      <c r="W83" s="301"/>
      <c r="X83" s="301"/>
    </row>
    <row r="84" spans="1:24">
      <c r="A84" s="56" t="s">
        <v>198</v>
      </c>
      <c r="B84" s="59"/>
      <c r="C84" s="60" t="s">
        <v>58</v>
      </c>
      <c r="D84" s="136">
        <v>33607</v>
      </c>
      <c r="E84" s="137">
        <v>1347.03</v>
      </c>
      <c r="F84" s="138">
        <v>1404.06</v>
      </c>
      <c r="G84" s="138">
        <v>1700.1399999999999</v>
      </c>
      <c r="H84" s="138">
        <v>2679</v>
      </c>
      <c r="I84" s="138">
        <v>1516.2299999999998</v>
      </c>
      <c r="J84" s="138">
        <v>2313</v>
      </c>
      <c r="K84" s="138">
        <v>2379.0099999999998</v>
      </c>
      <c r="L84" s="138">
        <v>2127.4899999999998</v>
      </c>
      <c r="M84" s="138">
        <v>1596.3799999999999</v>
      </c>
      <c r="N84" s="138">
        <v>1701.67</v>
      </c>
      <c r="O84" s="138">
        <v>1507.61</v>
      </c>
      <c r="P84" s="151">
        <v>1075.0800000000002</v>
      </c>
      <c r="Q84" s="108">
        <v>21346.700000000004</v>
      </c>
      <c r="R84" s="36">
        <v>0.63518612193888191</v>
      </c>
      <c r="S84" s="301"/>
      <c r="T84" s="301" t="e">
        <f>+Q84-#REF!-#REF!-#REF!-#REF!-#REF!-#REF!-#REF!-#REF!</f>
        <v>#REF!</v>
      </c>
      <c r="U84" s="327"/>
      <c r="V84" s="301"/>
      <c r="W84" s="301"/>
      <c r="X84" s="301"/>
    </row>
    <row r="85" spans="1:24">
      <c r="A85" s="56" t="s">
        <v>199</v>
      </c>
      <c r="B85" s="59"/>
      <c r="C85" s="60" t="s">
        <v>36</v>
      </c>
      <c r="D85" s="136">
        <v>0</v>
      </c>
      <c r="E85" s="137">
        <v>0</v>
      </c>
      <c r="F85" s="138">
        <v>0</v>
      </c>
      <c r="G85" s="138">
        <v>0</v>
      </c>
      <c r="H85" s="138">
        <v>0</v>
      </c>
      <c r="I85" s="138">
        <v>0</v>
      </c>
      <c r="J85" s="138">
        <v>0</v>
      </c>
      <c r="K85" s="138">
        <v>0</v>
      </c>
      <c r="L85" s="138">
        <v>0</v>
      </c>
      <c r="M85" s="138">
        <v>0</v>
      </c>
      <c r="N85" s="138">
        <v>0</v>
      </c>
      <c r="O85" s="138">
        <v>0</v>
      </c>
      <c r="P85" s="151">
        <v>0</v>
      </c>
      <c r="Q85" s="108">
        <v>0</v>
      </c>
      <c r="R85" s="36">
        <v>0</v>
      </c>
      <c r="S85" s="301"/>
      <c r="T85" s="301" t="e">
        <f>+Q85-#REF!-#REF!-#REF!-#REF!-#REF!-#REF!-#REF!-#REF!</f>
        <v>#REF!</v>
      </c>
      <c r="U85" s="327"/>
      <c r="V85" s="301"/>
      <c r="W85" s="301"/>
      <c r="X85" s="301"/>
    </row>
    <row r="86" spans="1:24">
      <c r="A86" s="56" t="s">
        <v>200</v>
      </c>
      <c r="B86" s="59"/>
      <c r="C86" s="60" t="s">
        <v>37</v>
      </c>
      <c r="D86" s="136">
        <v>8000</v>
      </c>
      <c r="E86" s="137">
        <v>0</v>
      </c>
      <c r="F86" s="138">
        <v>0</v>
      </c>
      <c r="G86" s="138">
        <v>0</v>
      </c>
      <c r="H86" s="138">
        <v>0</v>
      </c>
      <c r="I86" s="138">
        <v>0</v>
      </c>
      <c r="J86" s="138">
        <v>0</v>
      </c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51">
        <v>0</v>
      </c>
      <c r="Q86" s="108">
        <v>0</v>
      </c>
      <c r="R86" s="36">
        <v>0</v>
      </c>
      <c r="S86" s="301"/>
      <c r="T86" s="301" t="e">
        <f>+Q86-#REF!-#REF!-#REF!-#REF!-#REF!-#REF!-#REF!-#REF!</f>
        <v>#REF!</v>
      </c>
      <c r="U86" s="327"/>
      <c r="V86" s="301"/>
      <c r="W86" s="301"/>
      <c r="X86" s="301"/>
    </row>
    <row r="87" spans="1:24">
      <c r="A87" s="56" t="s">
        <v>201</v>
      </c>
      <c r="B87" s="59"/>
      <c r="C87" s="60" t="s">
        <v>10</v>
      </c>
      <c r="D87" s="136">
        <v>45000</v>
      </c>
      <c r="E87" s="137">
        <v>0</v>
      </c>
      <c r="F87" s="138">
        <v>598</v>
      </c>
      <c r="G87" s="138">
        <v>6372.24</v>
      </c>
      <c r="H87" s="138">
        <v>0</v>
      </c>
      <c r="I87" s="138">
        <v>6556.73</v>
      </c>
      <c r="J87" s="138">
        <v>1293.3600000000001</v>
      </c>
      <c r="K87" s="138">
        <v>1318.8</v>
      </c>
      <c r="L87" s="138">
        <v>6160.6100000000006</v>
      </c>
      <c r="M87" s="138">
        <v>3826.3499999999995</v>
      </c>
      <c r="N87" s="138">
        <v>2522.3000000000002</v>
      </c>
      <c r="O87" s="138">
        <v>0</v>
      </c>
      <c r="P87" s="151">
        <v>554.87</v>
      </c>
      <c r="Q87" s="108">
        <v>29203.259999999995</v>
      </c>
      <c r="R87" s="36">
        <v>0.64896133333333317</v>
      </c>
      <c r="S87" s="301"/>
      <c r="T87" s="301" t="e">
        <f>+Q87-#REF!-#REF!-#REF!-#REF!-#REF!-#REF!-#REF!-#REF!</f>
        <v>#REF!</v>
      </c>
      <c r="U87" s="327"/>
      <c r="V87" s="301"/>
      <c r="W87" s="301"/>
      <c r="X87" s="301"/>
    </row>
    <row r="88" spans="1:24">
      <c r="A88" s="56" t="s">
        <v>202</v>
      </c>
      <c r="B88" s="59"/>
      <c r="C88" s="60" t="s">
        <v>38</v>
      </c>
      <c r="D88" s="136">
        <v>33250</v>
      </c>
      <c r="E88" s="137">
        <v>4499.1499999999996</v>
      </c>
      <c r="F88" s="138">
        <v>4267.8599999999997</v>
      </c>
      <c r="G88" s="138">
        <v>4512.7699999999995</v>
      </c>
      <c r="H88" s="138">
        <v>5125.72</v>
      </c>
      <c r="I88" s="138">
        <v>7103.0300000000007</v>
      </c>
      <c r="J88" s="138">
        <v>8405.15</v>
      </c>
      <c r="K88" s="138">
        <v>6138.9</v>
      </c>
      <c r="L88" s="138">
        <v>6388.4500000000007</v>
      </c>
      <c r="M88" s="138">
        <v>17872.89</v>
      </c>
      <c r="N88" s="138">
        <v>8334.89</v>
      </c>
      <c r="O88" s="138">
        <v>9168.82</v>
      </c>
      <c r="P88" s="151">
        <v>14230.02</v>
      </c>
      <c r="Q88" s="108">
        <v>96047.650000000009</v>
      </c>
      <c r="R88" s="36">
        <v>2.888651127819549</v>
      </c>
      <c r="S88" s="301"/>
      <c r="T88" s="301" t="e">
        <f>+Q88-#REF!-#REF!-#REF!-#REF!-#REF!-#REF!-#REF!-#REF!</f>
        <v>#REF!</v>
      </c>
      <c r="U88" s="327"/>
      <c r="V88" s="301"/>
      <c r="W88" s="301"/>
      <c r="X88" s="301"/>
    </row>
    <row r="89" spans="1:24">
      <c r="A89" s="56" t="s">
        <v>203</v>
      </c>
      <c r="B89" s="59"/>
      <c r="C89" s="60" t="s">
        <v>39</v>
      </c>
      <c r="D89" s="136">
        <v>38030</v>
      </c>
      <c r="E89" s="137">
        <v>2163.08</v>
      </c>
      <c r="F89" s="138">
        <v>1364.1499999999999</v>
      </c>
      <c r="G89" s="138">
        <v>2303.8999999999996</v>
      </c>
      <c r="H89" s="138">
        <v>4286.3500000000004</v>
      </c>
      <c r="I89" s="138">
        <v>1558.0799999999997</v>
      </c>
      <c r="J89" s="138">
        <v>2004.54</v>
      </c>
      <c r="K89" s="138">
        <v>5300.32</v>
      </c>
      <c r="L89" s="138">
        <v>2134.31</v>
      </c>
      <c r="M89" s="138">
        <v>5602.6</v>
      </c>
      <c r="N89" s="138">
        <v>5129.0300000000007</v>
      </c>
      <c r="O89" s="138">
        <v>4417.46</v>
      </c>
      <c r="P89" s="151">
        <v>3554.7500000000005</v>
      </c>
      <c r="Q89" s="108">
        <v>39818.57</v>
      </c>
      <c r="R89" s="36">
        <v>1.0470305022350777</v>
      </c>
      <c r="S89" s="301"/>
      <c r="T89" s="301" t="e">
        <f>+Q89-#REF!-#REF!-#REF!-#REF!-#REF!-#REF!-#REF!-#REF!</f>
        <v>#REF!</v>
      </c>
      <c r="U89" s="327"/>
    </row>
    <row r="90" spans="1:24">
      <c r="A90" s="56" t="s">
        <v>204</v>
      </c>
      <c r="B90" s="59"/>
      <c r="C90" s="60" t="s">
        <v>105</v>
      </c>
      <c r="D90" s="136">
        <v>10000</v>
      </c>
      <c r="E90" s="137">
        <v>0</v>
      </c>
      <c r="F90" s="138">
        <v>0</v>
      </c>
      <c r="G90" s="138">
        <v>0</v>
      </c>
      <c r="H90" s="138">
        <v>0</v>
      </c>
      <c r="I90" s="138">
        <v>0</v>
      </c>
      <c r="J90" s="138">
        <v>0</v>
      </c>
      <c r="K90" s="138">
        <v>0</v>
      </c>
      <c r="L90" s="138">
        <v>0</v>
      </c>
      <c r="M90" s="138">
        <v>0</v>
      </c>
      <c r="N90" s="138">
        <v>0</v>
      </c>
      <c r="O90" s="138">
        <v>0</v>
      </c>
      <c r="P90" s="151">
        <v>0</v>
      </c>
      <c r="Q90" s="108">
        <v>0</v>
      </c>
      <c r="R90" s="36">
        <v>0</v>
      </c>
      <c r="S90" s="301"/>
      <c r="T90" s="301" t="e">
        <f>+Q90-#REF!-#REF!-#REF!-#REF!-#REF!-#REF!-#REF!-#REF!</f>
        <v>#REF!</v>
      </c>
      <c r="U90" s="327"/>
    </row>
    <row r="91" spans="1:24">
      <c r="A91" s="56" t="s">
        <v>205</v>
      </c>
      <c r="B91" s="59"/>
      <c r="C91" s="60" t="s">
        <v>106</v>
      </c>
      <c r="D91" s="136">
        <v>0</v>
      </c>
      <c r="E91" s="137">
        <v>0</v>
      </c>
      <c r="F91" s="138">
        <v>0</v>
      </c>
      <c r="G91" s="138">
        <v>0</v>
      </c>
      <c r="H91" s="138">
        <v>0</v>
      </c>
      <c r="I91" s="138">
        <v>0</v>
      </c>
      <c r="J91" s="138">
        <v>0</v>
      </c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51">
        <v>0</v>
      </c>
      <c r="Q91" s="108">
        <v>0</v>
      </c>
      <c r="R91" s="36">
        <v>0</v>
      </c>
      <c r="S91" s="301"/>
      <c r="T91" s="301" t="e">
        <f>+Q91-#REF!-#REF!-#REF!-#REF!-#REF!-#REF!-#REF!-#REF!</f>
        <v>#REF!</v>
      </c>
      <c r="U91" s="327"/>
    </row>
    <row r="92" spans="1:24" ht="29.25" customHeight="1">
      <c r="A92" s="32" t="s">
        <v>185</v>
      </c>
      <c r="B92" s="358" t="s">
        <v>107</v>
      </c>
      <c r="C92" s="367"/>
      <c r="D92" s="152">
        <v>12164453</v>
      </c>
      <c r="E92" s="153">
        <v>80101.75</v>
      </c>
      <c r="F92" s="154">
        <v>26794.66</v>
      </c>
      <c r="G92" s="154">
        <v>234580.75</v>
      </c>
      <c r="H92" s="154">
        <v>102840.51000000001</v>
      </c>
      <c r="I92" s="154">
        <v>88674.500000000015</v>
      </c>
      <c r="J92" s="154">
        <v>228238.02000000002</v>
      </c>
      <c r="K92" s="154">
        <v>142621.82</v>
      </c>
      <c r="L92" s="154">
        <v>183162.96</v>
      </c>
      <c r="M92" s="154">
        <v>81571.67</v>
      </c>
      <c r="N92" s="154">
        <v>125942.28000000003</v>
      </c>
      <c r="O92" s="154">
        <v>53113.580000000024</v>
      </c>
      <c r="P92" s="155">
        <v>235673.49999999997</v>
      </c>
      <c r="Q92" s="156">
        <v>1583316</v>
      </c>
      <c r="R92" s="45">
        <v>0.13015924349413821</v>
      </c>
      <c r="S92" s="301"/>
      <c r="T92" s="301" t="e">
        <f>+Q92-#REF!-#REF!-#REF!-#REF!-#REF!-#REF!-#REF!-#REF!</f>
        <v>#REF!</v>
      </c>
      <c r="U92" s="327"/>
    </row>
    <row r="93" spans="1:24" ht="38.25">
      <c r="A93" s="63" t="s">
        <v>186</v>
      </c>
      <c r="B93" s="59"/>
      <c r="C93" s="60" t="s">
        <v>108</v>
      </c>
      <c r="D93" s="136">
        <v>250446</v>
      </c>
      <c r="E93" s="137">
        <v>16766.32</v>
      </c>
      <c r="F93" s="138">
        <v>9561.19</v>
      </c>
      <c r="G93" s="138">
        <v>62761.350000000006</v>
      </c>
      <c r="H93" s="138">
        <v>36431.29</v>
      </c>
      <c r="I93" s="138">
        <v>13148.720000000001</v>
      </c>
      <c r="J93" s="138">
        <v>26923.39</v>
      </c>
      <c r="K93" s="138">
        <v>15063.629999999997</v>
      </c>
      <c r="L93" s="138">
        <v>12020.76</v>
      </c>
      <c r="M93" s="138">
        <v>15004.219999999998</v>
      </c>
      <c r="N93" s="138">
        <v>21401.66</v>
      </c>
      <c r="O93" s="138">
        <v>20214.550000000003</v>
      </c>
      <c r="P93" s="151">
        <v>33588.379999999997</v>
      </c>
      <c r="Q93" s="108">
        <v>282885.46000000002</v>
      </c>
      <c r="R93" s="36">
        <v>1.1295267642525735</v>
      </c>
      <c r="S93" s="301"/>
      <c r="T93" s="316"/>
      <c r="U93" s="327"/>
      <c r="V93" s="301"/>
      <c r="W93" s="301"/>
      <c r="X93" s="301"/>
    </row>
    <row r="94" spans="1:24">
      <c r="A94" s="63" t="s">
        <v>187</v>
      </c>
      <c r="B94" s="59"/>
      <c r="C94" s="60" t="s">
        <v>40</v>
      </c>
      <c r="D94" s="136">
        <v>30000</v>
      </c>
      <c r="E94" s="137">
        <v>664.26</v>
      </c>
      <c r="F94" s="138">
        <v>664.26</v>
      </c>
      <c r="G94" s="138">
        <v>664.26</v>
      </c>
      <c r="H94" s="138">
        <v>664.26</v>
      </c>
      <c r="I94" s="138">
        <v>711.81999999999994</v>
      </c>
      <c r="J94" s="138">
        <v>490.4</v>
      </c>
      <c r="K94" s="138">
        <v>490.4</v>
      </c>
      <c r="L94" s="138">
        <v>490.4</v>
      </c>
      <c r="M94" s="138">
        <v>490.4</v>
      </c>
      <c r="N94" s="138">
        <v>490.4</v>
      </c>
      <c r="O94" s="138">
        <v>490.4</v>
      </c>
      <c r="P94" s="151">
        <v>490.4</v>
      </c>
      <c r="Q94" s="108">
        <v>6801.659999999998</v>
      </c>
      <c r="R94" s="36">
        <v>0.22672199999999992</v>
      </c>
      <c r="S94" s="301"/>
      <c r="T94" s="316"/>
      <c r="U94" s="327"/>
      <c r="V94" s="301"/>
      <c r="W94" s="301"/>
      <c r="X94" s="301"/>
    </row>
    <row r="95" spans="1:24" ht="21" hidden="1" customHeight="1">
      <c r="A95" s="63" t="s">
        <v>206</v>
      </c>
      <c r="B95" s="59"/>
      <c r="C95" s="60" t="s">
        <v>271</v>
      </c>
      <c r="D95" s="136">
        <v>0</v>
      </c>
      <c r="E95" s="137">
        <v>0</v>
      </c>
      <c r="F95" s="138">
        <v>0</v>
      </c>
      <c r="G95" s="138">
        <v>0</v>
      </c>
      <c r="H95" s="138">
        <v>0</v>
      </c>
      <c r="I95" s="138">
        <v>0</v>
      </c>
      <c r="J95" s="138">
        <v>0</v>
      </c>
      <c r="K95" s="138">
        <v>245.2</v>
      </c>
      <c r="L95" s="138">
        <v>245.2</v>
      </c>
      <c r="M95" s="138">
        <v>245.2</v>
      </c>
      <c r="N95" s="138">
        <v>245.2</v>
      </c>
      <c r="O95" s="138">
        <v>245.2</v>
      </c>
      <c r="P95" s="151">
        <v>245.2</v>
      </c>
      <c r="Q95" s="108">
        <v>1471.2</v>
      </c>
      <c r="R95" s="36">
        <v>0</v>
      </c>
      <c r="S95" s="301"/>
      <c r="T95" s="316"/>
      <c r="U95" s="327"/>
      <c r="V95" s="301"/>
      <c r="W95" s="301"/>
      <c r="X95" s="301"/>
    </row>
    <row r="96" spans="1:24" ht="25.5">
      <c r="A96" s="63" t="s">
        <v>206</v>
      </c>
      <c r="B96" s="59"/>
      <c r="C96" s="60" t="s">
        <v>278</v>
      </c>
      <c r="D96" s="136">
        <v>11850385</v>
      </c>
      <c r="E96" s="137">
        <v>61661.96</v>
      </c>
      <c r="F96" s="138">
        <v>15560</v>
      </c>
      <c r="G96" s="138">
        <v>170145.91999999998</v>
      </c>
      <c r="H96" s="138">
        <v>64690</v>
      </c>
      <c r="I96" s="138">
        <v>73759</v>
      </c>
      <c r="J96" s="138">
        <v>199685.38</v>
      </c>
      <c r="K96" s="138">
        <v>125683.74</v>
      </c>
      <c r="L96" s="138">
        <v>169267.75</v>
      </c>
      <c r="M96" s="138">
        <v>64693</v>
      </c>
      <c r="N96" s="138">
        <v>102666.17000000001</v>
      </c>
      <c r="O96" s="138">
        <v>31024.580000000016</v>
      </c>
      <c r="P96" s="151">
        <v>200150</v>
      </c>
      <c r="Q96" s="108">
        <v>1278987.5</v>
      </c>
      <c r="R96" s="36">
        <v>0.10792792807997377</v>
      </c>
      <c r="S96" s="301"/>
      <c r="T96" s="316"/>
      <c r="U96" s="327"/>
      <c r="V96" s="301"/>
      <c r="W96" s="301"/>
      <c r="X96" s="301"/>
    </row>
    <row r="97" spans="1:24">
      <c r="A97" s="63" t="s">
        <v>207</v>
      </c>
      <c r="B97" s="59"/>
      <c r="C97" s="243" t="s">
        <v>41</v>
      </c>
      <c r="D97" s="136">
        <v>13622</v>
      </c>
      <c r="E97" s="137">
        <v>1009.21</v>
      </c>
      <c r="F97" s="138">
        <v>1009.21</v>
      </c>
      <c r="G97" s="138">
        <v>1009.22</v>
      </c>
      <c r="H97" s="138">
        <v>1054.96</v>
      </c>
      <c r="I97" s="138">
        <v>1054.96</v>
      </c>
      <c r="J97" s="138">
        <v>1138.8499999999999</v>
      </c>
      <c r="K97" s="138">
        <v>1138.8499999999999</v>
      </c>
      <c r="L97" s="138">
        <v>1138.8499999999999</v>
      </c>
      <c r="M97" s="138">
        <v>1138.8499999999999</v>
      </c>
      <c r="N97" s="138">
        <v>1138.8499999999999</v>
      </c>
      <c r="O97" s="138">
        <v>1138.8499999999999</v>
      </c>
      <c r="P97" s="151">
        <v>1199.52</v>
      </c>
      <c r="Q97" s="108">
        <v>13170.180000000002</v>
      </c>
      <c r="R97" s="36">
        <v>0.96683159594773171</v>
      </c>
      <c r="S97" s="301"/>
      <c r="T97" s="316"/>
      <c r="U97" s="327"/>
      <c r="V97" s="301"/>
      <c r="W97" s="301"/>
      <c r="X97" s="301"/>
    </row>
    <row r="98" spans="1:24">
      <c r="A98" s="63" t="s">
        <v>208</v>
      </c>
      <c r="B98" s="59"/>
      <c r="C98" s="243" t="s">
        <v>274</v>
      </c>
      <c r="D98" s="136">
        <v>0</v>
      </c>
      <c r="E98" s="137">
        <v>0</v>
      </c>
      <c r="F98" s="138">
        <v>0</v>
      </c>
      <c r="G98" s="138">
        <v>0</v>
      </c>
      <c r="H98" s="138">
        <v>0</v>
      </c>
      <c r="I98" s="138">
        <v>0</v>
      </c>
      <c r="J98" s="138">
        <v>0</v>
      </c>
      <c r="K98" s="138">
        <v>0</v>
      </c>
      <c r="L98" s="138">
        <v>0</v>
      </c>
      <c r="M98" s="138">
        <v>0</v>
      </c>
      <c r="N98" s="138">
        <v>0</v>
      </c>
      <c r="O98" s="138">
        <v>0</v>
      </c>
      <c r="P98" s="151">
        <v>0</v>
      </c>
      <c r="Q98" s="108">
        <v>0</v>
      </c>
      <c r="R98" s="36">
        <v>0</v>
      </c>
      <c r="S98" s="301"/>
      <c r="T98" s="316"/>
      <c r="U98" s="327"/>
      <c r="V98" s="301"/>
      <c r="W98" s="301"/>
      <c r="X98" s="301"/>
    </row>
    <row r="99" spans="1:24">
      <c r="A99" s="63" t="s">
        <v>209</v>
      </c>
      <c r="B99" s="59"/>
      <c r="C99" s="273" t="s">
        <v>277</v>
      </c>
      <c r="D99" s="136">
        <v>20000</v>
      </c>
      <c r="E99" s="137">
        <v>0</v>
      </c>
      <c r="F99" s="138">
        <v>0</v>
      </c>
      <c r="G99" s="138">
        <v>0</v>
      </c>
      <c r="H99" s="138">
        <v>0</v>
      </c>
      <c r="I99" s="138">
        <v>0</v>
      </c>
      <c r="J99" s="138">
        <v>0</v>
      </c>
      <c r="K99" s="138">
        <v>0</v>
      </c>
      <c r="L99" s="138">
        <v>0</v>
      </c>
      <c r="M99" s="138">
        <v>0</v>
      </c>
      <c r="N99" s="138">
        <v>0</v>
      </c>
      <c r="O99" s="138">
        <v>0</v>
      </c>
      <c r="P99" s="151">
        <v>0</v>
      </c>
      <c r="Q99" s="108">
        <v>0</v>
      </c>
      <c r="R99" s="36">
        <v>0</v>
      </c>
      <c r="S99" s="301"/>
      <c r="T99" s="316"/>
      <c r="U99" s="327"/>
      <c r="V99" s="301"/>
      <c r="W99" s="301"/>
      <c r="X99" s="301"/>
    </row>
    <row r="100" spans="1:24">
      <c r="A100" s="63"/>
      <c r="B100" s="59"/>
      <c r="C100" s="60"/>
      <c r="D100" s="136"/>
      <c r="E100" s="137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58"/>
      <c r="Q100" s="108"/>
      <c r="R100" s="36"/>
      <c r="S100" s="301"/>
      <c r="U100" s="327"/>
    </row>
    <row r="101" spans="1:24">
      <c r="A101" s="32" t="s">
        <v>210</v>
      </c>
      <c r="B101" s="291"/>
      <c r="C101" s="294" t="s">
        <v>109</v>
      </c>
      <c r="D101" s="152">
        <v>5167000</v>
      </c>
      <c r="E101" s="153">
        <v>-133666.59000000003</v>
      </c>
      <c r="F101" s="159">
        <v>132958</v>
      </c>
      <c r="G101" s="159">
        <v>198216.37</v>
      </c>
      <c r="H101" s="159">
        <v>237865.13</v>
      </c>
      <c r="I101" s="159">
        <v>344895.22</v>
      </c>
      <c r="J101" s="159">
        <v>432592.56</v>
      </c>
      <c r="K101" s="159">
        <v>395803.39</v>
      </c>
      <c r="L101" s="159">
        <v>607445.19999999995</v>
      </c>
      <c r="M101" s="159">
        <v>407688.02</v>
      </c>
      <c r="N101" s="159">
        <v>488661.45999999996</v>
      </c>
      <c r="O101" s="159">
        <v>571268.16</v>
      </c>
      <c r="P101" s="160">
        <v>2434435.7000000002</v>
      </c>
      <c r="Q101" s="146">
        <v>6118162.6200000001</v>
      </c>
      <c r="R101" s="45">
        <v>1.1840841145732535</v>
      </c>
      <c r="S101" s="301"/>
      <c r="T101" s="301" t="e">
        <f>+Q101-#REF!-#REF!-#REF!-#REF!-#REF!-#REF!-#REF!-#REF!</f>
        <v>#REF!</v>
      </c>
      <c r="U101" s="327"/>
    </row>
    <row r="102" spans="1:24">
      <c r="A102" s="32" t="s">
        <v>211</v>
      </c>
      <c r="B102" s="358" t="s">
        <v>110</v>
      </c>
      <c r="C102" s="367"/>
      <c r="D102" s="152">
        <v>5167000</v>
      </c>
      <c r="E102" s="153">
        <v>-133666.59000000003</v>
      </c>
      <c r="F102" s="159">
        <v>132958</v>
      </c>
      <c r="G102" s="159">
        <v>198216.37</v>
      </c>
      <c r="H102" s="159">
        <v>237865.13</v>
      </c>
      <c r="I102" s="159">
        <v>344895.22</v>
      </c>
      <c r="J102" s="159">
        <v>432592.56</v>
      </c>
      <c r="K102" s="159">
        <v>395803.39</v>
      </c>
      <c r="L102" s="159">
        <v>607445.19999999995</v>
      </c>
      <c r="M102" s="159">
        <v>407688.02</v>
      </c>
      <c r="N102" s="159">
        <v>488661.45999999996</v>
      </c>
      <c r="O102" s="159">
        <v>571268.16</v>
      </c>
      <c r="P102" s="160">
        <v>2434435.7000000002</v>
      </c>
      <c r="Q102" s="146">
        <v>6118162.6200000001</v>
      </c>
      <c r="R102" s="45">
        <v>1.1840841145732535</v>
      </c>
      <c r="S102" s="301"/>
      <c r="U102" s="327"/>
    </row>
    <row r="103" spans="1:24">
      <c r="A103" s="56" t="s">
        <v>212</v>
      </c>
      <c r="B103" s="59"/>
      <c r="C103" s="60" t="s">
        <v>171</v>
      </c>
      <c r="D103" s="136">
        <v>1288000</v>
      </c>
      <c r="E103" s="137">
        <v>-133666.59000000003</v>
      </c>
      <c r="F103" s="161">
        <v>77890</v>
      </c>
      <c r="G103" s="161">
        <v>102304.37</v>
      </c>
      <c r="H103" s="161">
        <v>81117.600000000006</v>
      </c>
      <c r="I103" s="161">
        <v>99714</v>
      </c>
      <c r="J103" s="161">
        <v>74720.700000000012</v>
      </c>
      <c r="K103" s="161">
        <v>44141.42</v>
      </c>
      <c r="L103" s="161">
        <v>127990.15</v>
      </c>
      <c r="M103" s="161">
        <v>49509.5</v>
      </c>
      <c r="N103" s="161">
        <v>63215</v>
      </c>
      <c r="O103" s="161">
        <v>141659.44</v>
      </c>
      <c r="P103" s="162">
        <v>1689996.33</v>
      </c>
      <c r="Q103" s="101">
        <v>2418591.92</v>
      </c>
      <c r="R103" s="36">
        <v>1.8777887577639751</v>
      </c>
      <c r="S103" s="301"/>
      <c r="T103" s="316"/>
      <c r="U103" s="327"/>
      <c r="V103" s="301"/>
      <c r="W103" s="301"/>
      <c r="X103" s="301"/>
    </row>
    <row r="104" spans="1:24">
      <c r="A104" s="56" t="s">
        <v>213</v>
      </c>
      <c r="B104" s="59"/>
      <c r="C104" s="60" t="s">
        <v>172</v>
      </c>
      <c r="D104" s="136">
        <v>1110000</v>
      </c>
      <c r="E104" s="137">
        <v>0</v>
      </c>
      <c r="F104" s="161">
        <v>17288</v>
      </c>
      <c r="G104" s="161">
        <v>61112</v>
      </c>
      <c r="H104" s="161">
        <v>63634.869999999995</v>
      </c>
      <c r="I104" s="161">
        <v>89809.13</v>
      </c>
      <c r="J104" s="161">
        <v>96767</v>
      </c>
      <c r="K104" s="161">
        <v>89078</v>
      </c>
      <c r="L104" s="161">
        <v>138849.45000000001</v>
      </c>
      <c r="M104" s="161">
        <v>161600</v>
      </c>
      <c r="N104" s="161">
        <v>137318</v>
      </c>
      <c r="O104" s="161">
        <v>156820.99</v>
      </c>
      <c r="P104" s="162">
        <v>191785.02000000002</v>
      </c>
      <c r="Q104" s="101">
        <v>1204062.46</v>
      </c>
      <c r="R104" s="36">
        <v>1.0847409549549549</v>
      </c>
      <c r="S104" s="301"/>
      <c r="T104" s="316"/>
      <c r="U104" s="327"/>
      <c r="V104" s="301"/>
      <c r="W104" s="301"/>
      <c r="X104" s="301"/>
    </row>
    <row r="105" spans="1:24">
      <c r="A105" s="56" t="s">
        <v>214</v>
      </c>
      <c r="B105" s="59"/>
      <c r="C105" s="60" t="s">
        <v>49</v>
      </c>
      <c r="D105" s="136">
        <v>1050000</v>
      </c>
      <c r="E105" s="137">
        <v>0</v>
      </c>
      <c r="F105" s="161">
        <v>0</v>
      </c>
      <c r="G105" s="161">
        <v>17300</v>
      </c>
      <c r="H105" s="161">
        <v>48846.21</v>
      </c>
      <c r="I105" s="161">
        <v>83898.229999999967</v>
      </c>
      <c r="J105" s="161">
        <v>77020.719999999987</v>
      </c>
      <c r="K105" s="161">
        <v>7706.4300000000085</v>
      </c>
      <c r="L105" s="161">
        <v>76603.700000000026</v>
      </c>
      <c r="M105" s="161">
        <v>91725.520000000033</v>
      </c>
      <c r="N105" s="161">
        <v>197841.49999999997</v>
      </c>
      <c r="O105" s="161">
        <v>92603.34</v>
      </c>
      <c r="P105" s="162">
        <v>107580.53999999998</v>
      </c>
      <c r="Q105" s="108">
        <v>801126.19</v>
      </c>
      <c r="R105" s="36">
        <v>0.76297732380952377</v>
      </c>
      <c r="S105" s="301"/>
      <c r="T105" s="316"/>
      <c r="U105" s="327"/>
      <c r="V105" s="301"/>
      <c r="W105" s="301"/>
      <c r="X105" s="301"/>
    </row>
    <row r="106" spans="1:24">
      <c r="A106" s="56" t="s">
        <v>214</v>
      </c>
      <c r="B106" s="59"/>
      <c r="C106" s="60" t="s">
        <v>50</v>
      </c>
      <c r="D106" s="136">
        <v>630000</v>
      </c>
      <c r="E106" s="137">
        <v>0</v>
      </c>
      <c r="F106" s="161">
        <v>0</v>
      </c>
      <c r="G106" s="161">
        <v>17500</v>
      </c>
      <c r="H106" s="161">
        <v>44266.45</v>
      </c>
      <c r="I106" s="161">
        <v>60619.860000000015</v>
      </c>
      <c r="J106" s="161">
        <v>64911.450000000012</v>
      </c>
      <c r="K106" s="161">
        <v>1452.6899999999923</v>
      </c>
      <c r="L106" s="161">
        <v>60359.98</v>
      </c>
      <c r="M106" s="161">
        <v>52969.849999999991</v>
      </c>
      <c r="N106" s="161">
        <v>43949.420000000006</v>
      </c>
      <c r="O106" s="161">
        <v>129986.39000000001</v>
      </c>
      <c r="P106" s="162">
        <v>68960.879999999976</v>
      </c>
      <c r="Q106" s="101">
        <v>544976.97</v>
      </c>
      <c r="R106" s="36">
        <v>0.86504280952380952</v>
      </c>
      <c r="S106" s="301"/>
      <c r="T106" s="316"/>
      <c r="U106" s="327"/>
      <c r="V106" s="301"/>
      <c r="W106" s="301"/>
      <c r="X106" s="301"/>
    </row>
    <row r="107" spans="1:24">
      <c r="A107" s="56" t="s">
        <v>215</v>
      </c>
      <c r="B107" s="59"/>
      <c r="C107" s="60" t="s">
        <v>42</v>
      </c>
      <c r="D107" s="136">
        <v>60000</v>
      </c>
      <c r="E107" s="137">
        <v>0</v>
      </c>
      <c r="F107" s="161">
        <v>0</v>
      </c>
      <c r="G107" s="161">
        <v>0</v>
      </c>
      <c r="H107" s="161">
        <v>0</v>
      </c>
      <c r="I107" s="161">
        <v>0</v>
      </c>
      <c r="J107" s="161">
        <v>0</v>
      </c>
      <c r="K107" s="161">
        <v>0</v>
      </c>
      <c r="L107" s="161">
        <v>0</v>
      </c>
      <c r="M107" s="161">
        <v>0</v>
      </c>
      <c r="N107" s="161">
        <v>0</v>
      </c>
      <c r="O107" s="161">
        <v>0</v>
      </c>
      <c r="P107" s="162">
        <v>0</v>
      </c>
      <c r="Q107" s="101">
        <v>0</v>
      </c>
      <c r="R107" s="36">
        <v>0</v>
      </c>
      <c r="S107" s="301"/>
      <c r="T107" s="316"/>
      <c r="U107" s="327"/>
      <c r="V107" s="301"/>
      <c r="W107" s="301"/>
      <c r="X107" s="301"/>
    </row>
    <row r="108" spans="1:24">
      <c r="A108" s="56" t="s">
        <v>216</v>
      </c>
      <c r="B108" s="59"/>
      <c r="C108" s="60" t="s">
        <v>173</v>
      </c>
      <c r="D108" s="136">
        <v>1029000</v>
      </c>
      <c r="E108" s="137">
        <v>0</v>
      </c>
      <c r="F108" s="161">
        <v>37780</v>
      </c>
      <c r="G108" s="161">
        <v>0</v>
      </c>
      <c r="H108" s="161">
        <v>0</v>
      </c>
      <c r="I108" s="161">
        <v>10854</v>
      </c>
      <c r="J108" s="161">
        <v>119172.69</v>
      </c>
      <c r="K108" s="161">
        <v>253424.85</v>
      </c>
      <c r="L108" s="161">
        <v>203641.91999999998</v>
      </c>
      <c r="M108" s="161">
        <v>51883.15</v>
      </c>
      <c r="N108" s="161">
        <v>46337.54</v>
      </c>
      <c r="O108" s="161">
        <v>50198</v>
      </c>
      <c r="P108" s="151">
        <v>376112.93</v>
      </c>
      <c r="Q108" s="101">
        <v>1149405.08</v>
      </c>
      <c r="R108" s="36">
        <v>1.1170117395529642</v>
      </c>
      <c r="S108" s="301"/>
      <c r="T108" s="316"/>
      <c r="U108" s="327"/>
      <c r="V108" s="301"/>
      <c r="W108" s="301"/>
      <c r="X108" s="301"/>
    </row>
    <row r="109" spans="1:24">
      <c r="A109" s="32" t="s">
        <v>217</v>
      </c>
      <c r="B109" s="358" t="s">
        <v>111</v>
      </c>
      <c r="C109" s="367"/>
      <c r="D109" s="152">
        <v>150000</v>
      </c>
      <c r="E109" s="153">
        <v>3689.34</v>
      </c>
      <c r="F109" s="159">
        <v>7254.33</v>
      </c>
      <c r="G109" s="159">
        <v>3131.33</v>
      </c>
      <c r="H109" s="159">
        <v>729.64</v>
      </c>
      <c r="I109" s="159">
        <v>2484.84</v>
      </c>
      <c r="J109" s="159">
        <v>2429.0299999999997</v>
      </c>
      <c r="K109" s="159">
        <v>727.8</v>
      </c>
      <c r="L109" s="159">
        <v>1857</v>
      </c>
      <c r="M109" s="159">
        <v>49457.8</v>
      </c>
      <c r="N109" s="159">
        <v>2968.18</v>
      </c>
      <c r="O109" s="159">
        <v>6168.5999999999995</v>
      </c>
      <c r="P109" s="160">
        <v>14864.9</v>
      </c>
      <c r="Q109" s="146">
        <v>95762.79</v>
      </c>
      <c r="R109" s="45">
        <v>0.63841859999999995</v>
      </c>
      <c r="S109" s="301"/>
      <c r="T109" s="316"/>
      <c r="U109" s="327"/>
    </row>
    <row r="110" spans="1:24">
      <c r="A110" s="56" t="s">
        <v>219</v>
      </c>
      <c r="B110" s="59"/>
      <c r="C110" s="60" t="s">
        <v>18</v>
      </c>
      <c r="D110" s="136">
        <v>60000</v>
      </c>
      <c r="E110" s="137">
        <v>501</v>
      </c>
      <c r="F110" s="161">
        <v>604.33000000000004</v>
      </c>
      <c r="G110" s="161">
        <v>1918.33</v>
      </c>
      <c r="H110" s="161">
        <v>373.14</v>
      </c>
      <c r="I110" s="161">
        <v>1100.6399999999999</v>
      </c>
      <c r="J110" s="161">
        <v>1807.03</v>
      </c>
      <c r="K110" s="161">
        <v>454.9</v>
      </c>
      <c r="L110" s="161">
        <v>1482</v>
      </c>
      <c r="M110" s="161">
        <v>30741</v>
      </c>
      <c r="N110" s="161">
        <v>2968.18</v>
      </c>
      <c r="O110" s="161">
        <v>1946.29</v>
      </c>
      <c r="P110" s="162">
        <v>1804.9</v>
      </c>
      <c r="Q110" s="101">
        <v>45701.74</v>
      </c>
      <c r="R110" s="36">
        <v>0.76169566666666666</v>
      </c>
      <c r="S110" s="301"/>
      <c r="T110" s="316"/>
      <c r="U110" s="327"/>
      <c r="V110" s="301"/>
      <c r="W110" s="301"/>
      <c r="X110" s="301"/>
    </row>
    <row r="111" spans="1:24">
      <c r="A111" s="56" t="s">
        <v>220</v>
      </c>
      <c r="B111" s="59"/>
      <c r="C111" s="60" t="s">
        <v>43</v>
      </c>
      <c r="D111" s="136">
        <v>40000</v>
      </c>
      <c r="E111" s="137">
        <v>3188.34</v>
      </c>
      <c r="F111" s="161">
        <v>6650</v>
      </c>
      <c r="G111" s="161">
        <v>1213</v>
      </c>
      <c r="H111" s="161">
        <v>356.5</v>
      </c>
      <c r="I111" s="161">
        <v>1384.2</v>
      </c>
      <c r="J111" s="161">
        <v>622</v>
      </c>
      <c r="K111" s="161">
        <v>272.89999999999998</v>
      </c>
      <c r="L111" s="161">
        <v>375</v>
      </c>
      <c r="M111" s="161">
        <v>18716.8</v>
      </c>
      <c r="N111" s="161">
        <v>0</v>
      </c>
      <c r="O111" s="161">
        <v>4222.3099999999995</v>
      </c>
      <c r="P111" s="162">
        <v>13060</v>
      </c>
      <c r="Q111" s="101">
        <v>50061.049999999996</v>
      </c>
      <c r="R111" s="36">
        <v>1.25152625</v>
      </c>
      <c r="S111" s="301"/>
      <c r="T111" s="316"/>
      <c r="U111" s="327"/>
      <c r="V111" s="301"/>
      <c r="W111" s="301"/>
      <c r="X111" s="301"/>
    </row>
    <row r="112" spans="1:24">
      <c r="A112" s="56" t="s">
        <v>221</v>
      </c>
      <c r="B112" s="59"/>
      <c r="C112" s="60" t="s">
        <v>44</v>
      </c>
      <c r="D112" s="136">
        <v>50000</v>
      </c>
      <c r="E112" s="137">
        <v>0</v>
      </c>
      <c r="F112" s="161">
        <v>0</v>
      </c>
      <c r="G112" s="161">
        <v>0</v>
      </c>
      <c r="H112" s="161">
        <v>0</v>
      </c>
      <c r="I112" s="161">
        <v>0</v>
      </c>
      <c r="J112" s="161">
        <v>0</v>
      </c>
      <c r="K112" s="161">
        <v>0</v>
      </c>
      <c r="L112" s="161">
        <v>0</v>
      </c>
      <c r="M112" s="161">
        <v>0</v>
      </c>
      <c r="N112" s="161">
        <v>0</v>
      </c>
      <c r="O112" s="161">
        <v>0</v>
      </c>
      <c r="P112" s="162">
        <v>0</v>
      </c>
      <c r="Q112" s="101">
        <v>0</v>
      </c>
      <c r="R112" s="36">
        <v>0</v>
      </c>
      <c r="S112" s="301"/>
      <c r="U112" s="327"/>
    </row>
    <row r="113" spans="1:24">
      <c r="A113" s="56" t="s">
        <v>222</v>
      </c>
      <c r="B113" s="59"/>
      <c r="C113" s="60" t="s">
        <v>45</v>
      </c>
      <c r="D113" s="136"/>
      <c r="E113" s="137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2"/>
      <c r="Q113" s="101"/>
      <c r="R113" s="36"/>
      <c r="S113" s="301"/>
      <c r="U113" s="327"/>
    </row>
    <row r="114" spans="1:24">
      <c r="A114" s="283"/>
      <c r="B114" s="368" t="s">
        <v>119</v>
      </c>
      <c r="C114" s="369"/>
      <c r="D114" s="334">
        <v>25779456</v>
      </c>
      <c r="E114" s="289">
        <v>435849.20999999996</v>
      </c>
      <c r="F114" s="127">
        <v>720107.45</v>
      </c>
      <c r="G114" s="127">
        <v>1015484.7899999999</v>
      </c>
      <c r="H114" s="127">
        <v>906489.66</v>
      </c>
      <c r="I114" s="127">
        <v>1057545.9600000002</v>
      </c>
      <c r="J114" s="127">
        <v>1417997.8800000001</v>
      </c>
      <c r="K114" s="127">
        <v>1186032.7900000003</v>
      </c>
      <c r="L114" s="127">
        <v>1474971.7</v>
      </c>
      <c r="M114" s="127">
        <v>1327424.9800000002</v>
      </c>
      <c r="N114" s="127">
        <v>1308516.3799999999</v>
      </c>
      <c r="O114" s="127">
        <v>1285062.6600000004</v>
      </c>
      <c r="P114" s="331">
        <v>3502884.57</v>
      </c>
      <c r="Q114" s="130">
        <v>15638368.030000001</v>
      </c>
      <c r="R114" s="341">
        <v>0.60662133560925413</v>
      </c>
      <c r="S114" s="301"/>
      <c r="T114" s="316"/>
      <c r="U114" s="327"/>
    </row>
    <row r="115" spans="1:24">
      <c r="A115" s="32"/>
      <c r="B115" s="18"/>
      <c r="C115" s="18"/>
      <c r="D115" s="234"/>
      <c r="E115" s="234"/>
      <c r="F115" s="242"/>
      <c r="G115" s="242"/>
      <c r="H115" s="242"/>
      <c r="I115" s="242"/>
      <c r="J115" s="242"/>
      <c r="K115" s="242"/>
      <c r="L115" s="242"/>
      <c r="M115" s="329"/>
      <c r="N115" s="329"/>
      <c r="O115" s="329"/>
      <c r="P115" s="329"/>
      <c r="Q115" s="329"/>
      <c r="R115" s="237"/>
    </row>
    <row r="116" spans="1:24">
      <c r="A116" s="56" t="s">
        <v>17</v>
      </c>
      <c r="B116" s="368"/>
      <c r="C116" s="369" t="s">
        <v>120</v>
      </c>
      <c r="D116" s="157">
        <v>0</v>
      </c>
      <c r="E116" s="289">
        <v>2879.2799999999997</v>
      </c>
      <c r="F116" s="127">
        <v>5758.36</v>
      </c>
      <c r="G116" s="127">
        <v>8616.24</v>
      </c>
      <c r="H116" s="127">
        <v>11456.07</v>
      </c>
      <c r="I116" s="127">
        <v>14295.9</v>
      </c>
      <c r="J116" s="127">
        <v>17135.73</v>
      </c>
      <c r="K116" s="127">
        <v>19975.559999999998</v>
      </c>
      <c r="L116" s="127">
        <v>25017.84</v>
      </c>
      <c r="M116" s="127">
        <v>30060.120000000003</v>
      </c>
      <c r="N116" s="127">
        <v>35074.9</v>
      </c>
      <c r="O116" s="127">
        <v>40123.68</v>
      </c>
      <c r="P116" s="331">
        <v>10191.499999999996</v>
      </c>
      <c r="Q116" s="130">
        <v>220585.18</v>
      </c>
      <c r="R116" s="45">
        <v>0</v>
      </c>
    </row>
    <row r="117" spans="1:24">
      <c r="A117" s="41" t="s">
        <v>236</v>
      </c>
      <c r="B117" s="57"/>
      <c r="C117" s="243" t="s">
        <v>237</v>
      </c>
      <c r="D117" s="166">
        <v>0</v>
      </c>
      <c r="E117" s="324">
        <v>2840.68</v>
      </c>
      <c r="F117" s="325">
        <v>5681.16</v>
      </c>
      <c r="G117" s="325">
        <v>8500.44</v>
      </c>
      <c r="H117" s="325">
        <v>11301.67</v>
      </c>
      <c r="I117" s="325">
        <v>14102.9</v>
      </c>
      <c r="J117" s="325">
        <v>16904.13</v>
      </c>
      <c r="K117" s="168">
        <v>19705.359999999997</v>
      </c>
      <c r="L117" s="330">
        <v>24709.040000000001</v>
      </c>
      <c r="M117" s="330">
        <v>29712.720000000001</v>
      </c>
      <c r="N117" s="330">
        <v>34688.9</v>
      </c>
      <c r="O117" s="330">
        <v>39699.08</v>
      </c>
      <c r="P117" s="332">
        <v>9728.2999999999956</v>
      </c>
      <c r="Q117" s="326">
        <v>217574.38</v>
      </c>
      <c r="R117" s="36">
        <v>0</v>
      </c>
      <c r="S117" s="301"/>
      <c r="T117" s="301"/>
      <c r="U117" s="301"/>
      <c r="V117" s="301"/>
      <c r="W117" s="301"/>
      <c r="X117" s="301"/>
    </row>
    <row r="118" spans="1:24">
      <c r="A118" s="65" t="s">
        <v>238</v>
      </c>
      <c r="B118" s="57"/>
      <c r="C118" s="243" t="s">
        <v>239</v>
      </c>
      <c r="D118" s="166">
        <v>0</v>
      </c>
      <c r="E118" s="324">
        <v>38.6</v>
      </c>
      <c r="F118" s="325">
        <v>77.2</v>
      </c>
      <c r="G118" s="325">
        <v>115.8</v>
      </c>
      <c r="H118" s="325">
        <v>154.4</v>
      </c>
      <c r="I118" s="325">
        <v>193</v>
      </c>
      <c r="J118" s="325">
        <v>231.6</v>
      </c>
      <c r="K118" s="168">
        <v>270.2</v>
      </c>
      <c r="L118" s="330">
        <v>308.8</v>
      </c>
      <c r="M118" s="330">
        <v>347.4</v>
      </c>
      <c r="N118" s="330">
        <v>386</v>
      </c>
      <c r="O118" s="330">
        <v>424.6</v>
      </c>
      <c r="P118" s="333">
        <v>463.2</v>
      </c>
      <c r="Q118" s="326">
        <v>3010.7999999999997</v>
      </c>
      <c r="R118" s="36">
        <v>0</v>
      </c>
    </row>
    <row r="119" spans="1:24">
      <c r="A119" s="65" t="s">
        <v>240</v>
      </c>
      <c r="B119" s="57"/>
      <c r="C119" s="243" t="s">
        <v>241</v>
      </c>
      <c r="D119" s="166">
        <v>0</v>
      </c>
      <c r="E119" s="268"/>
      <c r="F119" s="305"/>
      <c r="G119" s="305"/>
      <c r="H119" s="305"/>
      <c r="I119" s="305"/>
      <c r="J119" s="305"/>
      <c r="K119" s="161"/>
      <c r="L119" s="161"/>
      <c r="M119" s="161"/>
      <c r="N119" s="161"/>
      <c r="O119" s="161"/>
      <c r="P119" s="261"/>
      <c r="Q119" s="326">
        <v>0</v>
      </c>
      <c r="R119" s="36">
        <v>0</v>
      </c>
    </row>
    <row r="120" spans="1:24">
      <c r="A120" s="64"/>
      <c r="B120" s="18"/>
      <c r="C120" s="18"/>
      <c r="D120" s="234"/>
      <c r="E120" s="234"/>
      <c r="F120" s="235"/>
      <c r="G120" s="235"/>
      <c r="H120" s="235"/>
      <c r="I120" s="235"/>
      <c r="J120" s="235"/>
      <c r="K120" s="235"/>
      <c r="L120" s="235"/>
      <c r="M120" s="235"/>
      <c r="N120" s="235"/>
      <c r="O120" s="236"/>
      <c r="P120" s="236"/>
      <c r="Q120" s="236"/>
      <c r="R120" s="237"/>
      <c r="T120" s="301"/>
    </row>
    <row r="121" spans="1:24">
      <c r="A121" s="285"/>
      <c r="B121" s="368" t="s">
        <v>121</v>
      </c>
      <c r="C121" s="370" t="s">
        <v>122</v>
      </c>
      <c r="D121" s="340">
        <v>25779456</v>
      </c>
      <c r="E121" s="339">
        <v>438728.49</v>
      </c>
      <c r="F121" s="127">
        <v>725865.80999999994</v>
      </c>
      <c r="G121" s="127">
        <v>1024101.0299999999</v>
      </c>
      <c r="H121" s="127">
        <v>917945.73</v>
      </c>
      <c r="I121" s="127">
        <v>1071841.8600000001</v>
      </c>
      <c r="J121" s="127">
        <v>1435133.61</v>
      </c>
      <c r="K121" s="127">
        <v>1206008.3500000003</v>
      </c>
      <c r="L121" s="127">
        <v>1499989.54</v>
      </c>
      <c r="M121" s="127">
        <v>1357485.1000000003</v>
      </c>
      <c r="N121" s="127">
        <v>1343591.2799999998</v>
      </c>
      <c r="O121" s="127">
        <v>1325186.3400000003</v>
      </c>
      <c r="P121" s="334">
        <v>3513076.07</v>
      </c>
      <c r="Q121" s="129">
        <v>15858953.210000001</v>
      </c>
      <c r="R121" s="341">
        <v>0.61517796225025079</v>
      </c>
      <c r="T121" s="301" t="e">
        <f>+Q121-#REF!-#REF!-#REF!-#REF!-#REF!-#REF!-#REF!-#REF!</f>
        <v>#REF!</v>
      </c>
    </row>
    <row r="122" spans="1:24">
      <c r="A122" s="298"/>
      <c r="B122" s="58"/>
      <c r="C122" s="58"/>
      <c r="D122" s="238"/>
      <c r="E122" s="239"/>
      <c r="F122" s="239"/>
      <c r="G122" s="239"/>
      <c r="H122" s="239"/>
      <c r="I122" s="239"/>
      <c r="J122" s="239"/>
      <c r="K122" s="239"/>
      <c r="L122" s="239"/>
      <c r="M122" s="239"/>
      <c r="N122" s="239"/>
      <c r="O122" s="240"/>
      <c r="P122" s="240"/>
      <c r="Q122" s="240"/>
      <c r="R122" s="241"/>
    </row>
    <row r="123" spans="1:24">
      <c r="A123" s="66">
        <v>7</v>
      </c>
      <c r="B123" s="371" t="s">
        <v>123</v>
      </c>
      <c r="C123" s="372"/>
      <c r="D123" s="172">
        <v>0</v>
      </c>
      <c r="E123" s="172">
        <v>0</v>
      </c>
      <c r="F123" s="159">
        <v>0</v>
      </c>
      <c r="G123" s="159">
        <v>0</v>
      </c>
      <c r="H123" s="159">
        <v>0</v>
      </c>
      <c r="I123" s="159">
        <v>0</v>
      </c>
      <c r="J123" s="159">
        <v>0</v>
      </c>
      <c r="K123" s="159">
        <v>0</v>
      </c>
      <c r="L123" s="159">
        <v>0</v>
      </c>
      <c r="M123" s="159">
        <v>0</v>
      </c>
      <c r="N123" s="159">
        <v>0</v>
      </c>
      <c r="O123" s="159">
        <v>0</v>
      </c>
      <c r="P123" s="160">
        <v>0</v>
      </c>
      <c r="Q123" s="129">
        <v>0</v>
      </c>
      <c r="R123" s="45" t="s">
        <v>30</v>
      </c>
    </row>
    <row r="124" spans="1:24">
      <c r="A124" s="64"/>
      <c r="B124" s="67"/>
      <c r="C124" s="67"/>
      <c r="D124" s="229"/>
      <c r="E124" s="230"/>
      <c r="F124" s="231"/>
      <c r="G124" s="231"/>
      <c r="H124" s="231"/>
      <c r="I124" s="231"/>
      <c r="J124" s="231"/>
      <c r="K124" s="231"/>
      <c r="L124" s="231"/>
      <c r="M124" s="231"/>
      <c r="N124" s="231"/>
      <c r="O124" s="232"/>
      <c r="P124" s="232"/>
      <c r="Q124" s="232"/>
      <c r="R124" s="233"/>
    </row>
    <row r="125" spans="1:24" ht="25.5" customHeight="1">
      <c r="A125" s="68" t="s">
        <v>124</v>
      </c>
      <c r="B125" s="221"/>
      <c r="C125" s="221"/>
      <c r="D125" s="222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4"/>
    </row>
    <row r="126" spans="1:24" ht="25.5">
      <c r="A126" s="69"/>
      <c r="B126" s="43"/>
      <c r="C126" s="43"/>
      <c r="D126" s="175" t="s">
        <v>72</v>
      </c>
      <c r="E126" s="26" t="s">
        <v>280</v>
      </c>
      <c r="F126" s="27" t="s">
        <v>281</v>
      </c>
      <c r="G126" s="27" t="s">
        <v>282</v>
      </c>
      <c r="H126" s="27" t="s">
        <v>283</v>
      </c>
      <c r="I126" s="27" t="s">
        <v>21</v>
      </c>
      <c r="J126" s="27" t="s">
        <v>284</v>
      </c>
      <c r="K126" s="27" t="s">
        <v>285</v>
      </c>
      <c r="L126" s="27" t="s">
        <v>286</v>
      </c>
      <c r="M126" s="27" t="s">
        <v>287</v>
      </c>
      <c r="N126" s="27" t="s">
        <v>288</v>
      </c>
      <c r="O126" s="28" t="s">
        <v>289</v>
      </c>
      <c r="P126" s="123" t="s">
        <v>290</v>
      </c>
      <c r="Q126" s="28" t="s">
        <v>51</v>
      </c>
      <c r="R126" s="75" t="s">
        <v>30</v>
      </c>
    </row>
    <row r="127" spans="1:24" ht="29.25" customHeight="1">
      <c r="A127" s="32">
        <v>8</v>
      </c>
      <c r="B127" s="357" t="s">
        <v>125</v>
      </c>
      <c r="C127" s="358"/>
      <c r="D127" s="281">
        <v>58000</v>
      </c>
      <c r="E127" s="342">
        <v>0</v>
      </c>
      <c r="F127" s="127">
        <v>0</v>
      </c>
      <c r="G127" s="127">
        <v>0</v>
      </c>
      <c r="H127" s="127">
        <v>0</v>
      </c>
      <c r="I127" s="127">
        <v>0</v>
      </c>
      <c r="J127" s="127">
        <v>0</v>
      </c>
      <c r="K127" s="127">
        <v>0</v>
      </c>
      <c r="L127" s="127">
        <v>260909.42</v>
      </c>
      <c r="M127" s="127">
        <v>0</v>
      </c>
      <c r="N127" s="127">
        <v>0</v>
      </c>
      <c r="O127" s="159">
        <v>2040</v>
      </c>
      <c r="P127" s="282">
        <v>1140</v>
      </c>
      <c r="Q127" s="146">
        <v>264089.42000000004</v>
      </c>
      <c r="R127" s="45">
        <v>4.5532658620689661</v>
      </c>
    </row>
    <row r="128" spans="1:24">
      <c r="A128" s="71" t="s">
        <v>242</v>
      </c>
      <c r="B128" s="20"/>
      <c r="C128" s="72" t="s">
        <v>126</v>
      </c>
      <c r="D128" s="181">
        <v>30000</v>
      </c>
      <c r="E128" s="182">
        <v>0</v>
      </c>
      <c r="F128" s="183">
        <v>0</v>
      </c>
      <c r="G128" s="183">
        <v>0</v>
      </c>
      <c r="H128" s="183">
        <v>0</v>
      </c>
      <c r="I128" s="183">
        <v>0</v>
      </c>
      <c r="J128" s="183">
        <v>0</v>
      </c>
      <c r="K128" s="183">
        <v>0</v>
      </c>
      <c r="L128" s="183">
        <v>0</v>
      </c>
      <c r="M128" s="183">
        <v>0</v>
      </c>
      <c r="N128" s="183">
        <v>0</v>
      </c>
      <c r="O128" s="183">
        <v>2040</v>
      </c>
      <c r="P128" s="183">
        <v>1140</v>
      </c>
      <c r="Q128" s="101">
        <v>3180</v>
      </c>
      <c r="R128" s="36">
        <v>0.106</v>
      </c>
    </row>
    <row r="129" spans="1:18">
      <c r="A129" s="71" t="s">
        <v>19</v>
      </c>
      <c r="B129" s="20"/>
      <c r="C129" s="72" t="s">
        <v>20</v>
      </c>
      <c r="D129" s="181">
        <v>10000</v>
      </c>
      <c r="E129" s="185">
        <v>0</v>
      </c>
      <c r="F129" s="183">
        <v>0</v>
      </c>
      <c r="G129" s="183">
        <v>0</v>
      </c>
      <c r="H129" s="183">
        <v>0</v>
      </c>
      <c r="I129" s="183">
        <v>0</v>
      </c>
      <c r="J129" s="183">
        <v>0</v>
      </c>
      <c r="K129" s="183">
        <v>0</v>
      </c>
      <c r="L129" s="183">
        <v>0</v>
      </c>
      <c r="M129" s="183">
        <v>0</v>
      </c>
      <c r="N129" s="183">
        <v>0</v>
      </c>
      <c r="O129" s="183">
        <v>0</v>
      </c>
      <c r="P129" s="183">
        <v>0</v>
      </c>
      <c r="Q129" s="101">
        <v>0</v>
      </c>
      <c r="R129" s="36">
        <v>0</v>
      </c>
    </row>
    <row r="130" spans="1:18">
      <c r="A130" s="71" t="s">
        <v>243</v>
      </c>
      <c r="B130" s="73"/>
      <c r="C130" s="74" t="s">
        <v>127</v>
      </c>
      <c r="D130" s="181">
        <v>18000</v>
      </c>
      <c r="E130" s="185">
        <v>0</v>
      </c>
      <c r="F130" s="183">
        <v>0</v>
      </c>
      <c r="G130" s="183">
        <v>0</v>
      </c>
      <c r="H130" s="183">
        <v>0</v>
      </c>
      <c r="I130" s="183">
        <v>0</v>
      </c>
      <c r="J130" s="183">
        <v>0</v>
      </c>
      <c r="K130" s="183">
        <v>0</v>
      </c>
      <c r="L130" s="183">
        <v>260909.42</v>
      </c>
      <c r="M130" s="183">
        <v>0</v>
      </c>
      <c r="N130" s="183">
        <v>0</v>
      </c>
      <c r="O130" s="183">
        <v>0</v>
      </c>
      <c r="P130" s="183">
        <v>0</v>
      </c>
      <c r="Q130" s="101">
        <v>260909.42</v>
      </c>
      <c r="R130" s="36">
        <v>14.494967777777779</v>
      </c>
    </row>
    <row r="131" spans="1:18">
      <c r="A131" s="71" t="s">
        <v>244</v>
      </c>
      <c r="B131" s="20"/>
      <c r="C131" s="72" t="s">
        <v>128</v>
      </c>
      <c r="D131" s="181"/>
      <c r="E131" s="185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4"/>
      <c r="Q131" s="101"/>
      <c r="R131" s="36"/>
    </row>
    <row r="132" spans="1:18">
      <c r="A132" s="71" t="s">
        <v>29</v>
      </c>
      <c r="B132" s="20"/>
      <c r="C132" s="72" t="s">
        <v>129</v>
      </c>
      <c r="D132" s="181"/>
      <c r="E132" s="185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4"/>
      <c r="Q132" s="101"/>
      <c r="R132" s="36"/>
    </row>
    <row r="133" spans="1:18">
      <c r="A133" s="290" t="s">
        <v>245</v>
      </c>
      <c r="B133" s="20"/>
      <c r="C133" s="72" t="s">
        <v>130</v>
      </c>
      <c r="D133" s="181"/>
      <c r="E133" s="182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4"/>
      <c r="Q133" s="101"/>
      <c r="R133" s="36"/>
    </row>
    <row r="134" spans="1:18">
      <c r="A134" s="69"/>
      <c r="B134" s="43"/>
      <c r="C134" s="43"/>
      <c r="D134" s="225"/>
      <c r="E134" s="217"/>
      <c r="F134" s="218"/>
      <c r="G134" s="218"/>
      <c r="H134" s="218"/>
      <c r="I134" s="218"/>
      <c r="J134" s="218"/>
      <c r="K134" s="218"/>
      <c r="L134" s="218"/>
      <c r="M134" s="218"/>
      <c r="N134" s="218"/>
      <c r="O134" s="219"/>
      <c r="P134" s="219"/>
      <c r="Q134" s="219"/>
      <c r="R134" s="220"/>
    </row>
    <row r="135" spans="1:18" ht="28.5" customHeight="1">
      <c r="A135" s="32">
        <v>9</v>
      </c>
      <c r="B135" s="357" t="s">
        <v>131</v>
      </c>
      <c r="C135" s="358"/>
      <c r="D135" s="176">
        <v>0</v>
      </c>
      <c r="E135" s="177">
        <v>0</v>
      </c>
      <c r="F135" s="177">
        <v>0</v>
      </c>
      <c r="G135" s="177">
        <v>0</v>
      </c>
      <c r="H135" s="177">
        <v>0</v>
      </c>
      <c r="I135" s="177">
        <v>0</v>
      </c>
      <c r="J135" s="177">
        <v>0</v>
      </c>
      <c r="K135" s="177">
        <v>0</v>
      </c>
      <c r="L135" s="177">
        <v>0</v>
      </c>
      <c r="M135" s="177">
        <v>0</v>
      </c>
      <c r="N135" s="177">
        <v>0</v>
      </c>
      <c r="O135" s="177">
        <v>0</v>
      </c>
      <c r="P135" s="179">
        <v>0</v>
      </c>
      <c r="Q135" s="146">
        <v>0</v>
      </c>
      <c r="R135" s="45" t="s">
        <v>30</v>
      </c>
    </row>
    <row r="136" spans="1:18">
      <c r="A136" s="71" t="s">
        <v>246</v>
      </c>
      <c r="B136" s="20"/>
      <c r="C136" s="72" t="s">
        <v>126</v>
      </c>
      <c r="D136" s="181">
        <v>0</v>
      </c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6"/>
      <c r="Q136" s="101">
        <v>0</v>
      </c>
      <c r="R136" s="36">
        <v>0</v>
      </c>
    </row>
    <row r="137" spans="1:18">
      <c r="A137" s="71" t="s">
        <v>247</v>
      </c>
      <c r="B137" s="20"/>
      <c r="C137" s="72" t="s">
        <v>20</v>
      </c>
      <c r="D137" s="181">
        <v>0</v>
      </c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6"/>
      <c r="Q137" s="101">
        <v>0</v>
      </c>
      <c r="R137" s="36">
        <v>0</v>
      </c>
    </row>
    <row r="138" spans="1:18">
      <c r="A138" s="71" t="s">
        <v>248</v>
      </c>
      <c r="B138" s="73"/>
      <c r="C138" s="74" t="s">
        <v>127</v>
      </c>
      <c r="D138" s="181">
        <v>0</v>
      </c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6"/>
      <c r="Q138" s="101">
        <v>0</v>
      </c>
      <c r="R138" s="36">
        <v>0</v>
      </c>
    </row>
    <row r="139" spans="1:18">
      <c r="A139" s="71" t="s">
        <v>249</v>
      </c>
      <c r="B139" s="20"/>
      <c r="C139" s="72" t="s">
        <v>128</v>
      </c>
      <c r="D139" s="181">
        <v>0</v>
      </c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6"/>
      <c r="Q139" s="101">
        <v>0</v>
      </c>
      <c r="R139" s="36">
        <v>0</v>
      </c>
    </row>
    <row r="140" spans="1:18">
      <c r="A140" s="71" t="s">
        <v>250</v>
      </c>
      <c r="B140" s="20"/>
      <c r="C140" s="72" t="s">
        <v>129</v>
      </c>
      <c r="D140" s="181">
        <v>0</v>
      </c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6"/>
      <c r="Q140" s="101">
        <v>0</v>
      </c>
      <c r="R140" s="36">
        <v>0</v>
      </c>
    </row>
    <row r="141" spans="1:18">
      <c r="A141" s="290" t="s">
        <v>251</v>
      </c>
      <c r="B141" s="20"/>
      <c r="C141" s="72" t="s">
        <v>130</v>
      </c>
      <c r="D141" s="181">
        <v>0</v>
      </c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6"/>
      <c r="Q141" s="101">
        <v>0</v>
      </c>
      <c r="R141" s="36">
        <v>0</v>
      </c>
    </row>
    <row r="142" spans="1:18">
      <c r="A142" s="69"/>
      <c r="B142" s="55"/>
      <c r="C142" s="55"/>
      <c r="D142" s="226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7"/>
      <c r="R142" s="228"/>
    </row>
    <row r="143" spans="1:18">
      <c r="A143" s="32">
        <v>10</v>
      </c>
      <c r="B143" s="357" t="s">
        <v>132</v>
      </c>
      <c r="C143" s="358" t="s">
        <v>133</v>
      </c>
      <c r="D143" s="176">
        <v>0</v>
      </c>
      <c r="E143" s="187">
        <v>0</v>
      </c>
      <c r="F143" s="178">
        <v>0</v>
      </c>
      <c r="G143" s="178">
        <v>0</v>
      </c>
      <c r="H143" s="178">
        <v>0</v>
      </c>
      <c r="I143" s="178">
        <v>0</v>
      </c>
      <c r="J143" s="178">
        <v>0</v>
      </c>
      <c r="K143" s="178">
        <v>0</v>
      </c>
      <c r="L143" s="178">
        <v>0</v>
      </c>
      <c r="M143" s="178">
        <v>0</v>
      </c>
      <c r="N143" s="178">
        <v>0</v>
      </c>
      <c r="O143" s="178">
        <v>0</v>
      </c>
      <c r="P143" s="179">
        <v>0</v>
      </c>
      <c r="Q143" s="146">
        <v>0</v>
      </c>
      <c r="R143" s="45" t="s">
        <v>30</v>
      </c>
    </row>
    <row r="144" spans="1:18">
      <c r="A144" s="290" t="s">
        <v>252</v>
      </c>
      <c r="B144" s="20"/>
      <c r="C144" s="72" t="s">
        <v>126</v>
      </c>
      <c r="D144" s="181">
        <v>0</v>
      </c>
      <c r="E144" s="171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6"/>
      <c r="Q144" s="101">
        <v>0</v>
      </c>
      <c r="R144" s="36">
        <v>0</v>
      </c>
    </row>
    <row r="145" spans="1:18">
      <c r="A145" s="290" t="s">
        <v>253</v>
      </c>
      <c r="B145" s="20"/>
      <c r="C145" s="72" t="s">
        <v>20</v>
      </c>
      <c r="D145" s="181">
        <v>0</v>
      </c>
      <c r="E145" s="171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6"/>
      <c r="Q145" s="101">
        <v>0</v>
      </c>
      <c r="R145" s="36">
        <v>0</v>
      </c>
    </row>
    <row r="146" spans="1:18">
      <c r="A146" s="290" t="s">
        <v>254</v>
      </c>
      <c r="B146" s="73"/>
      <c r="C146" s="74" t="s">
        <v>127</v>
      </c>
      <c r="D146" s="181">
        <v>0</v>
      </c>
      <c r="E146" s="171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6"/>
      <c r="Q146" s="101">
        <v>0</v>
      </c>
      <c r="R146" s="36">
        <v>0</v>
      </c>
    </row>
    <row r="147" spans="1:18">
      <c r="A147" s="290" t="s">
        <v>255</v>
      </c>
      <c r="B147" s="20"/>
      <c r="C147" s="72" t="s">
        <v>128</v>
      </c>
      <c r="D147" s="181">
        <v>0</v>
      </c>
      <c r="E147" s="171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6"/>
      <c r="Q147" s="101">
        <v>0</v>
      </c>
      <c r="R147" s="36">
        <v>0</v>
      </c>
    </row>
    <row r="148" spans="1:18">
      <c r="A148" s="71" t="s">
        <v>256</v>
      </c>
      <c r="B148" s="20"/>
      <c r="C148" s="72" t="s">
        <v>129</v>
      </c>
      <c r="D148" s="181">
        <v>0</v>
      </c>
      <c r="E148" s="171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6"/>
      <c r="Q148" s="101">
        <v>0</v>
      </c>
      <c r="R148" s="36">
        <v>0</v>
      </c>
    </row>
    <row r="149" spans="1:18">
      <c r="A149" s="290" t="s">
        <v>257</v>
      </c>
      <c r="B149" s="20"/>
      <c r="C149" s="72" t="s">
        <v>130</v>
      </c>
      <c r="D149" s="181">
        <v>0</v>
      </c>
      <c r="E149" s="171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6"/>
      <c r="Q149" s="101">
        <v>0</v>
      </c>
      <c r="R149" s="36">
        <v>0</v>
      </c>
    </row>
    <row r="150" spans="1:18">
      <c r="A150" s="69"/>
      <c r="B150" s="18"/>
      <c r="C150" s="18"/>
      <c r="D150" s="216"/>
      <c r="F150" s="218"/>
      <c r="G150" s="218"/>
      <c r="H150" s="218"/>
      <c r="I150" s="218"/>
      <c r="J150" s="218"/>
      <c r="K150" s="218"/>
      <c r="L150" s="218"/>
      <c r="M150" s="218"/>
      <c r="N150" s="218"/>
      <c r="O150" s="219"/>
      <c r="P150" s="219"/>
      <c r="Q150" s="219"/>
      <c r="R150" s="220"/>
    </row>
    <row r="151" spans="1:18">
      <c r="A151" s="68" t="s">
        <v>134</v>
      </c>
      <c r="B151" s="221"/>
      <c r="C151" s="221"/>
      <c r="D151" s="222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4"/>
    </row>
    <row r="152" spans="1:18">
      <c r="A152" s="69"/>
      <c r="B152" s="43"/>
      <c r="C152" s="43"/>
      <c r="D152" s="225"/>
      <c r="E152" s="217"/>
      <c r="F152" s="218"/>
      <c r="G152" s="218"/>
      <c r="H152" s="218"/>
      <c r="I152" s="218"/>
      <c r="J152" s="218"/>
      <c r="K152" s="218"/>
      <c r="L152" s="218"/>
      <c r="M152" s="218"/>
      <c r="N152" s="218"/>
      <c r="O152" s="219"/>
      <c r="P152" s="219"/>
      <c r="Q152" s="219"/>
      <c r="R152" s="220"/>
    </row>
    <row r="153" spans="1:18" ht="25.5">
      <c r="A153" s="206">
        <v>11</v>
      </c>
      <c r="B153" s="359" t="s">
        <v>135</v>
      </c>
      <c r="C153" s="360"/>
      <c r="D153" s="120" t="s">
        <v>72</v>
      </c>
      <c r="E153" s="26" t="s">
        <v>280</v>
      </c>
      <c r="F153" s="27" t="s">
        <v>281</v>
      </c>
      <c r="G153" s="27" t="s">
        <v>282</v>
      </c>
      <c r="H153" s="27" t="s">
        <v>283</v>
      </c>
      <c r="I153" s="27" t="s">
        <v>21</v>
      </c>
      <c r="J153" s="27" t="s">
        <v>284</v>
      </c>
      <c r="K153" s="27" t="s">
        <v>285</v>
      </c>
      <c r="L153" s="27" t="s">
        <v>286</v>
      </c>
      <c r="M153" s="27" t="s">
        <v>287</v>
      </c>
      <c r="N153" s="27" t="s">
        <v>288</v>
      </c>
      <c r="O153" s="28" t="s">
        <v>289</v>
      </c>
      <c r="P153" s="123" t="s">
        <v>290</v>
      </c>
      <c r="Q153" s="277" t="s">
        <v>51</v>
      </c>
      <c r="R153" s="75" t="s">
        <v>30</v>
      </c>
    </row>
    <row r="154" spans="1:18">
      <c r="A154" s="290" t="s">
        <v>258</v>
      </c>
      <c r="B154" s="76" t="s">
        <v>136</v>
      </c>
      <c r="C154" s="77"/>
      <c r="D154" s="188">
        <v>10645672.880000001</v>
      </c>
      <c r="E154" s="189">
        <v>10645672.880000001</v>
      </c>
      <c r="F154" s="183">
        <v>11204027.5</v>
      </c>
      <c r="G154" s="183">
        <v>11483710.310000001</v>
      </c>
      <c r="H154" s="183">
        <v>11489359.76</v>
      </c>
      <c r="I154" s="183">
        <v>11594279.52</v>
      </c>
      <c r="J154" s="183">
        <v>11573631.049999999</v>
      </c>
      <c r="K154" s="183">
        <v>11236030.509999998</v>
      </c>
      <c r="L154" s="183">
        <v>11868407.799999997</v>
      </c>
      <c r="M154" s="183">
        <v>11963436.179999998</v>
      </c>
      <c r="N154" s="183">
        <v>12429540.589999998</v>
      </c>
      <c r="O154" s="183">
        <v>12949095.779999997</v>
      </c>
      <c r="P154" s="191">
        <v>13566757.649999997</v>
      </c>
      <c r="Q154" s="99">
        <v>10645672.880000001</v>
      </c>
      <c r="R154" s="78"/>
    </row>
    <row r="155" spans="1:18">
      <c r="A155" s="290" t="s">
        <v>259</v>
      </c>
      <c r="B155" s="20" t="s">
        <v>137</v>
      </c>
      <c r="C155" s="72"/>
      <c r="D155" s="181">
        <v>15617362.890000002</v>
      </c>
      <c r="E155" s="194">
        <v>913490.84</v>
      </c>
      <c r="F155" s="183">
        <v>913490.9</v>
      </c>
      <c r="G155" s="183">
        <v>913490.9</v>
      </c>
      <c r="H155" s="183">
        <v>913490.9</v>
      </c>
      <c r="I155" s="183">
        <v>913490.9</v>
      </c>
      <c r="J155" s="183">
        <v>913490.84</v>
      </c>
      <c r="K155" s="183">
        <v>1695661.9</v>
      </c>
      <c r="L155" s="183">
        <v>1683145.16</v>
      </c>
      <c r="M155" s="183">
        <v>1689403.44</v>
      </c>
      <c r="N155" s="183">
        <v>1689402.55</v>
      </c>
      <c r="O155" s="183">
        <v>1689402.55</v>
      </c>
      <c r="P155" s="184">
        <v>1689402.01</v>
      </c>
      <c r="Q155" s="194">
        <v>15617362.890000001</v>
      </c>
      <c r="R155" s="266">
        <v>0.99999999999999989</v>
      </c>
    </row>
    <row r="156" spans="1:18">
      <c r="A156" s="290" t="s">
        <v>260</v>
      </c>
      <c r="B156" s="73" t="s">
        <v>138</v>
      </c>
      <c r="C156" s="74"/>
      <c r="D156" s="181">
        <v>-24629955.77</v>
      </c>
      <c r="E156" s="194">
        <v>-348650.17</v>
      </c>
      <c r="F156" s="183">
        <v>-626749.61999999988</v>
      </c>
      <c r="G156" s="183">
        <v>-899058.82</v>
      </c>
      <c r="H156" s="183">
        <v>-799818.92</v>
      </c>
      <c r="I156" s="183">
        <v>-922628.54000000027</v>
      </c>
      <c r="J156" s="183">
        <v>-1239805.4100000001</v>
      </c>
      <c r="K156" s="183">
        <v>-1051329.9800000002</v>
      </c>
      <c r="L156" s="183">
        <v>-1313225.49</v>
      </c>
      <c r="M156" s="183">
        <v>-1209773.4200000002</v>
      </c>
      <c r="N156" s="183">
        <v>-1157367.8899999999</v>
      </c>
      <c r="O156" s="183">
        <v>-1056763.3100000003</v>
      </c>
      <c r="P156" s="171">
        <v>-1397757.6099999999</v>
      </c>
      <c r="Q156" s="101">
        <v>-12022929.180000002</v>
      </c>
      <c r="R156" s="272">
        <v>0.48814254041999855</v>
      </c>
    </row>
    <row r="157" spans="1:18" ht="27" customHeight="1">
      <c r="A157" s="347" t="s">
        <v>234</v>
      </c>
      <c r="B157" s="364" t="s">
        <v>139</v>
      </c>
      <c r="C157" s="365"/>
      <c r="D157" s="181">
        <v>0</v>
      </c>
      <c r="E157" s="167">
        <v>-6486.05</v>
      </c>
      <c r="F157" s="183">
        <v>-7058.47</v>
      </c>
      <c r="G157" s="183">
        <v>-8782.6299999999992</v>
      </c>
      <c r="H157" s="183">
        <v>-8752.2199999999993</v>
      </c>
      <c r="I157" s="183">
        <v>-11510.83</v>
      </c>
      <c r="J157" s="183">
        <v>-11285.97</v>
      </c>
      <c r="K157" s="183">
        <v>-11954.63</v>
      </c>
      <c r="L157" s="183">
        <v>-13981.87</v>
      </c>
      <c r="M157" s="183">
        <v>-13525.609999999999</v>
      </c>
      <c r="N157" s="183">
        <v>-12479.470000000003</v>
      </c>
      <c r="O157" s="183">
        <v>-12937.37</v>
      </c>
      <c r="P157" s="171">
        <v>-14493.34</v>
      </c>
      <c r="Q157" s="101">
        <v>-133248.46</v>
      </c>
      <c r="R157" s="266"/>
    </row>
    <row r="158" spans="1:18">
      <c r="A158" s="71" t="s">
        <v>114</v>
      </c>
      <c r="B158" s="20" t="s">
        <v>140</v>
      </c>
      <c r="C158" s="72"/>
      <c r="D158" s="181">
        <v>-58000</v>
      </c>
      <c r="E158" s="167">
        <v>0</v>
      </c>
      <c r="F158" s="183">
        <v>0</v>
      </c>
      <c r="G158" s="183">
        <v>0</v>
      </c>
      <c r="H158" s="183">
        <v>0</v>
      </c>
      <c r="I158" s="183">
        <v>0</v>
      </c>
      <c r="J158" s="183">
        <v>0</v>
      </c>
      <c r="K158" s="183">
        <v>0</v>
      </c>
      <c r="L158" s="183">
        <v>-260909.42</v>
      </c>
      <c r="M158" s="183">
        <v>0</v>
      </c>
      <c r="N158" s="183">
        <v>0</v>
      </c>
      <c r="O158" s="183">
        <v>-2040</v>
      </c>
      <c r="P158" s="183">
        <v>-1140</v>
      </c>
      <c r="Q158" s="194">
        <v>-264089.42000000004</v>
      </c>
      <c r="R158" s="266">
        <v>4.5532658620689661</v>
      </c>
    </row>
    <row r="159" spans="1:18">
      <c r="A159" s="81" t="s">
        <v>261</v>
      </c>
      <c r="B159" s="82" t="s">
        <v>279</v>
      </c>
      <c r="C159" s="67"/>
      <c r="D159" s="195">
        <v>9070592.8800000008</v>
      </c>
      <c r="E159" s="196">
        <v>0</v>
      </c>
      <c r="F159" s="183">
        <v>0</v>
      </c>
      <c r="G159" s="183">
        <v>0</v>
      </c>
      <c r="H159" s="183">
        <v>0</v>
      </c>
      <c r="I159" s="183">
        <v>0</v>
      </c>
      <c r="J159" s="183">
        <v>0</v>
      </c>
      <c r="K159" s="183">
        <v>0</v>
      </c>
      <c r="L159" s="183">
        <v>0</v>
      </c>
      <c r="M159" s="183">
        <v>0</v>
      </c>
      <c r="N159" s="183">
        <v>0</v>
      </c>
      <c r="O159" s="183">
        <v>0</v>
      </c>
      <c r="P159" s="173">
        <v>0</v>
      </c>
      <c r="Q159" s="194">
        <v>0</v>
      </c>
      <c r="R159" s="79"/>
    </row>
    <row r="160" spans="1:18">
      <c r="A160" s="290" t="s">
        <v>262</v>
      </c>
      <c r="B160" s="20" t="s">
        <v>141</v>
      </c>
      <c r="C160" s="72"/>
      <c r="D160" s="181">
        <v>0</v>
      </c>
      <c r="E160" s="192">
        <v>558354.61999999988</v>
      </c>
      <c r="F160" s="302">
        <v>279682.81000000017</v>
      </c>
      <c r="G160" s="302">
        <v>5649.4500000000753</v>
      </c>
      <c r="H160" s="302">
        <v>104919.75999999998</v>
      </c>
      <c r="I160" s="302">
        <v>-20648.470000000249</v>
      </c>
      <c r="J160" s="302">
        <v>-337600.54000000015</v>
      </c>
      <c r="K160" s="302">
        <v>632377.28999999969</v>
      </c>
      <c r="L160" s="302">
        <v>95028.379999999917</v>
      </c>
      <c r="M160" s="302">
        <v>466104.4099999998</v>
      </c>
      <c r="N160" s="302">
        <v>519555.19000000012</v>
      </c>
      <c r="O160" s="303">
        <v>617661.86999999976</v>
      </c>
      <c r="P160" s="193">
        <v>276011.06000000011</v>
      </c>
      <c r="Q160" s="194">
        <v>3197095.8299999991</v>
      </c>
      <c r="R160" s="80"/>
    </row>
    <row r="161" spans="1:18">
      <c r="A161" s="83"/>
      <c r="B161" s="84"/>
      <c r="C161" s="18"/>
      <c r="D161" s="197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9"/>
      <c r="P161" s="200"/>
      <c r="Q161" s="278"/>
      <c r="R161" s="85"/>
    </row>
    <row r="162" spans="1:18">
      <c r="A162" s="86"/>
      <c r="B162" s="50" t="s">
        <v>142</v>
      </c>
      <c r="C162" s="51"/>
      <c r="D162" s="131">
        <v>10645672.880000001</v>
      </c>
      <c r="E162" s="169">
        <v>11204027.5</v>
      </c>
      <c r="F162" s="132">
        <v>11483710.310000001</v>
      </c>
      <c r="G162" s="132">
        <v>11489359.76</v>
      </c>
      <c r="H162" s="132">
        <v>11594279.52</v>
      </c>
      <c r="I162" s="132">
        <v>11573631.049999999</v>
      </c>
      <c r="J162" s="132">
        <v>11236030.509999998</v>
      </c>
      <c r="K162" s="132">
        <v>11868407.799999997</v>
      </c>
      <c r="L162" s="132">
        <v>11963436.179999998</v>
      </c>
      <c r="M162" s="132">
        <v>12429540.589999998</v>
      </c>
      <c r="N162" s="132">
        <v>12949095.779999997</v>
      </c>
      <c r="O162" s="132">
        <v>13566757.649999997</v>
      </c>
      <c r="P162" s="276">
        <v>13842768.709999997</v>
      </c>
      <c r="Q162" s="169">
        <v>13842768.710000001</v>
      </c>
      <c r="R162" s="75" t="s">
        <v>30</v>
      </c>
    </row>
    <row r="163" spans="1:18">
      <c r="A163" s="69"/>
      <c r="D163" s="174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9"/>
      <c r="P163" s="119"/>
      <c r="Q163" s="119"/>
      <c r="R163" s="70"/>
    </row>
    <row r="164" spans="1:18" ht="25.5">
      <c r="A164" s="32">
        <v>12</v>
      </c>
      <c r="B164" s="297" t="s">
        <v>143</v>
      </c>
      <c r="C164" s="292"/>
      <c r="D164" s="120" t="s">
        <v>72</v>
      </c>
      <c r="E164" s="26" t="s">
        <v>280</v>
      </c>
      <c r="F164" s="27" t="s">
        <v>281</v>
      </c>
      <c r="G164" s="27" t="s">
        <v>282</v>
      </c>
      <c r="H164" s="27" t="s">
        <v>283</v>
      </c>
      <c r="I164" s="27" t="s">
        <v>21</v>
      </c>
      <c r="J164" s="27" t="s">
        <v>284</v>
      </c>
      <c r="K164" s="27" t="s">
        <v>285</v>
      </c>
      <c r="L164" s="27" t="s">
        <v>286</v>
      </c>
      <c r="M164" s="27" t="s">
        <v>287</v>
      </c>
      <c r="N164" s="27" t="s">
        <v>288</v>
      </c>
      <c r="O164" s="28" t="s">
        <v>289</v>
      </c>
      <c r="P164" s="123" t="s">
        <v>290</v>
      </c>
      <c r="Q164" s="277" t="s">
        <v>51</v>
      </c>
      <c r="R164" s="75" t="s">
        <v>30</v>
      </c>
    </row>
    <row r="165" spans="1:18">
      <c r="A165" s="87" t="s">
        <v>263</v>
      </c>
      <c r="B165" s="77" t="s">
        <v>144</v>
      </c>
      <c r="C165" s="77"/>
      <c r="D165" s="188"/>
      <c r="E165" s="190">
        <v>726226.08</v>
      </c>
      <c r="F165" s="190">
        <v>731163.87</v>
      </c>
      <c r="G165" s="190">
        <v>737250.17</v>
      </c>
      <c r="H165" s="190">
        <v>743291.47</v>
      </c>
      <c r="I165" s="190">
        <v>751263.6</v>
      </c>
      <c r="J165" s="190">
        <v>758949.24</v>
      </c>
      <c r="K165" s="190">
        <v>767032.26</v>
      </c>
      <c r="L165" s="190">
        <v>776392.36</v>
      </c>
      <c r="M165" s="190">
        <v>785324.79</v>
      </c>
      <c r="N165" s="190">
        <v>793476.51</v>
      </c>
      <c r="O165" s="190">
        <v>801837.82</v>
      </c>
      <c r="P165" s="191">
        <v>811082.48</v>
      </c>
      <c r="Q165" s="201">
        <v>811082.48</v>
      </c>
      <c r="R165" s="80"/>
    </row>
    <row r="166" spans="1:18">
      <c r="A166" s="290" t="s">
        <v>264</v>
      </c>
      <c r="B166" s="72" t="s">
        <v>145</v>
      </c>
      <c r="C166" s="72"/>
      <c r="D166" s="181"/>
      <c r="E166" s="190">
        <v>316429.42</v>
      </c>
      <c r="F166" s="190">
        <v>325916.90000000002</v>
      </c>
      <c r="G166" s="190">
        <v>335969.53</v>
      </c>
      <c r="H166" s="190">
        <v>346047.31</v>
      </c>
      <c r="I166" s="190">
        <v>357072.79</v>
      </c>
      <c r="J166" s="190">
        <v>368040.04</v>
      </c>
      <c r="K166" s="190">
        <v>379278.51</v>
      </c>
      <c r="L166" s="190">
        <v>403781.88</v>
      </c>
      <c r="M166" s="190">
        <v>421999.05</v>
      </c>
      <c r="N166" s="190">
        <v>439951</v>
      </c>
      <c r="O166" s="190">
        <v>458151.27</v>
      </c>
      <c r="P166" s="191">
        <v>477027.18</v>
      </c>
      <c r="Q166" s="201">
        <v>477027.18</v>
      </c>
      <c r="R166" s="80"/>
    </row>
    <row r="167" spans="1:18">
      <c r="A167" s="290" t="s">
        <v>265</v>
      </c>
      <c r="B167" s="72" t="s">
        <v>358</v>
      </c>
      <c r="C167" s="74"/>
      <c r="D167" s="181"/>
      <c r="E167" s="190">
        <v>34815.4</v>
      </c>
      <c r="F167" s="185">
        <v>35057.9</v>
      </c>
      <c r="G167" s="185">
        <v>35352.449999999997</v>
      </c>
      <c r="H167" s="185">
        <v>35598.85</v>
      </c>
      <c r="I167" s="185">
        <v>35944.089999999997</v>
      </c>
      <c r="J167" s="185">
        <v>81156.710000000006</v>
      </c>
      <c r="K167" s="185">
        <v>82743.59</v>
      </c>
      <c r="L167" s="185">
        <v>83646.179999999993</v>
      </c>
      <c r="M167" s="185">
        <v>84482.94</v>
      </c>
      <c r="N167" s="185">
        <v>85286.39</v>
      </c>
      <c r="O167" s="185">
        <v>86083.36</v>
      </c>
      <c r="P167" s="171">
        <v>86979</v>
      </c>
      <c r="Q167" s="201">
        <v>86979</v>
      </c>
      <c r="R167" s="88"/>
    </row>
    <row r="168" spans="1:18">
      <c r="A168" s="290" t="s">
        <v>266</v>
      </c>
      <c r="B168" s="72" t="s">
        <v>147</v>
      </c>
      <c r="C168" s="72"/>
      <c r="D168" s="181"/>
      <c r="E168" s="202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4"/>
      <c r="Q168" s="205"/>
      <c r="R168" s="88"/>
    </row>
    <row r="169" spans="1:18">
      <c r="A169" s="361"/>
      <c r="B169" s="361"/>
      <c r="C169" s="361"/>
      <c r="D169" s="361"/>
      <c r="E169" s="361"/>
      <c r="F169" s="361"/>
      <c r="G169" s="361"/>
      <c r="H169" s="361"/>
      <c r="I169" s="361"/>
      <c r="J169" s="361"/>
      <c r="K169" s="361"/>
      <c r="L169" s="361"/>
      <c r="M169" s="361"/>
      <c r="N169" s="361"/>
      <c r="O169" s="361"/>
      <c r="P169" s="361"/>
      <c r="Q169" s="361"/>
      <c r="R169" s="361"/>
    </row>
    <row r="170" spans="1:18" ht="15.75">
      <c r="A170" s="362" t="s">
        <v>359</v>
      </c>
      <c r="B170" s="362"/>
      <c r="C170" s="362"/>
      <c r="D170" s="362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</row>
    <row r="171" spans="1:18" ht="15.75">
      <c r="A171" s="343"/>
      <c r="B171" s="343"/>
      <c r="C171" s="343"/>
      <c r="D171" s="343"/>
      <c r="E171" s="343"/>
      <c r="F171" s="343"/>
      <c r="G171" s="343"/>
      <c r="H171" s="343"/>
      <c r="I171" s="343"/>
      <c r="J171" s="343"/>
      <c r="K171" s="343"/>
      <c r="L171" s="343"/>
      <c r="M171" s="343"/>
      <c r="N171" s="343"/>
      <c r="O171" s="343"/>
      <c r="P171" s="343"/>
      <c r="Q171" s="343"/>
      <c r="R171" s="343"/>
    </row>
    <row r="172" spans="1:18" ht="15.75">
      <c r="A172" s="343"/>
      <c r="B172" s="343"/>
      <c r="C172" s="343"/>
      <c r="D172" s="343"/>
      <c r="E172" s="343"/>
      <c r="F172" s="344"/>
      <c r="G172" s="344"/>
      <c r="H172" s="344"/>
      <c r="I172" s="344"/>
      <c r="J172" s="344"/>
      <c r="K172" s="344"/>
      <c r="L172" s="344"/>
      <c r="M172" s="344"/>
      <c r="N172" s="344"/>
      <c r="O172" s="343"/>
      <c r="P172" s="343"/>
      <c r="Q172" s="343"/>
      <c r="R172" s="343"/>
    </row>
    <row r="173" spans="1:18" ht="15.75">
      <c r="A173" s="343"/>
      <c r="B173" s="343"/>
      <c r="C173" s="343"/>
      <c r="D173" s="343"/>
      <c r="E173" s="343"/>
      <c r="F173" s="343"/>
      <c r="G173" s="343"/>
      <c r="H173" s="343"/>
      <c r="I173" s="343"/>
      <c r="J173" s="343"/>
      <c r="K173" s="343"/>
      <c r="L173" s="343"/>
      <c r="M173" s="343"/>
      <c r="N173" s="343"/>
      <c r="O173" s="343"/>
      <c r="P173" s="343"/>
      <c r="Q173" s="343"/>
      <c r="R173" s="343"/>
    </row>
    <row r="174" spans="1:18" ht="15.75">
      <c r="A174" s="345"/>
      <c r="B174" s="345"/>
      <c r="C174" s="343" t="s">
        <v>150</v>
      </c>
      <c r="D174" s="345"/>
      <c r="E174" s="345"/>
      <c r="F174" s="345"/>
      <c r="G174" s="346"/>
      <c r="H174" s="346"/>
      <c r="I174" s="346"/>
      <c r="J174" s="346"/>
      <c r="K174" s="346"/>
      <c r="L174" s="346"/>
      <c r="M174" s="346"/>
      <c r="N174" s="346"/>
      <c r="O174" s="363" t="s">
        <v>151</v>
      </c>
      <c r="P174" s="363"/>
      <c r="Q174" s="346"/>
      <c r="R174" s="343"/>
    </row>
    <row r="175" spans="1:18" ht="15.75">
      <c r="A175" s="345"/>
      <c r="B175" s="345"/>
      <c r="C175" s="343" t="s">
        <v>152</v>
      </c>
      <c r="D175" s="345"/>
      <c r="E175" s="345"/>
      <c r="F175" s="345"/>
      <c r="G175" s="346"/>
      <c r="H175" s="346"/>
      <c r="I175" s="346"/>
      <c r="J175" s="346"/>
      <c r="K175" s="346"/>
      <c r="L175" s="346"/>
      <c r="M175" s="346"/>
      <c r="N175" s="346"/>
      <c r="O175" s="346" t="s">
        <v>153</v>
      </c>
      <c r="P175" s="346"/>
      <c r="Q175" s="346"/>
      <c r="R175" s="343"/>
    </row>
    <row r="176" spans="1:18">
      <c r="A176" s="69"/>
      <c r="D176" s="12"/>
      <c r="E176" s="215"/>
      <c r="F176" s="212"/>
      <c r="G176" s="212"/>
      <c r="H176" s="212"/>
      <c r="I176" s="212"/>
      <c r="J176" s="212"/>
      <c r="K176" s="212"/>
      <c r="L176" s="212"/>
      <c r="M176" s="212"/>
      <c r="N176" s="212"/>
      <c r="O176" s="12"/>
      <c r="P176" s="12"/>
      <c r="Q176" s="211"/>
      <c r="R176" s="212"/>
    </row>
    <row r="177" spans="1:18">
      <c r="A177" s="69"/>
      <c r="D177" s="12"/>
      <c r="E177" s="215"/>
      <c r="F177" s="212"/>
      <c r="G177" s="212"/>
      <c r="H177" s="212"/>
      <c r="I177" s="212"/>
      <c r="J177" s="212"/>
      <c r="K177" s="212"/>
      <c r="L177" s="212"/>
      <c r="M177" s="212"/>
      <c r="N177" s="212"/>
      <c r="O177" s="12"/>
      <c r="P177" s="12"/>
      <c r="Q177" s="211"/>
      <c r="R177" s="212"/>
    </row>
    <row r="178" spans="1:18">
      <c r="A178" s="69"/>
      <c r="D178" s="12"/>
      <c r="E178" s="215"/>
      <c r="F178" s="212"/>
      <c r="G178" s="212"/>
      <c r="H178" s="212"/>
      <c r="I178" s="212"/>
      <c r="J178" s="212"/>
      <c r="K178" s="212"/>
      <c r="L178" s="212"/>
      <c r="M178" s="212"/>
      <c r="N178" s="212"/>
      <c r="O178" s="12"/>
      <c r="P178" s="12"/>
      <c r="Q178" s="211"/>
      <c r="R178" s="212"/>
    </row>
    <row r="179" spans="1:18">
      <c r="A179" s="69"/>
      <c r="D179" s="12"/>
      <c r="E179" s="215"/>
      <c r="F179" s="212"/>
      <c r="G179" s="212"/>
      <c r="H179" s="212"/>
      <c r="I179" s="212"/>
      <c r="J179" s="212"/>
      <c r="K179" s="212"/>
      <c r="L179" s="212"/>
      <c r="M179" s="212"/>
      <c r="N179" s="212"/>
      <c r="O179" s="12"/>
      <c r="P179" s="12"/>
      <c r="Q179" s="211"/>
      <c r="R179" s="212"/>
    </row>
    <row r="180" spans="1:18">
      <c r="A180" s="69"/>
      <c r="D180" s="12"/>
      <c r="E180" s="215"/>
      <c r="F180" s="212"/>
      <c r="G180" s="212"/>
      <c r="H180" s="212"/>
      <c r="I180" s="212"/>
      <c r="J180" s="212"/>
      <c r="K180" s="212"/>
      <c r="L180" s="212"/>
      <c r="M180" s="212"/>
      <c r="N180" s="212"/>
      <c r="O180" s="12"/>
      <c r="P180" s="12"/>
      <c r="Q180" s="211"/>
      <c r="R180" s="212"/>
    </row>
    <row r="181" spans="1:18">
      <c r="A181" s="69"/>
      <c r="D181" s="12"/>
      <c r="E181" s="215"/>
      <c r="F181" s="212"/>
      <c r="G181" s="212"/>
      <c r="H181" s="212"/>
      <c r="I181" s="212"/>
      <c r="J181" s="212"/>
      <c r="K181" s="212"/>
      <c r="L181" s="212"/>
      <c r="M181" s="212"/>
      <c r="N181" s="212"/>
      <c r="O181" s="12"/>
      <c r="P181" s="12"/>
      <c r="Q181" s="211"/>
      <c r="R181" s="212"/>
    </row>
    <row r="182" spans="1:18">
      <c r="A182" s="69"/>
      <c r="D182" s="12"/>
      <c r="E182" s="215"/>
      <c r="F182" s="212"/>
      <c r="G182" s="212"/>
      <c r="H182" s="212"/>
      <c r="I182" s="212"/>
      <c r="J182" s="212"/>
      <c r="K182" s="212"/>
      <c r="L182" s="212"/>
      <c r="M182" s="212"/>
      <c r="N182" s="212"/>
      <c r="O182" s="12"/>
      <c r="P182" s="12"/>
      <c r="Q182" s="211"/>
      <c r="R182" s="212"/>
    </row>
    <row r="183" spans="1:18">
      <c r="A183" s="69"/>
      <c r="D183" s="12"/>
      <c r="E183" s="215"/>
      <c r="F183" s="212"/>
      <c r="G183" s="212"/>
      <c r="H183" s="212"/>
      <c r="I183" s="212"/>
      <c r="J183" s="212"/>
      <c r="K183" s="212"/>
      <c r="L183" s="212"/>
      <c r="M183" s="212"/>
      <c r="N183" s="212"/>
      <c r="O183" s="12"/>
      <c r="P183" s="12"/>
      <c r="Q183" s="211"/>
      <c r="R183" s="212"/>
    </row>
    <row r="184" spans="1:18">
      <c r="D184" s="12"/>
      <c r="E184" s="215"/>
      <c r="F184" s="212"/>
      <c r="G184" s="212"/>
      <c r="H184" s="212"/>
      <c r="I184" s="212"/>
      <c r="J184" s="212"/>
      <c r="K184" s="212"/>
      <c r="L184" s="212"/>
      <c r="M184" s="212"/>
      <c r="N184" s="212"/>
      <c r="O184" s="12"/>
      <c r="P184" s="12"/>
      <c r="Q184" s="211"/>
      <c r="R184" s="212"/>
    </row>
    <row r="185" spans="1:18">
      <c r="D185" s="12"/>
      <c r="E185" s="215"/>
      <c r="F185" s="212"/>
      <c r="G185" s="212"/>
      <c r="H185" s="212"/>
      <c r="I185" s="212"/>
      <c r="J185" s="212"/>
      <c r="K185" s="212"/>
      <c r="L185" s="212"/>
      <c r="M185" s="212"/>
      <c r="N185" s="212"/>
      <c r="O185" s="12"/>
      <c r="P185" s="12"/>
      <c r="Q185" s="211"/>
      <c r="R185" s="212"/>
    </row>
    <row r="186" spans="1:18">
      <c r="D186" s="12"/>
      <c r="E186" s="215"/>
      <c r="F186" s="212"/>
      <c r="G186" s="212"/>
      <c r="H186" s="212"/>
      <c r="I186" s="212"/>
      <c r="J186" s="212"/>
      <c r="K186" s="212"/>
      <c r="L186" s="212"/>
      <c r="M186" s="212"/>
      <c r="N186" s="212"/>
      <c r="O186" s="12"/>
      <c r="P186" s="12"/>
      <c r="Q186" s="211"/>
      <c r="R186" s="212"/>
    </row>
    <row r="187" spans="1:18">
      <c r="D187" s="12"/>
      <c r="E187" s="215"/>
      <c r="F187" s="212"/>
      <c r="G187" s="212"/>
      <c r="H187" s="212"/>
      <c r="I187" s="212"/>
      <c r="J187" s="212"/>
      <c r="K187" s="212"/>
      <c r="L187" s="212"/>
      <c r="M187" s="212"/>
      <c r="N187" s="212"/>
      <c r="O187" s="12"/>
      <c r="P187" s="12"/>
      <c r="Q187" s="211"/>
      <c r="R187" s="212"/>
    </row>
    <row r="188" spans="1:18">
      <c r="D188" s="12"/>
      <c r="E188" s="215"/>
      <c r="F188" s="212"/>
      <c r="G188" s="212"/>
      <c r="H188" s="212"/>
      <c r="I188" s="212"/>
      <c r="J188" s="212"/>
      <c r="K188" s="212"/>
      <c r="L188" s="212"/>
      <c r="M188" s="212"/>
      <c r="N188" s="212"/>
      <c r="O188" s="12"/>
      <c r="P188" s="12"/>
      <c r="Q188" s="211"/>
      <c r="R188" s="212"/>
    </row>
    <row r="189" spans="1:18">
      <c r="D189" s="12"/>
      <c r="E189" s="215"/>
      <c r="F189" s="212"/>
      <c r="G189" s="212"/>
      <c r="H189" s="212"/>
      <c r="I189" s="212"/>
      <c r="J189" s="212"/>
      <c r="K189" s="212"/>
      <c r="L189" s="212"/>
      <c r="M189" s="212"/>
      <c r="N189" s="212"/>
      <c r="O189" s="12"/>
      <c r="P189" s="12"/>
      <c r="Q189" s="211"/>
      <c r="R189" s="212"/>
    </row>
    <row r="190" spans="1:18">
      <c r="D190" s="12"/>
      <c r="E190" s="215"/>
      <c r="F190" s="212"/>
      <c r="G190" s="212"/>
      <c r="H190" s="212"/>
      <c r="I190" s="212"/>
      <c r="J190" s="212"/>
      <c r="K190" s="212"/>
      <c r="L190" s="212"/>
      <c r="M190" s="212"/>
      <c r="N190" s="212"/>
      <c r="O190" s="12"/>
      <c r="P190" s="12"/>
      <c r="Q190" s="211"/>
      <c r="R190" s="212"/>
    </row>
    <row r="191" spans="1:18">
      <c r="D191" s="12"/>
      <c r="E191" s="215"/>
      <c r="F191" s="212"/>
      <c r="G191" s="212"/>
      <c r="H191" s="212"/>
      <c r="I191" s="212"/>
      <c r="J191" s="212"/>
      <c r="K191" s="212"/>
      <c r="L191" s="212"/>
      <c r="M191" s="212"/>
      <c r="N191" s="212"/>
      <c r="O191" s="12"/>
      <c r="P191" s="12"/>
      <c r="Q191" s="211"/>
      <c r="R191" s="212"/>
    </row>
    <row r="192" spans="1:18">
      <c r="D192" s="12"/>
      <c r="E192" s="215"/>
      <c r="F192" s="212"/>
      <c r="G192" s="212"/>
      <c r="H192" s="212"/>
      <c r="I192" s="212"/>
      <c r="J192" s="212"/>
      <c r="K192" s="212"/>
      <c r="L192" s="212"/>
      <c r="M192" s="212"/>
      <c r="N192" s="212"/>
      <c r="O192" s="12"/>
      <c r="P192" s="12"/>
      <c r="Q192" s="211"/>
      <c r="R192" s="212"/>
    </row>
    <row r="193" spans="4:18">
      <c r="D193" s="12"/>
      <c r="E193" s="215"/>
      <c r="F193" s="212"/>
      <c r="G193" s="212"/>
      <c r="H193" s="212"/>
      <c r="I193" s="212"/>
      <c r="J193" s="212"/>
      <c r="K193" s="212"/>
      <c r="L193" s="212"/>
      <c r="M193" s="212"/>
      <c r="N193" s="212"/>
      <c r="O193" s="12"/>
      <c r="P193" s="12"/>
      <c r="Q193" s="211"/>
      <c r="R193" s="212"/>
    </row>
    <row r="194" spans="4:18">
      <c r="D194" s="12"/>
      <c r="E194" s="215"/>
      <c r="F194" s="212"/>
      <c r="G194" s="212"/>
      <c r="H194" s="212"/>
      <c r="I194" s="212"/>
      <c r="J194" s="212"/>
      <c r="K194" s="212"/>
      <c r="L194" s="212"/>
      <c r="M194" s="212"/>
      <c r="N194" s="212"/>
      <c r="O194" s="12"/>
      <c r="P194" s="12"/>
      <c r="Q194" s="211"/>
      <c r="R194" s="212"/>
    </row>
    <row r="195" spans="4:18">
      <c r="D195" s="12"/>
      <c r="E195" s="215"/>
      <c r="F195" s="212"/>
      <c r="G195" s="212"/>
      <c r="H195" s="212"/>
      <c r="I195" s="212"/>
      <c r="J195" s="212"/>
      <c r="K195" s="212"/>
      <c r="L195" s="212"/>
      <c r="M195" s="212"/>
      <c r="N195" s="212"/>
      <c r="O195" s="12"/>
      <c r="P195" s="12"/>
      <c r="Q195" s="211"/>
      <c r="R195" s="212"/>
    </row>
    <row r="196" spans="4:18">
      <c r="D196" s="12"/>
      <c r="E196" s="215"/>
      <c r="F196" s="212"/>
      <c r="G196" s="212"/>
      <c r="H196" s="212"/>
      <c r="I196" s="212"/>
      <c r="J196" s="212"/>
      <c r="K196" s="212"/>
      <c r="L196" s="212"/>
      <c r="M196" s="212"/>
      <c r="N196" s="212"/>
      <c r="O196" s="12"/>
      <c r="P196" s="12"/>
      <c r="Q196" s="211"/>
      <c r="R196" s="212"/>
    </row>
    <row r="197" spans="4:18">
      <c r="D197" s="12"/>
      <c r="E197" s="215"/>
      <c r="F197" s="212"/>
      <c r="G197" s="212"/>
      <c r="H197" s="212"/>
      <c r="I197" s="212"/>
      <c r="J197" s="212"/>
      <c r="K197" s="212"/>
      <c r="L197" s="212"/>
      <c r="M197" s="212"/>
      <c r="N197" s="212"/>
      <c r="O197" s="12"/>
      <c r="P197" s="12"/>
      <c r="Q197" s="211"/>
      <c r="R197" s="212"/>
    </row>
    <row r="198" spans="4:18">
      <c r="D198" s="12"/>
      <c r="E198" s="215"/>
      <c r="F198" s="212"/>
      <c r="G198" s="212"/>
      <c r="H198" s="212"/>
      <c r="I198" s="212"/>
      <c r="J198" s="212"/>
      <c r="K198" s="212"/>
      <c r="L198" s="212"/>
      <c r="M198" s="212"/>
      <c r="N198" s="212"/>
      <c r="O198" s="12"/>
      <c r="P198" s="12"/>
      <c r="Q198" s="211"/>
      <c r="R198" s="212"/>
    </row>
    <row r="199" spans="4:18">
      <c r="D199" s="12"/>
      <c r="E199" s="215"/>
      <c r="F199" s="212"/>
      <c r="G199" s="212"/>
      <c r="H199" s="212"/>
      <c r="I199" s="212"/>
      <c r="J199" s="212"/>
      <c r="K199" s="212"/>
      <c r="L199" s="212"/>
      <c r="M199" s="212"/>
      <c r="N199" s="212"/>
      <c r="O199" s="12"/>
      <c r="P199" s="12"/>
      <c r="Q199" s="211"/>
      <c r="R199" s="212"/>
    </row>
    <row r="200" spans="4:18">
      <c r="D200" s="12"/>
      <c r="E200" s="215"/>
      <c r="F200" s="212"/>
      <c r="G200" s="212"/>
      <c r="H200" s="212"/>
      <c r="I200" s="212"/>
      <c r="J200" s="212"/>
      <c r="K200" s="212"/>
      <c r="L200" s="212"/>
      <c r="M200" s="212"/>
      <c r="N200" s="212"/>
      <c r="O200" s="12"/>
      <c r="P200" s="12"/>
      <c r="Q200" s="211"/>
      <c r="R200" s="212"/>
    </row>
    <row r="201" spans="4:18">
      <c r="D201" s="12"/>
      <c r="E201" s="215"/>
      <c r="F201" s="212"/>
      <c r="G201" s="212"/>
      <c r="H201" s="212"/>
      <c r="I201" s="212"/>
      <c r="J201" s="212"/>
      <c r="K201" s="212"/>
      <c r="L201" s="212"/>
      <c r="M201" s="212"/>
      <c r="N201" s="212"/>
      <c r="O201" s="12"/>
      <c r="P201" s="12"/>
      <c r="Q201" s="211"/>
      <c r="R201" s="212"/>
    </row>
    <row r="202" spans="4:18">
      <c r="D202" s="12"/>
      <c r="E202" s="215"/>
      <c r="F202" s="212"/>
      <c r="G202" s="212"/>
      <c r="H202" s="212"/>
      <c r="I202" s="212"/>
      <c r="J202" s="212"/>
      <c r="K202" s="212"/>
      <c r="L202" s="212"/>
      <c r="M202" s="212"/>
      <c r="N202" s="212"/>
      <c r="O202" s="12"/>
      <c r="P202" s="12"/>
      <c r="Q202" s="211"/>
      <c r="R202" s="212"/>
    </row>
    <row r="203" spans="4:18">
      <c r="D203" s="12"/>
      <c r="E203" s="215"/>
      <c r="F203" s="212"/>
      <c r="G203" s="212"/>
      <c r="H203" s="212"/>
      <c r="I203" s="212"/>
      <c r="J203" s="212"/>
      <c r="K203" s="212"/>
      <c r="L203" s="212"/>
      <c r="M203" s="212"/>
      <c r="N203" s="212"/>
      <c r="O203" s="12"/>
      <c r="P203" s="12"/>
      <c r="Q203" s="211"/>
      <c r="R203" s="212"/>
    </row>
    <row r="204" spans="4:18">
      <c r="D204" s="12"/>
      <c r="E204" s="215"/>
      <c r="F204" s="212"/>
      <c r="G204" s="212"/>
      <c r="H204" s="212"/>
      <c r="I204" s="212"/>
      <c r="J204" s="212"/>
      <c r="K204" s="212"/>
      <c r="L204" s="212"/>
      <c r="M204" s="212"/>
      <c r="N204" s="212"/>
      <c r="O204" s="12"/>
      <c r="P204" s="12"/>
      <c r="Q204" s="211"/>
      <c r="R204" s="212"/>
    </row>
    <row r="205" spans="4:18">
      <c r="D205" s="12"/>
      <c r="E205" s="215"/>
      <c r="F205" s="212"/>
      <c r="G205" s="212"/>
      <c r="H205" s="212"/>
      <c r="I205" s="212"/>
      <c r="J205" s="212"/>
      <c r="K205" s="212"/>
      <c r="L205" s="212"/>
      <c r="M205" s="212"/>
      <c r="N205" s="212"/>
      <c r="O205" s="12"/>
      <c r="P205" s="12"/>
      <c r="Q205" s="211"/>
      <c r="R205" s="212"/>
    </row>
    <row r="206" spans="4:18">
      <c r="D206" s="12"/>
      <c r="E206" s="215"/>
      <c r="F206" s="212"/>
      <c r="G206" s="212"/>
      <c r="H206" s="212"/>
      <c r="I206" s="212"/>
      <c r="J206" s="212"/>
      <c r="K206" s="212"/>
      <c r="L206" s="212"/>
      <c r="M206" s="212"/>
      <c r="N206" s="212"/>
      <c r="O206" s="12"/>
      <c r="P206" s="12"/>
      <c r="Q206" s="211"/>
      <c r="R206" s="212"/>
    </row>
    <row r="207" spans="4:18">
      <c r="D207" s="12"/>
      <c r="E207" s="215"/>
      <c r="F207" s="212"/>
      <c r="G207" s="212"/>
      <c r="H207" s="212"/>
      <c r="I207" s="212"/>
      <c r="J207" s="212"/>
      <c r="K207" s="212"/>
      <c r="L207" s="212"/>
      <c r="M207" s="212"/>
      <c r="N207" s="212"/>
      <c r="O207" s="12"/>
      <c r="P207" s="12"/>
      <c r="Q207" s="211"/>
      <c r="R207" s="212"/>
    </row>
    <row r="208" spans="4:18">
      <c r="D208" s="12"/>
      <c r="E208" s="215"/>
      <c r="F208" s="212"/>
      <c r="G208" s="212"/>
      <c r="H208" s="212"/>
      <c r="I208" s="212"/>
      <c r="J208" s="212"/>
      <c r="K208" s="212"/>
      <c r="L208" s="212"/>
      <c r="M208" s="212"/>
      <c r="N208" s="212"/>
      <c r="O208" s="12"/>
      <c r="P208" s="12"/>
      <c r="Q208" s="211"/>
      <c r="R208" s="212"/>
    </row>
    <row r="209" spans="4:18">
      <c r="D209" s="12"/>
      <c r="E209" s="215"/>
      <c r="F209" s="212"/>
      <c r="G209" s="212"/>
      <c r="H209" s="212"/>
      <c r="I209" s="212"/>
      <c r="J209" s="212"/>
      <c r="K209" s="212"/>
      <c r="L209" s="212"/>
      <c r="M209" s="212"/>
      <c r="N209" s="212"/>
      <c r="O209" s="12"/>
      <c r="P209" s="12"/>
      <c r="Q209" s="211"/>
      <c r="R209" s="212"/>
    </row>
    <row r="210" spans="4:18">
      <c r="D210" s="12"/>
      <c r="E210" s="215"/>
      <c r="F210" s="212"/>
      <c r="G210" s="212"/>
      <c r="H210" s="212"/>
      <c r="I210" s="212"/>
      <c r="J210" s="212"/>
      <c r="K210" s="212"/>
      <c r="L210" s="212"/>
      <c r="M210" s="212"/>
      <c r="N210" s="212"/>
      <c r="O210" s="12"/>
      <c r="P210" s="12"/>
      <c r="Q210" s="211"/>
      <c r="R210" s="212"/>
    </row>
    <row r="211" spans="4:18">
      <c r="D211" s="12"/>
      <c r="E211" s="215"/>
      <c r="F211" s="212"/>
      <c r="G211" s="212"/>
      <c r="H211" s="212"/>
      <c r="I211" s="212"/>
      <c r="J211" s="212"/>
      <c r="K211" s="212"/>
      <c r="L211" s="212"/>
      <c r="M211" s="212"/>
      <c r="N211" s="212"/>
      <c r="O211" s="12"/>
      <c r="P211" s="12"/>
      <c r="Q211" s="211"/>
      <c r="R211" s="212"/>
    </row>
    <row r="212" spans="4:18">
      <c r="D212" s="12"/>
      <c r="E212" s="215"/>
      <c r="F212" s="212"/>
      <c r="G212" s="212"/>
      <c r="H212" s="212"/>
      <c r="I212" s="212"/>
      <c r="J212" s="212"/>
      <c r="K212" s="212"/>
      <c r="L212" s="212"/>
      <c r="M212" s="212"/>
      <c r="N212" s="212"/>
      <c r="O212" s="12"/>
      <c r="P212" s="12"/>
      <c r="Q212" s="211"/>
      <c r="R212" s="212"/>
    </row>
    <row r="213" spans="4:18">
      <c r="D213" s="12"/>
      <c r="E213" s="215"/>
      <c r="F213" s="212"/>
      <c r="G213" s="212"/>
      <c r="H213" s="212"/>
      <c r="I213" s="212"/>
      <c r="J213" s="212"/>
      <c r="K213" s="212"/>
      <c r="L213" s="212"/>
      <c r="M213" s="212"/>
      <c r="N213" s="212"/>
      <c r="O213" s="12"/>
      <c r="P213" s="12"/>
      <c r="Q213" s="211"/>
      <c r="R213" s="212"/>
    </row>
    <row r="214" spans="4:18">
      <c r="D214" s="12"/>
      <c r="E214" s="215"/>
      <c r="F214" s="212"/>
      <c r="G214" s="212"/>
      <c r="H214" s="212"/>
      <c r="I214" s="212"/>
      <c r="J214" s="212"/>
      <c r="K214" s="212"/>
      <c r="L214" s="212"/>
      <c r="M214" s="212"/>
      <c r="N214" s="212"/>
      <c r="O214" s="12"/>
      <c r="P214" s="12"/>
      <c r="Q214" s="211"/>
      <c r="R214" s="212"/>
    </row>
    <row r="215" spans="4:18">
      <c r="D215" s="12"/>
      <c r="E215" s="215"/>
      <c r="F215" s="212"/>
      <c r="G215" s="212"/>
      <c r="H215" s="212"/>
      <c r="I215" s="212"/>
      <c r="J215" s="212"/>
      <c r="K215" s="212"/>
      <c r="L215" s="212"/>
      <c r="M215" s="212"/>
      <c r="N215" s="212"/>
      <c r="O215" s="12"/>
      <c r="P215" s="12"/>
      <c r="Q215" s="211"/>
      <c r="R215" s="212"/>
    </row>
    <row r="216" spans="4:18">
      <c r="D216" s="12"/>
      <c r="E216" s="215"/>
      <c r="F216" s="212"/>
      <c r="G216" s="212"/>
      <c r="H216" s="212"/>
      <c r="I216" s="212"/>
      <c r="J216" s="212"/>
      <c r="K216" s="212"/>
      <c r="L216" s="212"/>
      <c r="M216" s="212"/>
      <c r="N216" s="212"/>
      <c r="O216" s="12"/>
      <c r="P216" s="12"/>
      <c r="Q216" s="211"/>
      <c r="R216" s="212"/>
    </row>
    <row r="217" spans="4:18">
      <c r="D217" s="12"/>
      <c r="E217" s="215"/>
      <c r="F217" s="212"/>
      <c r="G217" s="212"/>
      <c r="H217" s="212"/>
      <c r="I217" s="212"/>
      <c r="J217" s="212"/>
      <c r="K217" s="212"/>
      <c r="L217" s="212"/>
      <c r="M217" s="212"/>
      <c r="N217" s="212"/>
      <c r="O217" s="12"/>
      <c r="P217" s="12"/>
      <c r="Q217" s="211"/>
      <c r="R217" s="212"/>
    </row>
    <row r="218" spans="4:18">
      <c r="D218" s="12"/>
      <c r="E218" s="215"/>
      <c r="F218" s="212"/>
      <c r="G218" s="212"/>
      <c r="H218" s="212"/>
      <c r="I218" s="212"/>
      <c r="J218" s="212"/>
      <c r="K218" s="212"/>
      <c r="L218" s="212"/>
      <c r="M218" s="212"/>
      <c r="N218" s="212"/>
      <c r="O218" s="12"/>
      <c r="P218" s="12"/>
      <c r="Q218" s="211"/>
      <c r="R218" s="212"/>
    </row>
    <row r="219" spans="4:18">
      <c r="D219" s="12"/>
      <c r="E219" s="215"/>
      <c r="F219" s="212"/>
      <c r="G219" s="212"/>
      <c r="H219" s="212"/>
      <c r="I219" s="212"/>
      <c r="J219" s="212"/>
      <c r="K219" s="212"/>
      <c r="L219" s="212"/>
      <c r="M219" s="212"/>
      <c r="N219" s="212"/>
      <c r="O219" s="12"/>
      <c r="P219" s="12"/>
      <c r="Q219" s="211"/>
      <c r="R219" s="212"/>
    </row>
    <row r="220" spans="4:18">
      <c r="D220" s="12"/>
      <c r="E220" s="215"/>
      <c r="F220" s="212"/>
      <c r="G220" s="212"/>
      <c r="H220" s="212"/>
      <c r="I220" s="212"/>
      <c r="J220" s="212"/>
      <c r="K220" s="212"/>
      <c r="L220" s="212"/>
      <c r="M220" s="212"/>
      <c r="N220" s="212"/>
      <c r="O220" s="12"/>
      <c r="P220" s="12"/>
      <c r="Q220" s="211"/>
      <c r="R220" s="212"/>
    </row>
    <row r="221" spans="4:18">
      <c r="D221" s="12"/>
      <c r="E221" s="215"/>
      <c r="F221" s="212"/>
      <c r="G221" s="212"/>
      <c r="H221" s="212"/>
      <c r="I221" s="212"/>
      <c r="J221" s="212"/>
      <c r="K221" s="212"/>
      <c r="L221" s="212"/>
      <c r="M221" s="212"/>
      <c r="N221" s="212"/>
      <c r="O221" s="12"/>
      <c r="P221" s="12"/>
      <c r="Q221" s="211"/>
      <c r="R221" s="212"/>
    </row>
    <row r="222" spans="4:18">
      <c r="D222" s="12"/>
      <c r="E222" s="215"/>
      <c r="F222" s="212"/>
      <c r="G222" s="212"/>
      <c r="H222" s="212"/>
      <c r="I222" s="212"/>
      <c r="J222" s="212"/>
      <c r="K222" s="212"/>
      <c r="L222" s="212"/>
      <c r="M222" s="212"/>
      <c r="N222" s="212"/>
      <c r="O222" s="12"/>
      <c r="P222" s="12"/>
      <c r="Q222" s="211"/>
      <c r="R222" s="212"/>
    </row>
    <row r="223" spans="4:18">
      <c r="D223" s="12"/>
      <c r="E223" s="215"/>
      <c r="F223" s="212"/>
      <c r="G223" s="212"/>
      <c r="H223" s="212"/>
      <c r="I223" s="212"/>
      <c r="J223" s="212"/>
      <c r="K223" s="212"/>
      <c r="L223" s="212"/>
      <c r="M223" s="212"/>
      <c r="N223" s="212"/>
      <c r="O223" s="12"/>
      <c r="P223" s="12"/>
      <c r="Q223" s="211"/>
      <c r="R223" s="212"/>
    </row>
    <row r="224" spans="4:18">
      <c r="D224" s="12"/>
      <c r="E224" s="215"/>
      <c r="F224" s="212"/>
      <c r="G224" s="212"/>
      <c r="H224" s="212"/>
      <c r="I224" s="212"/>
      <c r="J224" s="212"/>
      <c r="K224" s="212"/>
      <c r="L224" s="212"/>
      <c r="M224" s="212"/>
      <c r="N224" s="212"/>
      <c r="O224" s="12"/>
      <c r="P224" s="12"/>
      <c r="Q224" s="211"/>
      <c r="R224" s="212"/>
    </row>
    <row r="225" spans="4:18">
      <c r="D225" s="12"/>
      <c r="E225" s="215"/>
      <c r="F225" s="212"/>
      <c r="G225" s="212"/>
      <c r="H225" s="212"/>
      <c r="I225" s="212"/>
      <c r="J225" s="212"/>
      <c r="K225" s="212"/>
      <c r="L225" s="212"/>
      <c r="M225" s="212"/>
      <c r="N225" s="212"/>
      <c r="O225" s="12"/>
      <c r="P225" s="12"/>
      <c r="Q225" s="211"/>
      <c r="R225" s="212"/>
    </row>
    <row r="226" spans="4:18">
      <c r="D226" s="12"/>
      <c r="E226" s="215"/>
      <c r="F226" s="212"/>
      <c r="G226" s="212"/>
      <c r="H226" s="212"/>
      <c r="I226" s="212"/>
      <c r="J226" s="212"/>
      <c r="K226" s="212"/>
      <c r="L226" s="212"/>
      <c r="M226" s="212"/>
      <c r="N226" s="212"/>
      <c r="O226" s="12"/>
      <c r="P226" s="12"/>
      <c r="Q226" s="211"/>
      <c r="R226" s="212"/>
    </row>
    <row r="227" spans="4:18">
      <c r="D227" s="12"/>
      <c r="E227" s="215"/>
      <c r="F227" s="212"/>
      <c r="G227" s="212"/>
      <c r="H227" s="212"/>
      <c r="I227" s="212"/>
      <c r="J227" s="212"/>
      <c r="K227" s="212"/>
      <c r="L227" s="212"/>
      <c r="M227" s="212"/>
      <c r="N227" s="212"/>
      <c r="O227" s="12"/>
      <c r="P227" s="12"/>
      <c r="Q227" s="211"/>
      <c r="R227" s="212"/>
    </row>
    <row r="228" spans="4:18">
      <c r="D228" s="12"/>
      <c r="E228" s="215"/>
      <c r="F228" s="212"/>
      <c r="G228" s="212"/>
      <c r="H228" s="212"/>
      <c r="I228" s="212"/>
      <c r="J228" s="212"/>
      <c r="K228" s="212"/>
      <c r="L228" s="212"/>
      <c r="M228" s="212"/>
      <c r="N228" s="212"/>
      <c r="O228" s="12"/>
      <c r="P228" s="12"/>
      <c r="Q228" s="211"/>
      <c r="R228" s="212"/>
    </row>
    <row r="229" spans="4:18">
      <c r="D229" s="12"/>
      <c r="E229" s="215"/>
      <c r="F229" s="212"/>
      <c r="G229" s="212"/>
      <c r="H229" s="212"/>
      <c r="I229" s="212"/>
      <c r="J229" s="212"/>
      <c r="K229" s="212"/>
      <c r="L229" s="212"/>
      <c r="M229" s="212"/>
      <c r="N229" s="212"/>
      <c r="O229" s="12"/>
      <c r="P229" s="12"/>
      <c r="Q229" s="211"/>
      <c r="R229" s="212"/>
    </row>
    <row r="230" spans="4:18">
      <c r="D230" s="12"/>
      <c r="E230" s="215"/>
      <c r="F230" s="212"/>
      <c r="G230" s="212"/>
      <c r="H230" s="212"/>
      <c r="I230" s="212"/>
      <c r="J230" s="212"/>
      <c r="K230" s="212"/>
      <c r="L230" s="212"/>
      <c r="M230" s="212"/>
      <c r="N230" s="212"/>
      <c r="O230" s="12"/>
      <c r="P230" s="12"/>
      <c r="Q230" s="211"/>
      <c r="R230" s="212"/>
    </row>
    <row r="231" spans="4:18">
      <c r="D231" s="12"/>
      <c r="E231" s="215"/>
      <c r="F231" s="212"/>
      <c r="G231" s="212"/>
      <c r="H231" s="212"/>
      <c r="I231" s="212"/>
      <c r="J231" s="212"/>
      <c r="K231" s="212"/>
      <c r="L231" s="212"/>
      <c r="M231" s="212"/>
      <c r="N231" s="212"/>
      <c r="O231" s="12"/>
      <c r="P231" s="12"/>
      <c r="Q231" s="211"/>
      <c r="R231" s="212"/>
    </row>
    <row r="232" spans="4:18">
      <c r="D232" s="12"/>
      <c r="E232" s="215"/>
      <c r="F232" s="212"/>
      <c r="G232" s="212"/>
      <c r="H232" s="212"/>
      <c r="I232" s="212"/>
      <c r="J232" s="212"/>
      <c r="K232" s="212"/>
      <c r="L232" s="212"/>
      <c r="M232" s="212"/>
      <c r="N232" s="212"/>
      <c r="O232" s="12"/>
      <c r="P232" s="12"/>
      <c r="Q232" s="211"/>
      <c r="R232" s="212"/>
    </row>
    <row r="233" spans="4:18">
      <c r="D233" s="12"/>
      <c r="E233" s="215"/>
      <c r="F233" s="212"/>
      <c r="G233" s="212"/>
      <c r="H233" s="212"/>
      <c r="I233" s="212"/>
      <c r="J233" s="212"/>
      <c r="K233" s="212"/>
      <c r="L233" s="212"/>
      <c r="M233" s="212"/>
      <c r="N233" s="212"/>
      <c r="O233" s="12"/>
      <c r="P233" s="12"/>
      <c r="Q233" s="211"/>
      <c r="R233" s="212"/>
    </row>
    <row r="234" spans="4:18">
      <c r="D234" s="12"/>
      <c r="E234" s="215"/>
      <c r="F234" s="212"/>
      <c r="G234" s="212"/>
      <c r="H234" s="212"/>
      <c r="I234" s="212"/>
      <c r="J234" s="212"/>
      <c r="K234" s="212"/>
      <c r="L234" s="212"/>
      <c r="M234" s="212"/>
      <c r="N234" s="212"/>
      <c r="O234" s="12"/>
      <c r="P234" s="12"/>
      <c r="Q234" s="211"/>
      <c r="R234" s="212"/>
    </row>
    <row r="235" spans="4:18">
      <c r="D235" s="12"/>
      <c r="E235" s="215"/>
      <c r="F235" s="212"/>
      <c r="G235" s="212"/>
      <c r="H235" s="212"/>
      <c r="I235" s="212"/>
      <c r="J235" s="212"/>
      <c r="K235" s="212"/>
      <c r="L235" s="212"/>
      <c r="M235" s="212"/>
      <c r="N235" s="212"/>
      <c r="O235" s="12"/>
      <c r="P235" s="12"/>
      <c r="Q235" s="211"/>
      <c r="R235" s="212"/>
    </row>
    <row r="236" spans="4:18">
      <c r="D236" s="12"/>
      <c r="E236" s="215"/>
      <c r="F236" s="212"/>
      <c r="G236" s="212"/>
      <c r="H236" s="212"/>
      <c r="I236" s="212"/>
      <c r="J236" s="212"/>
      <c r="K236" s="212"/>
      <c r="L236" s="212"/>
      <c r="M236" s="212"/>
      <c r="N236" s="212"/>
      <c r="O236" s="12"/>
      <c r="P236" s="12"/>
      <c r="Q236" s="211"/>
      <c r="R236" s="212"/>
    </row>
    <row r="237" spans="4:18">
      <c r="D237" s="12"/>
      <c r="E237" s="215"/>
      <c r="F237" s="212"/>
      <c r="G237" s="212"/>
      <c r="H237" s="212"/>
      <c r="I237" s="212"/>
      <c r="J237" s="212"/>
      <c r="K237" s="212"/>
      <c r="L237" s="212"/>
      <c r="M237" s="212"/>
      <c r="N237" s="212"/>
      <c r="O237" s="12"/>
      <c r="P237" s="12"/>
      <c r="Q237" s="211"/>
      <c r="R237" s="212"/>
    </row>
    <row r="238" spans="4:18">
      <c r="D238" s="12"/>
      <c r="E238" s="215"/>
      <c r="F238" s="212"/>
      <c r="G238" s="212"/>
      <c r="H238" s="212"/>
      <c r="I238" s="212"/>
      <c r="J238" s="212"/>
      <c r="K238" s="212"/>
      <c r="L238" s="212"/>
      <c r="M238" s="212"/>
      <c r="N238" s="212"/>
      <c r="O238" s="12"/>
      <c r="P238" s="12"/>
      <c r="Q238" s="211"/>
      <c r="R238" s="212"/>
    </row>
    <row r="239" spans="4:18">
      <c r="D239" s="12"/>
      <c r="E239" s="215"/>
      <c r="F239" s="212"/>
      <c r="G239" s="212"/>
      <c r="H239" s="212"/>
      <c r="I239" s="212"/>
      <c r="J239" s="212"/>
      <c r="K239" s="212"/>
      <c r="L239" s="212"/>
      <c r="M239" s="212"/>
      <c r="N239" s="212"/>
      <c r="O239" s="12"/>
      <c r="P239" s="12"/>
      <c r="Q239" s="211"/>
      <c r="R239" s="212"/>
    </row>
    <row r="240" spans="4:18">
      <c r="D240" s="12"/>
      <c r="E240" s="215"/>
      <c r="F240" s="212"/>
      <c r="G240" s="212"/>
      <c r="H240" s="212"/>
      <c r="I240" s="212"/>
      <c r="J240" s="212"/>
      <c r="K240" s="212"/>
      <c r="L240" s="212"/>
      <c r="M240" s="212"/>
      <c r="N240" s="212"/>
      <c r="O240" s="12"/>
      <c r="P240" s="12"/>
      <c r="Q240" s="211"/>
      <c r="R240" s="212"/>
    </row>
    <row r="241" spans="4:18">
      <c r="D241" s="12"/>
      <c r="E241" s="215"/>
      <c r="F241" s="212"/>
      <c r="G241" s="212"/>
      <c r="H241" s="212"/>
      <c r="I241" s="212"/>
      <c r="J241" s="212"/>
      <c r="K241" s="212"/>
      <c r="L241" s="212"/>
      <c r="M241" s="212"/>
      <c r="N241" s="212"/>
      <c r="O241" s="12"/>
      <c r="P241" s="12"/>
      <c r="Q241" s="211"/>
      <c r="R241" s="212"/>
    </row>
    <row r="242" spans="4:18">
      <c r="D242" s="12"/>
      <c r="E242" s="215"/>
      <c r="F242" s="212"/>
      <c r="G242" s="212"/>
      <c r="H242" s="212"/>
      <c r="I242" s="212"/>
      <c r="J242" s="212"/>
      <c r="K242" s="212"/>
      <c r="L242" s="212"/>
      <c r="M242" s="212"/>
      <c r="N242" s="212"/>
      <c r="O242" s="12"/>
      <c r="P242" s="12"/>
      <c r="Q242" s="211"/>
      <c r="R242" s="212"/>
    </row>
    <row r="243" spans="4:18">
      <c r="D243" s="12"/>
      <c r="E243" s="215"/>
      <c r="F243" s="212"/>
      <c r="G243" s="212"/>
      <c r="H243" s="212"/>
      <c r="I243" s="212"/>
      <c r="J243" s="212"/>
      <c r="K243" s="212"/>
      <c r="L243" s="212"/>
      <c r="M243" s="212"/>
      <c r="N243" s="212"/>
      <c r="O243" s="12"/>
      <c r="P243" s="12"/>
      <c r="Q243" s="211"/>
      <c r="R243" s="212"/>
    </row>
    <row r="244" spans="4:18">
      <c r="D244" s="12"/>
      <c r="E244" s="215"/>
      <c r="F244" s="212"/>
      <c r="G244" s="212"/>
      <c r="H244" s="212"/>
      <c r="I244" s="212"/>
      <c r="J244" s="212"/>
      <c r="K244" s="212"/>
      <c r="L244" s="212"/>
      <c r="M244" s="212"/>
      <c r="N244" s="212"/>
      <c r="O244" s="12"/>
      <c r="P244" s="12"/>
      <c r="Q244" s="211"/>
      <c r="R244" s="212"/>
    </row>
    <row r="245" spans="4:18">
      <c r="D245" s="12"/>
      <c r="E245" s="215"/>
      <c r="F245" s="212"/>
      <c r="G245" s="212"/>
      <c r="H245" s="212"/>
      <c r="I245" s="212"/>
      <c r="J245" s="212"/>
      <c r="K245" s="212"/>
      <c r="L245" s="212"/>
      <c r="M245" s="212"/>
      <c r="N245" s="212"/>
      <c r="O245" s="12"/>
      <c r="P245" s="12"/>
      <c r="Q245" s="211"/>
      <c r="R245" s="212"/>
    </row>
    <row r="246" spans="4:18">
      <c r="D246" s="12"/>
      <c r="E246" s="215"/>
      <c r="F246" s="212"/>
      <c r="G246" s="212"/>
      <c r="H246" s="212"/>
      <c r="I246" s="212"/>
      <c r="J246" s="212"/>
      <c r="K246" s="212"/>
      <c r="L246" s="212"/>
      <c r="M246" s="212"/>
      <c r="N246" s="212"/>
      <c r="O246" s="12"/>
      <c r="P246" s="12"/>
      <c r="Q246" s="211"/>
      <c r="R246" s="212"/>
    </row>
    <row r="247" spans="4:18">
      <c r="D247" s="12"/>
      <c r="E247" s="215"/>
      <c r="F247" s="212"/>
      <c r="G247" s="212"/>
      <c r="H247" s="212"/>
      <c r="I247" s="212"/>
      <c r="J247" s="212"/>
      <c r="K247" s="212"/>
      <c r="L247" s="212"/>
      <c r="M247" s="212"/>
      <c r="N247" s="212"/>
      <c r="O247" s="12"/>
      <c r="P247" s="12"/>
      <c r="Q247" s="211"/>
      <c r="R247" s="212"/>
    </row>
    <row r="248" spans="4:18">
      <c r="D248" s="12"/>
      <c r="E248" s="215"/>
      <c r="F248" s="212"/>
      <c r="G248" s="212"/>
      <c r="H248" s="212"/>
      <c r="I248" s="212"/>
      <c r="J248" s="212"/>
      <c r="K248" s="212"/>
      <c r="L248" s="212"/>
      <c r="M248" s="212"/>
      <c r="N248" s="212"/>
      <c r="O248" s="12"/>
      <c r="P248" s="12"/>
      <c r="Q248" s="211"/>
      <c r="R248" s="212"/>
    </row>
    <row r="249" spans="4:18">
      <c r="D249" s="12"/>
      <c r="E249" s="215"/>
      <c r="F249" s="212"/>
      <c r="G249" s="212"/>
      <c r="H249" s="212"/>
      <c r="I249" s="212"/>
      <c r="J249" s="212"/>
      <c r="K249" s="212"/>
      <c r="L249" s="212"/>
      <c r="M249" s="212"/>
      <c r="N249" s="212"/>
      <c r="O249" s="12"/>
      <c r="P249" s="12"/>
      <c r="Q249" s="211"/>
      <c r="R249" s="212"/>
    </row>
    <row r="250" spans="4:18">
      <c r="D250" s="12"/>
      <c r="E250" s="215"/>
      <c r="F250" s="212"/>
      <c r="G250" s="212"/>
      <c r="H250" s="212"/>
      <c r="I250" s="212"/>
      <c r="J250" s="212"/>
      <c r="K250" s="212"/>
      <c r="L250" s="212"/>
      <c r="M250" s="212"/>
      <c r="N250" s="212"/>
      <c r="O250" s="12"/>
      <c r="P250" s="12"/>
      <c r="Q250" s="211"/>
      <c r="R250" s="212"/>
    </row>
    <row r="251" spans="4:18">
      <c r="D251" s="12"/>
      <c r="E251" s="215"/>
      <c r="F251" s="212"/>
      <c r="G251" s="212"/>
      <c r="H251" s="212"/>
      <c r="I251" s="212"/>
      <c r="J251" s="212"/>
      <c r="K251" s="212"/>
      <c r="L251" s="212"/>
      <c r="M251" s="212"/>
      <c r="N251" s="212"/>
      <c r="O251" s="12"/>
      <c r="P251" s="12"/>
      <c r="Q251" s="211"/>
      <c r="R251" s="212"/>
    </row>
    <row r="252" spans="4:18">
      <c r="D252" s="12"/>
      <c r="E252" s="215"/>
      <c r="F252" s="212"/>
      <c r="G252" s="212"/>
      <c r="H252" s="212"/>
      <c r="I252" s="212"/>
      <c r="J252" s="212"/>
      <c r="K252" s="212"/>
      <c r="L252" s="212"/>
      <c r="M252" s="212"/>
      <c r="N252" s="212"/>
      <c r="O252" s="12"/>
      <c r="P252" s="12"/>
      <c r="Q252" s="211"/>
      <c r="R252" s="212"/>
    </row>
    <row r="253" spans="4:18">
      <c r="D253" s="12"/>
      <c r="E253" s="215"/>
      <c r="F253" s="212"/>
      <c r="G253" s="212"/>
      <c r="H253" s="212"/>
      <c r="I253" s="212"/>
      <c r="J253" s="212"/>
      <c r="K253" s="212"/>
      <c r="L253" s="212"/>
      <c r="M253" s="212"/>
      <c r="N253" s="212"/>
      <c r="O253" s="12"/>
      <c r="P253" s="12"/>
      <c r="Q253" s="211"/>
      <c r="R253" s="212"/>
    </row>
    <row r="254" spans="4:18">
      <c r="D254" s="12"/>
      <c r="E254" s="215"/>
      <c r="F254" s="212"/>
      <c r="G254" s="212"/>
      <c r="H254" s="212"/>
      <c r="I254" s="212"/>
      <c r="J254" s="212"/>
      <c r="K254" s="212"/>
      <c r="L254" s="212"/>
      <c r="M254" s="212"/>
      <c r="N254" s="212"/>
      <c r="O254" s="12"/>
      <c r="P254" s="12"/>
      <c r="Q254" s="211"/>
      <c r="R254" s="212"/>
    </row>
    <row r="255" spans="4:18">
      <c r="D255" s="12"/>
      <c r="E255" s="215"/>
      <c r="F255" s="212"/>
      <c r="G255" s="212"/>
      <c r="H255" s="212"/>
      <c r="I255" s="212"/>
      <c r="J255" s="212"/>
      <c r="K255" s="212"/>
      <c r="L255" s="212"/>
      <c r="M255" s="212"/>
      <c r="N255" s="212"/>
      <c r="O255" s="12"/>
      <c r="P255" s="12"/>
      <c r="Q255" s="211"/>
      <c r="R255" s="212"/>
    </row>
    <row r="256" spans="4:18">
      <c r="D256" s="12"/>
      <c r="E256" s="215"/>
      <c r="F256" s="212"/>
      <c r="G256" s="212"/>
      <c r="H256" s="212"/>
      <c r="I256" s="212"/>
      <c r="J256" s="212"/>
      <c r="K256" s="212"/>
      <c r="L256" s="212"/>
      <c r="M256" s="212"/>
      <c r="N256" s="212"/>
      <c r="O256" s="12"/>
      <c r="P256" s="12"/>
      <c r="Q256" s="211"/>
      <c r="R256" s="212"/>
    </row>
    <row r="257" spans="4:18">
      <c r="D257" s="12"/>
      <c r="E257" s="215"/>
      <c r="F257" s="212"/>
      <c r="G257" s="212"/>
      <c r="H257" s="212"/>
      <c r="I257" s="212"/>
      <c r="J257" s="212"/>
      <c r="K257" s="212"/>
      <c r="L257" s="212"/>
      <c r="M257" s="212"/>
      <c r="N257" s="212"/>
      <c r="O257" s="12"/>
      <c r="P257" s="12"/>
      <c r="Q257" s="211"/>
      <c r="R257" s="212"/>
    </row>
    <row r="258" spans="4:18">
      <c r="D258" s="12"/>
      <c r="E258" s="215"/>
      <c r="F258" s="212"/>
      <c r="G258" s="212"/>
      <c r="H258" s="212"/>
      <c r="I258" s="212"/>
      <c r="J258" s="212"/>
      <c r="K258" s="212"/>
      <c r="L258" s="212"/>
      <c r="M258" s="212"/>
      <c r="N258" s="212"/>
      <c r="O258" s="12"/>
      <c r="P258" s="12"/>
      <c r="Q258" s="211"/>
      <c r="R258" s="212"/>
    </row>
    <row r="259" spans="4:18">
      <c r="D259" s="12"/>
      <c r="E259" s="215"/>
      <c r="F259" s="212"/>
      <c r="G259" s="212"/>
      <c r="H259" s="212"/>
      <c r="I259" s="212"/>
      <c r="J259" s="212"/>
      <c r="K259" s="212"/>
      <c r="L259" s="212"/>
      <c r="M259" s="212"/>
      <c r="N259" s="212"/>
      <c r="O259" s="12"/>
      <c r="P259" s="12"/>
      <c r="Q259" s="211"/>
      <c r="R259" s="212"/>
    </row>
    <row r="260" spans="4:18">
      <c r="D260" s="12"/>
      <c r="E260" s="215"/>
      <c r="F260" s="212"/>
      <c r="G260" s="212"/>
      <c r="H260" s="212"/>
      <c r="I260" s="212"/>
      <c r="J260" s="212"/>
      <c r="K260" s="212"/>
      <c r="L260" s="212"/>
      <c r="M260" s="212"/>
      <c r="N260" s="212"/>
      <c r="O260" s="12"/>
      <c r="P260" s="12"/>
      <c r="Q260" s="211"/>
      <c r="R260" s="212"/>
    </row>
    <row r="261" spans="4:18">
      <c r="D261" s="12"/>
      <c r="E261" s="215"/>
      <c r="F261" s="212"/>
      <c r="G261" s="212"/>
      <c r="H261" s="212"/>
      <c r="I261" s="212"/>
      <c r="J261" s="212"/>
      <c r="K261" s="212"/>
      <c r="L261" s="212"/>
      <c r="M261" s="212"/>
      <c r="N261" s="212"/>
      <c r="O261" s="12"/>
      <c r="P261" s="12"/>
      <c r="Q261" s="211"/>
      <c r="R261" s="212"/>
    </row>
    <row r="262" spans="4:18">
      <c r="D262" s="12"/>
      <c r="E262" s="215"/>
      <c r="F262" s="212"/>
      <c r="G262" s="212"/>
      <c r="H262" s="212"/>
      <c r="I262" s="212"/>
      <c r="J262" s="212"/>
      <c r="K262" s="212"/>
      <c r="L262" s="212"/>
      <c r="M262" s="212"/>
      <c r="N262" s="212"/>
      <c r="O262" s="12"/>
      <c r="P262" s="12"/>
      <c r="Q262" s="211"/>
      <c r="R262" s="212"/>
    </row>
    <row r="263" spans="4:18">
      <c r="D263" s="12"/>
      <c r="E263" s="215"/>
      <c r="F263" s="212"/>
      <c r="G263" s="212"/>
      <c r="H263" s="212"/>
      <c r="I263" s="212"/>
      <c r="J263" s="212"/>
      <c r="K263" s="212"/>
      <c r="L263" s="212"/>
      <c r="M263" s="212"/>
      <c r="N263" s="212"/>
      <c r="O263" s="12"/>
      <c r="P263" s="12"/>
      <c r="Q263" s="211"/>
      <c r="R263" s="212"/>
    </row>
    <row r="264" spans="4:18">
      <c r="D264" s="12"/>
      <c r="E264" s="215"/>
      <c r="F264" s="212"/>
      <c r="G264" s="212"/>
      <c r="H264" s="212"/>
      <c r="I264" s="212"/>
      <c r="J264" s="212"/>
      <c r="K264" s="212"/>
      <c r="L264" s="212"/>
      <c r="M264" s="212"/>
      <c r="N264" s="212"/>
      <c r="O264" s="12"/>
      <c r="P264" s="12"/>
      <c r="Q264" s="211"/>
      <c r="R264" s="212"/>
    </row>
    <row r="265" spans="4:18">
      <c r="D265" s="12"/>
      <c r="E265" s="215"/>
      <c r="F265" s="212"/>
      <c r="G265" s="212"/>
      <c r="H265" s="212"/>
      <c r="I265" s="212"/>
      <c r="J265" s="212"/>
      <c r="K265" s="212"/>
      <c r="L265" s="212"/>
      <c r="M265" s="212"/>
      <c r="N265" s="212"/>
      <c r="O265" s="12"/>
      <c r="P265" s="12"/>
      <c r="Q265" s="211"/>
      <c r="R265" s="212"/>
    </row>
    <row r="266" spans="4:18">
      <c r="D266" s="12"/>
      <c r="E266" s="215"/>
      <c r="F266" s="212"/>
      <c r="G266" s="212"/>
      <c r="H266" s="212"/>
      <c r="I266" s="212"/>
      <c r="J266" s="212"/>
      <c r="K266" s="212"/>
      <c r="L266" s="212"/>
      <c r="M266" s="212"/>
      <c r="N266" s="212"/>
      <c r="O266" s="12"/>
      <c r="P266" s="12"/>
      <c r="Q266" s="211"/>
      <c r="R266" s="212"/>
    </row>
    <row r="267" spans="4:18">
      <c r="D267" s="12"/>
      <c r="E267" s="215"/>
      <c r="F267" s="212"/>
      <c r="G267" s="212"/>
      <c r="H267" s="212"/>
      <c r="I267" s="212"/>
      <c r="J267" s="212"/>
      <c r="K267" s="212"/>
      <c r="L267" s="212"/>
      <c r="M267" s="212"/>
      <c r="N267" s="212"/>
      <c r="O267" s="12"/>
      <c r="P267" s="12"/>
      <c r="Q267" s="211"/>
      <c r="R267" s="212"/>
    </row>
    <row r="268" spans="4:18">
      <c r="D268" s="12"/>
      <c r="E268" s="215"/>
      <c r="F268" s="212"/>
      <c r="G268" s="212"/>
      <c r="H268" s="212"/>
      <c r="I268" s="212"/>
      <c r="J268" s="212"/>
      <c r="K268" s="212"/>
      <c r="L268" s="212"/>
      <c r="M268" s="212"/>
      <c r="N268" s="212"/>
      <c r="O268" s="12"/>
      <c r="P268" s="12"/>
      <c r="Q268" s="211"/>
      <c r="R268" s="212"/>
    </row>
    <row r="269" spans="4:18">
      <c r="D269" s="12"/>
      <c r="E269" s="215"/>
      <c r="F269" s="212"/>
      <c r="G269" s="212"/>
      <c r="H269" s="212"/>
      <c r="I269" s="212"/>
      <c r="J269" s="212"/>
      <c r="K269" s="212"/>
      <c r="L269" s="212"/>
      <c r="M269" s="212"/>
      <c r="N269" s="212"/>
      <c r="O269" s="12"/>
      <c r="P269" s="12"/>
      <c r="Q269" s="211"/>
      <c r="R269" s="212"/>
    </row>
    <row r="270" spans="4:18">
      <c r="D270" s="12"/>
      <c r="E270" s="215"/>
      <c r="F270" s="212"/>
      <c r="G270" s="212"/>
      <c r="H270" s="212"/>
      <c r="I270" s="212"/>
      <c r="J270" s="212"/>
      <c r="K270" s="212"/>
      <c r="L270" s="212"/>
      <c r="M270" s="212"/>
      <c r="N270" s="212"/>
      <c r="O270" s="12"/>
      <c r="P270" s="12"/>
      <c r="Q270" s="211"/>
      <c r="R270" s="212"/>
    </row>
    <row r="271" spans="4:18">
      <c r="D271" s="12"/>
      <c r="E271" s="215"/>
      <c r="F271" s="212"/>
      <c r="G271" s="212"/>
      <c r="H271" s="212"/>
      <c r="I271" s="212"/>
      <c r="J271" s="212"/>
      <c r="K271" s="212"/>
      <c r="L271" s="212"/>
      <c r="M271" s="212"/>
      <c r="N271" s="212"/>
      <c r="O271" s="12"/>
      <c r="P271" s="12"/>
      <c r="Q271" s="211"/>
      <c r="R271" s="212"/>
    </row>
    <row r="272" spans="4:18">
      <c r="D272" s="12"/>
      <c r="E272" s="215"/>
      <c r="F272" s="212"/>
      <c r="G272" s="212"/>
      <c r="H272" s="212"/>
      <c r="I272" s="212"/>
      <c r="J272" s="212"/>
      <c r="K272" s="212"/>
      <c r="L272" s="212"/>
      <c r="M272" s="212"/>
      <c r="N272" s="212"/>
      <c r="O272" s="12"/>
      <c r="P272" s="12"/>
      <c r="Q272" s="211"/>
      <c r="R272" s="212"/>
    </row>
    <row r="273" spans="4:18">
      <c r="D273" s="12"/>
      <c r="E273" s="215"/>
      <c r="F273" s="212"/>
      <c r="G273" s="212"/>
      <c r="H273" s="212"/>
      <c r="I273" s="212"/>
      <c r="J273" s="212"/>
      <c r="K273" s="212"/>
      <c r="L273" s="212"/>
      <c r="M273" s="212"/>
      <c r="N273" s="212"/>
      <c r="O273" s="12"/>
      <c r="P273" s="12"/>
      <c r="Q273" s="211"/>
      <c r="R273" s="212"/>
    </row>
    <row r="274" spans="4:18">
      <c r="D274" s="12"/>
      <c r="E274" s="215"/>
      <c r="F274" s="212"/>
      <c r="G274" s="212"/>
      <c r="H274" s="212"/>
      <c r="I274" s="212"/>
      <c r="J274" s="212"/>
      <c r="K274" s="212"/>
      <c r="L274" s="212"/>
      <c r="M274" s="212"/>
      <c r="N274" s="212"/>
      <c r="O274" s="12"/>
      <c r="P274" s="12"/>
      <c r="Q274" s="211"/>
      <c r="R274" s="212"/>
    </row>
    <row r="275" spans="4:18">
      <c r="D275" s="12"/>
      <c r="E275" s="215"/>
      <c r="F275" s="212"/>
      <c r="G275" s="212"/>
      <c r="H275" s="212"/>
      <c r="I275" s="212"/>
      <c r="J275" s="212"/>
      <c r="K275" s="212"/>
      <c r="L275" s="212"/>
      <c r="M275" s="212"/>
      <c r="N275" s="212"/>
      <c r="O275" s="12"/>
      <c r="P275" s="12"/>
      <c r="Q275" s="211"/>
      <c r="R275" s="212"/>
    </row>
    <row r="276" spans="4:18">
      <c r="D276" s="12"/>
      <c r="E276" s="215"/>
      <c r="F276" s="212"/>
      <c r="G276" s="212"/>
      <c r="H276" s="212"/>
      <c r="I276" s="212"/>
      <c r="J276" s="212"/>
      <c r="K276" s="212"/>
      <c r="L276" s="212"/>
      <c r="M276" s="212"/>
      <c r="N276" s="212"/>
      <c r="O276" s="12"/>
      <c r="P276" s="12"/>
      <c r="Q276" s="211"/>
      <c r="R276" s="212"/>
    </row>
    <row r="277" spans="4:18">
      <c r="D277" s="12"/>
      <c r="E277" s="215"/>
      <c r="F277" s="212"/>
      <c r="G277" s="212"/>
      <c r="H277" s="212"/>
      <c r="I277" s="212"/>
      <c r="J277" s="212"/>
      <c r="K277" s="212"/>
      <c r="L277" s="212"/>
      <c r="M277" s="212"/>
      <c r="N277" s="212"/>
      <c r="O277" s="12"/>
      <c r="P277" s="12"/>
      <c r="Q277" s="211"/>
      <c r="R277" s="212"/>
    </row>
    <row r="278" spans="4:18">
      <c r="D278" s="12"/>
      <c r="E278" s="215"/>
      <c r="F278" s="212"/>
      <c r="G278" s="212"/>
      <c r="H278" s="212"/>
      <c r="I278" s="212"/>
      <c r="J278" s="212"/>
      <c r="K278" s="212"/>
      <c r="L278" s="212"/>
      <c r="M278" s="212"/>
      <c r="N278" s="212"/>
      <c r="O278" s="12"/>
      <c r="P278" s="12"/>
      <c r="Q278" s="211"/>
      <c r="R278" s="212"/>
    </row>
    <row r="279" spans="4:18">
      <c r="D279" s="12"/>
      <c r="E279" s="215"/>
      <c r="F279" s="212"/>
      <c r="G279" s="212"/>
      <c r="H279" s="212"/>
      <c r="I279" s="212"/>
      <c r="J279" s="212"/>
      <c r="K279" s="212"/>
      <c r="L279" s="212"/>
      <c r="M279" s="212"/>
      <c r="N279" s="212"/>
      <c r="O279" s="12"/>
      <c r="P279" s="12"/>
      <c r="Q279" s="211"/>
      <c r="R279" s="212"/>
    </row>
    <row r="280" spans="4:18">
      <c r="D280" s="12"/>
      <c r="E280" s="215"/>
      <c r="F280" s="212"/>
      <c r="G280" s="212"/>
      <c r="H280" s="212"/>
      <c r="I280" s="212"/>
      <c r="J280" s="212"/>
      <c r="K280" s="212"/>
      <c r="L280" s="212"/>
      <c r="M280" s="212"/>
      <c r="N280" s="212"/>
      <c r="O280" s="12"/>
      <c r="P280" s="12"/>
      <c r="Q280" s="211"/>
      <c r="R280" s="212"/>
    </row>
    <row r="281" spans="4:18">
      <c r="D281" s="12"/>
      <c r="E281" s="215"/>
      <c r="F281" s="212"/>
      <c r="G281" s="212"/>
      <c r="H281" s="212"/>
      <c r="I281" s="212"/>
      <c r="J281" s="212"/>
      <c r="K281" s="212"/>
      <c r="L281" s="212"/>
      <c r="M281" s="212"/>
      <c r="N281" s="212"/>
      <c r="O281" s="12"/>
      <c r="P281" s="12"/>
      <c r="Q281" s="211"/>
      <c r="R281" s="212"/>
    </row>
    <row r="282" spans="4:18">
      <c r="D282" s="12"/>
      <c r="E282" s="215"/>
      <c r="F282" s="212"/>
      <c r="G282" s="212"/>
      <c r="H282" s="212"/>
      <c r="I282" s="212"/>
      <c r="J282" s="212"/>
      <c r="K282" s="212"/>
      <c r="L282" s="212"/>
      <c r="M282" s="212"/>
      <c r="N282" s="212"/>
      <c r="O282" s="12"/>
      <c r="P282" s="12"/>
      <c r="Q282" s="211"/>
      <c r="R282" s="212"/>
    </row>
    <row r="283" spans="4:18">
      <c r="D283" s="12"/>
      <c r="E283" s="215"/>
      <c r="F283" s="212"/>
      <c r="G283" s="212"/>
      <c r="H283" s="212"/>
      <c r="I283" s="212"/>
      <c r="J283" s="212"/>
      <c r="K283" s="212"/>
      <c r="L283" s="212"/>
      <c r="M283" s="212"/>
      <c r="N283" s="212"/>
      <c r="O283" s="12"/>
      <c r="P283" s="12"/>
      <c r="Q283" s="211"/>
      <c r="R283" s="212"/>
    </row>
    <row r="284" spans="4:18">
      <c r="D284" s="12"/>
      <c r="E284" s="215"/>
      <c r="F284" s="212"/>
      <c r="G284" s="212"/>
      <c r="H284" s="212"/>
      <c r="I284" s="212"/>
      <c r="J284" s="212"/>
      <c r="K284" s="212"/>
      <c r="L284" s="212"/>
      <c r="M284" s="212"/>
      <c r="N284" s="212"/>
      <c r="O284" s="12"/>
      <c r="P284" s="12"/>
      <c r="Q284" s="211"/>
      <c r="R284" s="212"/>
    </row>
    <row r="285" spans="4:18">
      <c r="D285" s="12"/>
      <c r="E285" s="215"/>
      <c r="F285" s="212"/>
      <c r="G285" s="212"/>
      <c r="H285" s="212"/>
      <c r="I285" s="212"/>
      <c r="J285" s="212"/>
      <c r="K285" s="212"/>
      <c r="L285" s="212"/>
      <c r="M285" s="212"/>
      <c r="N285" s="212"/>
      <c r="O285" s="12"/>
      <c r="P285" s="12"/>
      <c r="Q285" s="211"/>
      <c r="R285" s="212"/>
    </row>
    <row r="286" spans="4:18">
      <c r="D286" s="12"/>
      <c r="E286" s="215"/>
      <c r="F286" s="212"/>
      <c r="G286" s="212"/>
      <c r="H286" s="212"/>
      <c r="I286" s="212"/>
      <c r="J286" s="212"/>
      <c r="K286" s="212"/>
      <c r="L286" s="212"/>
      <c r="M286" s="212"/>
      <c r="N286" s="212"/>
      <c r="O286" s="12"/>
      <c r="P286" s="12"/>
      <c r="Q286" s="211"/>
      <c r="R286" s="212"/>
    </row>
    <row r="287" spans="4:18">
      <c r="D287" s="12"/>
      <c r="E287" s="215"/>
      <c r="F287" s="212"/>
      <c r="G287" s="212"/>
      <c r="H287" s="212"/>
      <c r="I287" s="212"/>
      <c r="J287" s="212"/>
      <c r="K287" s="212"/>
      <c r="L287" s="212"/>
      <c r="M287" s="212"/>
      <c r="N287" s="212"/>
      <c r="O287" s="12"/>
      <c r="P287" s="12"/>
      <c r="Q287" s="211"/>
      <c r="R287" s="212"/>
    </row>
    <row r="288" spans="4:18">
      <c r="D288" s="12"/>
      <c r="E288" s="215"/>
      <c r="F288" s="212"/>
      <c r="G288" s="212"/>
      <c r="H288" s="212"/>
      <c r="I288" s="212"/>
      <c r="J288" s="212"/>
      <c r="K288" s="212"/>
      <c r="L288" s="212"/>
      <c r="M288" s="212"/>
      <c r="N288" s="212"/>
      <c r="O288" s="12"/>
      <c r="P288" s="12"/>
      <c r="Q288" s="211"/>
      <c r="R288" s="212"/>
    </row>
    <row r="289" spans="4:18">
      <c r="D289" s="12"/>
      <c r="E289" s="215"/>
      <c r="F289" s="212"/>
      <c r="G289" s="212"/>
      <c r="H289" s="212"/>
      <c r="I289" s="212"/>
      <c r="J289" s="212"/>
      <c r="K289" s="212"/>
      <c r="L289" s="212"/>
      <c r="M289" s="212"/>
      <c r="N289" s="212"/>
      <c r="O289" s="12"/>
      <c r="P289" s="12"/>
      <c r="Q289" s="211"/>
      <c r="R289" s="212"/>
    </row>
    <row r="290" spans="4:18">
      <c r="D290" s="12"/>
      <c r="E290" s="215"/>
      <c r="F290" s="212"/>
      <c r="G290" s="212"/>
      <c r="H290" s="212"/>
      <c r="I290" s="212"/>
      <c r="J290" s="212"/>
      <c r="K290" s="212"/>
      <c r="L290" s="212"/>
      <c r="M290" s="212"/>
      <c r="N290" s="212"/>
      <c r="O290" s="12"/>
      <c r="P290" s="12"/>
      <c r="Q290" s="211"/>
      <c r="R290" s="212"/>
    </row>
    <row r="291" spans="4:18">
      <c r="D291" s="12"/>
      <c r="E291" s="215"/>
      <c r="F291" s="212"/>
      <c r="G291" s="212"/>
      <c r="H291" s="212"/>
      <c r="I291" s="212"/>
      <c r="J291" s="212"/>
      <c r="K291" s="212"/>
      <c r="L291" s="212"/>
      <c r="M291" s="212"/>
      <c r="N291" s="212"/>
      <c r="O291" s="12"/>
      <c r="P291" s="12"/>
      <c r="Q291" s="211"/>
      <c r="R291" s="212"/>
    </row>
    <row r="292" spans="4:18">
      <c r="D292" s="12"/>
      <c r="E292" s="215"/>
      <c r="F292" s="212"/>
      <c r="G292" s="212"/>
      <c r="H292" s="212"/>
      <c r="I292" s="212"/>
      <c r="J292" s="212"/>
      <c r="K292" s="212"/>
      <c r="L292" s="212"/>
      <c r="M292" s="212"/>
      <c r="N292" s="212"/>
      <c r="O292" s="12"/>
      <c r="P292" s="12"/>
      <c r="Q292" s="211"/>
      <c r="R292" s="212"/>
    </row>
    <row r="293" spans="4:18">
      <c r="D293" s="12"/>
      <c r="E293" s="215"/>
      <c r="F293" s="212"/>
      <c r="G293" s="212"/>
      <c r="H293" s="212"/>
      <c r="I293" s="212"/>
      <c r="J293" s="212"/>
      <c r="K293" s="212"/>
      <c r="L293" s="212"/>
      <c r="M293" s="212"/>
      <c r="N293" s="212"/>
      <c r="O293" s="12"/>
      <c r="P293" s="12"/>
      <c r="Q293" s="211"/>
      <c r="R293" s="212"/>
    </row>
    <row r="294" spans="4:18">
      <c r="D294" s="12"/>
      <c r="E294" s="215"/>
      <c r="F294" s="212"/>
      <c r="G294" s="212"/>
      <c r="H294" s="212"/>
      <c r="I294" s="212"/>
      <c r="J294" s="212"/>
      <c r="K294" s="212"/>
      <c r="L294" s="212"/>
      <c r="M294" s="212"/>
      <c r="N294" s="212"/>
      <c r="O294" s="12"/>
      <c r="P294" s="12"/>
      <c r="Q294" s="211"/>
      <c r="R294" s="212"/>
    </row>
    <row r="295" spans="4:18">
      <c r="D295" s="12"/>
      <c r="E295" s="215"/>
      <c r="F295" s="212"/>
      <c r="G295" s="212"/>
      <c r="H295" s="212"/>
      <c r="I295" s="212"/>
      <c r="J295" s="212"/>
      <c r="K295" s="212"/>
      <c r="L295" s="212"/>
      <c r="M295" s="212"/>
      <c r="N295" s="212"/>
      <c r="O295" s="12"/>
      <c r="P295" s="12"/>
      <c r="Q295" s="211"/>
      <c r="R295" s="212"/>
    </row>
    <row r="296" spans="4:18">
      <c r="D296" s="12"/>
      <c r="E296" s="215"/>
      <c r="F296" s="212"/>
      <c r="G296" s="212"/>
      <c r="H296" s="212"/>
      <c r="I296" s="212"/>
      <c r="J296" s="212"/>
      <c r="K296" s="212"/>
      <c r="L296" s="212"/>
      <c r="M296" s="212"/>
      <c r="N296" s="212"/>
      <c r="O296" s="12"/>
      <c r="P296" s="12"/>
      <c r="Q296" s="211"/>
      <c r="R296" s="212"/>
    </row>
    <row r="297" spans="4:18">
      <c r="D297" s="12"/>
      <c r="E297" s="215"/>
      <c r="F297" s="212"/>
      <c r="G297" s="212"/>
      <c r="H297" s="212"/>
      <c r="I297" s="212"/>
      <c r="J297" s="212"/>
      <c r="K297" s="212"/>
      <c r="L297" s="212"/>
      <c r="M297" s="212"/>
      <c r="N297" s="212"/>
      <c r="O297" s="12"/>
      <c r="P297" s="12"/>
      <c r="Q297" s="211"/>
      <c r="R297" s="212"/>
    </row>
    <row r="298" spans="4:18">
      <c r="D298" s="12"/>
      <c r="E298" s="215"/>
      <c r="F298" s="212"/>
      <c r="G298" s="212"/>
      <c r="H298" s="212"/>
      <c r="I298" s="212"/>
      <c r="J298" s="212"/>
      <c r="K298" s="212"/>
      <c r="L298" s="212"/>
      <c r="M298" s="212"/>
      <c r="N298" s="212"/>
      <c r="O298" s="12"/>
      <c r="P298" s="12"/>
      <c r="Q298" s="211"/>
      <c r="R298" s="212"/>
    </row>
    <row r="299" spans="4:18">
      <c r="D299" s="12"/>
      <c r="E299" s="215"/>
      <c r="F299" s="212"/>
      <c r="G299" s="212"/>
      <c r="H299" s="212"/>
      <c r="I299" s="212"/>
      <c r="J299" s="212"/>
      <c r="K299" s="212"/>
      <c r="L299" s="212"/>
      <c r="M299" s="212"/>
      <c r="N299" s="212"/>
      <c r="O299" s="12"/>
      <c r="P299" s="12"/>
      <c r="Q299" s="211"/>
      <c r="R299" s="212"/>
    </row>
    <row r="300" spans="4:18">
      <c r="D300" s="12"/>
      <c r="E300" s="215"/>
      <c r="F300" s="212"/>
      <c r="G300" s="212"/>
      <c r="H300" s="212"/>
      <c r="I300" s="212"/>
      <c r="J300" s="212"/>
      <c r="K300" s="212"/>
      <c r="L300" s="212"/>
      <c r="M300" s="212"/>
      <c r="N300" s="212"/>
      <c r="O300" s="12"/>
      <c r="P300" s="12"/>
      <c r="Q300" s="211"/>
      <c r="R300" s="212"/>
    </row>
  </sheetData>
  <mergeCells count="26">
    <mergeCell ref="B67:C67"/>
    <mergeCell ref="A11:R11"/>
    <mergeCell ref="A15:C15"/>
    <mergeCell ref="B16:C16"/>
    <mergeCell ref="A39:C39"/>
    <mergeCell ref="B40:C40"/>
    <mergeCell ref="B41:C41"/>
    <mergeCell ref="B45:C45"/>
    <mergeCell ref="A51:C51"/>
    <mergeCell ref="B52:C52"/>
    <mergeCell ref="B135:C135"/>
    <mergeCell ref="A76:C76"/>
    <mergeCell ref="B92:C92"/>
    <mergeCell ref="B102:C102"/>
    <mergeCell ref="B109:C109"/>
    <mergeCell ref="B114:C114"/>
    <mergeCell ref="B116:C116"/>
    <mergeCell ref="B121:C121"/>
    <mergeCell ref="B123:C123"/>
    <mergeCell ref="B127:C127"/>
    <mergeCell ref="B143:C143"/>
    <mergeCell ref="B153:C153"/>
    <mergeCell ref="A169:R169"/>
    <mergeCell ref="A170:R170"/>
    <mergeCell ref="O174:P174"/>
    <mergeCell ref="B157:C157"/>
  </mergeCells>
  <printOptions horizontalCentered="1"/>
  <pageMargins left="0" right="0" top="0" bottom="0" header="0.31496062992125984" footer="0.31496062992125984"/>
  <pageSetup paperSize="9" scale="55" orientation="landscape" r:id="rId1"/>
  <rowBreaks count="1" manualBreakCount="1">
    <brk id="12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2"/>
  <sheetViews>
    <sheetView topLeftCell="A118" zoomScale="85" zoomScaleNormal="85" workbookViewId="0">
      <selection activeCell="D6" sqref="D6"/>
    </sheetView>
  </sheetViews>
  <sheetFormatPr defaultColWidth="9.140625" defaultRowHeight="15"/>
  <cols>
    <col min="1" max="1" width="7.85546875" style="11" customWidth="1"/>
    <col min="2" max="2" width="5.7109375" style="12" customWidth="1"/>
    <col min="3" max="3" width="46.28515625" style="12" customWidth="1"/>
    <col min="4" max="4" width="13.42578125" style="13" customWidth="1"/>
    <col min="5" max="5" width="14.28515625" style="14" bestFit="1" customWidth="1"/>
    <col min="6" max="14" width="12.7109375" style="15" customWidth="1"/>
    <col min="15" max="16" width="12.7109375" style="13" customWidth="1"/>
    <col min="17" max="17" width="12.28515625" style="16" customWidth="1"/>
    <col min="18" max="18" width="10.42578125" style="299" bestFit="1" customWidth="1"/>
    <col min="19" max="16384" width="9.140625" style="299"/>
  </cols>
  <sheetData>
    <row r="1" spans="1:17">
      <c r="D1" s="12"/>
      <c r="E1" s="215"/>
      <c r="F1" s="212"/>
      <c r="G1" s="212"/>
      <c r="H1" s="212"/>
      <c r="I1" s="212"/>
      <c r="J1" s="212"/>
      <c r="K1" s="212"/>
      <c r="L1" s="212"/>
      <c r="M1" s="212"/>
      <c r="N1" s="212"/>
      <c r="O1" s="12"/>
      <c r="P1" s="12"/>
      <c r="Q1" s="211"/>
    </row>
    <row r="2" spans="1:17">
      <c r="D2" s="12"/>
      <c r="E2" s="215"/>
      <c r="F2" s="212"/>
      <c r="G2" s="212"/>
      <c r="H2" s="212"/>
      <c r="I2" s="212"/>
      <c r="J2" s="212"/>
      <c r="K2" s="212"/>
      <c r="L2" s="212"/>
      <c r="M2" s="212"/>
      <c r="N2" s="212"/>
      <c r="O2" s="12"/>
      <c r="P2" s="12"/>
      <c r="Q2" s="253"/>
    </row>
    <row r="3" spans="1:17">
      <c r="D3" s="12"/>
      <c r="E3" s="215"/>
      <c r="F3" s="212"/>
      <c r="G3" s="212"/>
      <c r="H3" s="212"/>
      <c r="I3" s="212"/>
      <c r="J3" s="212"/>
      <c r="K3" s="212"/>
      <c r="L3" s="212"/>
      <c r="M3" s="212"/>
      <c r="N3" s="212"/>
      <c r="O3" s="12"/>
      <c r="P3" s="12"/>
      <c r="Q3" s="211"/>
    </row>
    <row r="4" spans="1:17">
      <c r="D4" s="12"/>
      <c r="E4" s="215"/>
      <c r="F4" s="212"/>
      <c r="G4" s="212"/>
      <c r="H4" s="212"/>
      <c r="I4" s="212"/>
      <c r="J4" s="212"/>
      <c r="K4" s="212"/>
      <c r="L4" s="212"/>
      <c r="M4" s="212"/>
      <c r="N4" s="212"/>
      <c r="O4" s="12"/>
      <c r="P4" s="12"/>
      <c r="Q4" s="211"/>
    </row>
    <row r="5" spans="1:17">
      <c r="A5" s="17" t="s">
        <v>63</v>
      </c>
      <c r="C5" s="18"/>
      <c r="D5" s="254">
        <v>2022</v>
      </c>
      <c r="E5" s="390" t="s">
        <v>64</v>
      </c>
      <c r="F5" s="391"/>
      <c r="G5" s="300"/>
      <c r="H5" s="212"/>
      <c r="I5" s="212"/>
      <c r="J5" s="212"/>
      <c r="K5" s="212"/>
      <c r="L5" s="212"/>
      <c r="M5" s="212"/>
      <c r="N5" s="212"/>
      <c r="O5" s="260" t="s">
        <v>65</v>
      </c>
      <c r="P5" s="12"/>
      <c r="Q5" s="211"/>
    </row>
    <row r="6" spans="1:17">
      <c r="A6" s="17"/>
      <c r="D6" s="255"/>
      <c r="E6" s="215"/>
      <c r="F6" s="212"/>
      <c r="G6" s="300"/>
      <c r="H6" s="212"/>
      <c r="I6" s="212"/>
      <c r="J6" s="212"/>
      <c r="K6" s="212"/>
      <c r="L6" s="212"/>
      <c r="M6" s="212"/>
      <c r="N6" s="212"/>
      <c r="O6" s="12"/>
      <c r="P6" s="12"/>
      <c r="Q6" s="211"/>
    </row>
    <row r="7" spans="1:17">
      <c r="A7" s="256" t="s">
        <v>66</v>
      </c>
      <c r="B7" s="19"/>
      <c r="C7" s="20"/>
      <c r="D7" s="19"/>
      <c r="E7" s="390" t="s">
        <v>67</v>
      </c>
      <c r="F7" s="391"/>
      <c r="G7" s="300"/>
      <c r="H7" s="212"/>
      <c r="I7" s="212"/>
      <c r="J7" s="212"/>
      <c r="K7" s="212"/>
      <c r="L7" s="212"/>
      <c r="M7" s="212"/>
      <c r="N7" s="212"/>
      <c r="O7" s="257" t="s">
        <v>31</v>
      </c>
      <c r="P7" s="72"/>
      <c r="Q7" s="258"/>
    </row>
    <row r="8" spans="1:17">
      <c r="A8" s="259"/>
      <c r="B8" s="18"/>
      <c r="C8" s="18"/>
      <c r="D8" s="19"/>
      <c r="E8" s="215"/>
      <c r="F8" s="212"/>
      <c r="G8" s="300"/>
      <c r="H8" s="212"/>
      <c r="I8" s="212"/>
      <c r="J8" s="212"/>
      <c r="K8" s="212"/>
      <c r="L8" s="212"/>
      <c r="M8" s="212"/>
      <c r="N8" s="212"/>
      <c r="O8" s="12"/>
      <c r="P8" s="12"/>
      <c r="Q8" s="211"/>
    </row>
    <row r="9" spans="1:17">
      <c r="A9" s="259" t="s">
        <v>68</v>
      </c>
      <c r="B9" s="18"/>
      <c r="C9" s="18"/>
      <c r="D9" s="267" t="s">
        <v>268</v>
      </c>
      <c r="E9" s="215"/>
      <c r="F9" s="212"/>
      <c r="G9" s="212"/>
      <c r="H9" s="212"/>
      <c r="I9" s="212"/>
      <c r="J9" s="212"/>
      <c r="K9" s="212"/>
      <c r="L9" s="212"/>
      <c r="M9" s="212"/>
      <c r="N9" s="212"/>
      <c r="O9" s="12"/>
      <c r="P9" s="12"/>
      <c r="Q9" s="211"/>
    </row>
    <row r="10" spans="1:17">
      <c r="D10" s="12"/>
      <c r="E10" s="215"/>
      <c r="F10" s="212"/>
      <c r="G10" s="212"/>
      <c r="H10" s="212"/>
      <c r="I10" s="212"/>
      <c r="J10" s="212"/>
      <c r="K10" s="212"/>
      <c r="L10" s="212"/>
      <c r="M10" s="212"/>
      <c r="N10" s="212"/>
      <c r="O10" s="12"/>
      <c r="P10" s="12"/>
      <c r="Q10" s="211"/>
    </row>
    <row r="11" spans="1:17">
      <c r="A11" s="392" t="s">
        <v>69</v>
      </c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</row>
    <row r="12" spans="1:17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</row>
    <row r="13" spans="1:17">
      <c r="A13" s="23" t="s">
        <v>70</v>
      </c>
      <c r="D13" s="24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12"/>
      <c r="P13" s="12"/>
      <c r="Q13" s="211"/>
    </row>
    <row r="14" spans="1:17">
      <c r="A14" s="23"/>
      <c r="D14" s="24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12"/>
      <c r="P14" s="12"/>
      <c r="Q14" s="211"/>
    </row>
    <row r="15" spans="1:17">
      <c r="A15" s="23"/>
      <c r="D15" s="24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12"/>
      <c r="P15" s="12"/>
      <c r="Q15" s="211"/>
    </row>
    <row r="16" spans="1:17" ht="25.5">
      <c r="A16" s="374" t="s">
        <v>71</v>
      </c>
      <c r="B16" s="375"/>
      <c r="C16" s="376"/>
      <c r="D16" s="25" t="s">
        <v>72</v>
      </c>
      <c r="E16" s="26" t="s">
        <v>280</v>
      </c>
      <c r="F16" s="27" t="s">
        <v>281</v>
      </c>
      <c r="G16" s="27" t="s">
        <v>282</v>
      </c>
      <c r="H16" s="27" t="s">
        <v>283</v>
      </c>
      <c r="I16" s="27" t="s">
        <v>21</v>
      </c>
      <c r="J16" s="27" t="s">
        <v>284</v>
      </c>
      <c r="K16" s="27" t="s">
        <v>285</v>
      </c>
      <c r="L16" s="27" t="s">
        <v>286</v>
      </c>
      <c r="M16" s="27" t="s">
        <v>287</v>
      </c>
      <c r="N16" s="27" t="s">
        <v>288</v>
      </c>
      <c r="O16" s="28" t="s">
        <v>289</v>
      </c>
      <c r="P16" s="29" t="s">
        <v>290</v>
      </c>
      <c r="Q16" s="30" t="s">
        <v>51</v>
      </c>
    </row>
    <row r="17" spans="1:23">
      <c r="A17" s="32">
        <v>1</v>
      </c>
      <c r="B17" s="377" t="s">
        <v>159</v>
      </c>
      <c r="C17" s="378"/>
      <c r="D17" s="91">
        <f>D18+D19+D28</f>
        <v>0</v>
      </c>
      <c r="E17" s="92">
        <f>E18+E19+E28</f>
        <v>0</v>
      </c>
      <c r="F17" s="93">
        <f t="shared" ref="F17:Q17" si="0">F18+F19+F28</f>
        <v>0</v>
      </c>
      <c r="G17" s="111">
        <f t="shared" si="0"/>
        <v>0</v>
      </c>
      <c r="H17" s="111">
        <f t="shared" si="0"/>
        <v>0</v>
      </c>
      <c r="I17" s="111">
        <f t="shared" si="0"/>
        <v>0</v>
      </c>
      <c r="J17" s="111">
        <f t="shared" si="0"/>
        <v>0</v>
      </c>
      <c r="K17" s="111">
        <f t="shared" si="0"/>
        <v>0</v>
      </c>
      <c r="L17" s="111">
        <f t="shared" si="0"/>
        <v>0</v>
      </c>
      <c r="M17" s="111">
        <f t="shared" si="0"/>
        <v>0</v>
      </c>
      <c r="N17" s="111">
        <f t="shared" si="0"/>
        <v>0</v>
      </c>
      <c r="O17" s="92">
        <f t="shared" si="0"/>
        <v>0</v>
      </c>
      <c r="P17" s="91">
        <f t="shared" si="0"/>
        <v>0</v>
      </c>
      <c r="Q17" s="94">
        <f t="shared" si="0"/>
        <v>0</v>
      </c>
    </row>
    <row r="18" spans="1:23">
      <c r="A18" s="56" t="s">
        <v>73</v>
      </c>
      <c r="B18" s="33"/>
      <c r="C18" s="34" t="s">
        <v>74</v>
      </c>
      <c r="D18" s="208"/>
      <c r="E18" s="95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115"/>
    </row>
    <row r="19" spans="1:23">
      <c r="A19" s="56" t="s">
        <v>75</v>
      </c>
      <c r="B19" s="33"/>
      <c r="C19" s="34" t="s">
        <v>76</v>
      </c>
      <c r="D19" s="98">
        <f>+D20+D21+D22+D23+D24</f>
        <v>0</v>
      </c>
      <c r="E19" s="99">
        <f>+E20+E21+E22+E23+E24</f>
        <v>0</v>
      </c>
      <c r="F19" s="93">
        <f t="shared" ref="F19:P19" si="1">+F20+F21+F22+F23+F24</f>
        <v>0</v>
      </c>
      <c r="G19" s="93">
        <f t="shared" si="1"/>
        <v>0</v>
      </c>
      <c r="H19" s="93">
        <f t="shared" si="1"/>
        <v>0</v>
      </c>
      <c r="I19" s="93">
        <f t="shared" si="1"/>
        <v>0</v>
      </c>
      <c r="J19" s="93">
        <f t="shared" si="1"/>
        <v>0</v>
      </c>
      <c r="K19" s="93">
        <f t="shared" si="1"/>
        <v>0</v>
      </c>
      <c r="L19" s="93">
        <f t="shared" si="1"/>
        <v>0</v>
      </c>
      <c r="M19" s="93">
        <f t="shared" si="1"/>
        <v>0</v>
      </c>
      <c r="N19" s="93">
        <f t="shared" si="1"/>
        <v>0</v>
      </c>
      <c r="O19" s="93">
        <f t="shared" si="1"/>
        <v>0</v>
      </c>
      <c r="P19" s="92">
        <f t="shared" si="1"/>
        <v>0</v>
      </c>
      <c r="Q19" s="99">
        <f>SUM(E19:P19)</f>
        <v>0</v>
      </c>
    </row>
    <row r="20" spans="1:23">
      <c r="A20" s="56" t="s">
        <v>0</v>
      </c>
      <c r="B20" s="37"/>
      <c r="C20" s="38" t="s">
        <v>77</v>
      </c>
      <c r="D20" s="100"/>
      <c r="E20" s="101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102"/>
      <c r="Q20" s="101"/>
    </row>
    <row r="21" spans="1:23">
      <c r="A21" s="56" t="s">
        <v>1</v>
      </c>
      <c r="B21" s="37"/>
      <c r="C21" s="38" t="s">
        <v>160</v>
      </c>
      <c r="D21" s="100"/>
      <c r="E21" s="101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02"/>
      <c r="Q21" s="101"/>
    </row>
    <row r="22" spans="1:23">
      <c r="A22" s="56" t="s">
        <v>4</v>
      </c>
      <c r="B22" s="37"/>
      <c r="C22" s="38" t="s">
        <v>78</v>
      </c>
      <c r="D22" s="100"/>
      <c r="E22" s="101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102"/>
      <c r="Q22" s="101">
        <f>SUM(E22:P22)</f>
        <v>0</v>
      </c>
      <c r="R22" s="301"/>
      <c r="S22" s="301"/>
      <c r="T22" s="301"/>
      <c r="U22" s="301"/>
      <c r="V22" s="301"/>
      <c r="W22" s="301"/>
    </row>
    <row r="23" spans="1:23">
      <c r="A23" s="56" t="s">
        <v>5</v>
      </c>
      <c r="B23" s="37"/>
      <c r="C23" s="38" t="s">
        <v>161</v>
      </c>
      <c r="D23" s="103"/>
      <c r="E23" s="101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102"/>
      <c r="Q23" s="101"/>
    </row>
    <row r="24" spans="1:23">
      <c r="A24" s="56" t="s">
        <v>7</v>
      </c>
      <c r="B24" s="37"/>
      <c r="C24" s="38" t="s">
        <v>162</v>
      </c>
      <c r="D24" s="103"/>
      <c r="E24" s="101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104"/>
      <c r="Q24" s="97"/>
    </row>
    <row r="25" spans="1:23">
      <c r="A25" s="56" t="s">
        <v>79</v>
      </c>
      <c r="B25" s="37"/>
      <c r="C25" s="38" t="s">
        <v>163</v>
      </c>
      <c r="D25" s="103"/>
      <c r="E25" s="101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104"/>
      <c r="Q25" s="97"/>
    </row>
    <row r="26" spans="1:23">
      <c r="A26" s="56" t="s">
        <v>154</v>
      </c>
      <c r="B26" s="37"/>
      <c r="C26" s="38" t="s">
        <v>164</v>
      </c>
      <c r="D26" s="103"/>
      <c r="E26" s="101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104"/>
      <c r="Q26" s="115">
        <f>SUM(E26:P26)</f>
        <v>0</v>
      </c>
    </row>
    <row r="27" spans="1:23">
      <c r="A27" s="56" t="s">
        <v>155</v>
      </c>
      <c r="B27" s="37"/>
      <c r="C27" s="38" t="s">
        <v>165</v>
      </c>
      <c r="D27" s="103"/>
      <c r="E27" s="101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104"/>
      <c r="Q27" s="97"/>
    </row>
    <row r="28" spans="1:23">
      <c r="A28" s="56" t="s">
        <v>80</v>
      </c>
      <c r="B28" s="37"/>
      <c r="C28" s="38" t="s">
        <v>272</v>
      </c>
      <c r="D28" s="103"/>
      <c r="E28" s="274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97"/>
    </row>
    <row r="29" spans="1:23">
      <c r="A29" s="56" t="s">
        <v>273</v>
      </c>
      <c r="B29" s="37"/>
      <c r="C29" s="38" t="s">
        <v>267</v>
      </c>
      <c r="D29" s="103"/>
      <c r="E29" s="274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104"/>
      <c r="Q29" s="97"/>
    </row>
    <row r="30" spans="1:23">
      <c r="A30" s="32">
        <v>2</v>
      </c>
      <c r="B30" s="37"/>
      <c r="C30" s="89" t="s">
        <v>166</v>
      </c>
      <c r="D30" s="105"/>
      <c r="E30" s="10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4"/>
      <c r="Q30" s="97"/>
    </row>
    <row r="31" spans="1:23">
      <c r="A31" s="56" t="s">
        <v>2</v>
      </c>
      <c r="B31" s="37"/>
      <c r="C31" s="38" t="s">
        <v>167</v>
      </c>
      <c r="D31" s="103"/>
      <c r="E31" s="108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104"/>
      <c r="Q31" s="97"/>
    </row>
    <row r="32" spans="1:23">
      <c r="A32" s="32">
        <v>3</v>
      </c>
      <c r="B32" s="37"/>
      <c r="C32" s="89" t="s">
        <v>168</v>
      </c>
      <c r="D32" s="105">
        <f>SUM(D33:D36)</f>
        <v>0</v>
      </c>
      <c r="E32" s="109">
        <f>SUM(E33:E36)</f>
        <v>0</v>
      </c>
      <c r="F32" s="110">
        <f t="shared" ref="F32:P32" si="2">SUM(F33:F36)</f>
        <v>0</v>
      </c>
      <c r="G32" s="110">
        <f t="shared" si="2"/>
        <v>0</v>
      </c>
      <c r="H32" s="110">
        <f t="shared" si="2"/>
        <v>0</v>
      </c>
      <c r="I32" s="110">
        <f t="shared" si="2"/>
        <v>0</v>
      </c>
      <c r="J32" s="110">
        <f t="shared" si="2"/>
        <v>0</v>
      </c>
      <c r="K32" s="110">
        <f t="shared" si="2"/>
        <v>0</v>
      </c>
      <c r="L32" s="110">
        <f t="shared" si="2"/>
        <v>0</v>
      </c>
      <c r="M32" s="110">
        <f t="shared" si="2"/>
        <v>0</v>
      </c>
      <c r="N32" s="110">
        <f t="shared" si="2"/>
        <v>0</v>
      </c>
      <c r="O32" s="110">
        <f t="shared" si="2"/>
        <v>0</v>
      </c>
      <c r="P32" s="111">
        <f t="shared" si="2"/>
        <v>0</v>
      </c>
      <c r="Q32" s="99">
        <f>SUM(E32:P32)</f>
        <v>0</v>
      </c>
    </row>
    <row r="33" spans="1:17">
      <c r="A33" s="56" t="s">
        <v>11</v>
      </c>
      <c r="B33" s="39"/>
      <c r="C33" s="38" t="s">
        <v>169</v>
      </c>
      <c r="D33" s="103"/>
      <c r="E33" s="112"/>
      <c r="F33" s="269"/>
      <c r="G33" s="107"/>
      <c r="H33" s="107"/>
      <c r="I33" s="107"/>
      <c r="J33" s="107"/>
      <c r="K33" s="107"/>
      <c r="L33" s="107"/>
      <c r="M33" s="107"/>
      <c r="N33" s="107"/>
      <c r="O33" s="107"/>
      <c r="P33" s="104"/>
      <c r="Q33" s="97"/>
    </row>
    <row r="34" spans="1:17" ht="38.25">
      <c r="A34" s="56" t="s">
        <v>156</v>
      </c>
      <c r="B34" s="39"/>
      <c r="C34" s="38" t="s">
        <v>170</v>
      </c>
      <c r="D34" s="103"/>
      <c r="E34" s="112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5">
        <f>SUM(E34:P34)</f>
        <v>0</v>
      </c>
    </row>
    <row r="35" spans="1:17">
      <c r="A35" s="56" t="s">
        <v>157</v>
      </c>
      <c r="B35" s="39"/>
      <c r="C35" s="38" t="s">
        <v>88</v>
      </c>
      <c r="D35" s="103"/>
      <c r="E35" s="207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/>
    </row>
    <row r="36" spans="1:17">
      <c r="A36" s="56" t="s">
        <v>158</v>
      </c>
      <c r="B36" s="39"/>
      <c r="C36" s="38" t="s">
        <v>90</v>
      </c>
      <c r="D36" s="262"/>
      <c r="E36" s="263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5">
        <f>SUM(E36:P36)</f>
        <v>0</v>
      </c>
    </row>
    <row r="37" spans="1:17">
      <c r="A37" s="56"/>
      <c r="B37" s="244"/>
      <c r="C37" s="245"/>
      <c r="D37" s="246"/>
      <c r="E37" s="247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9"/>
    </row>
    <row r="38" spans="1:17">
      <c r="A38" s="42"/>
      <c r="B38" s="221"/>
      <c r="C38" s="42"/>
      <c r="D38" s="222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313"/>
    </row>
    <row r="39" spans="1:17">
      <c r="A39" s="23" t="s">
        <v>81</v>
      </c>
      <c r="B39" s="221"/>
      <c r="C39" s="221"/>
      <c r="D39" s="222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</row>
    <row r="40" spans="1:17">
      <c r="B40" s="43"/>
      <c r="C40" s="43"/>
      <c r="D40" s="251"/>
      <c r="E40" s="217"/>
      <c r="F40" s="218"/>
      <c r="G40" s="218"/>
      <c r="H40" s="218"/>
      <c r="I40" s="218"/>
      <c r="J40" s="218"/>
      <c r="K40" s="218"/>
      <c r="L40" s="218"/>
      <c r="M40" s="218"/>
      <c r="N40" s="218"/>
      <c r="O40" s="252"/>
      <c r="P40" s="252"/>
      <c r="Q40" s="314"/>
    </row>
    <row r="41" spans="1:17" ht="25.5">
      <c r="A41" s="379" t="s">
        <v>82</v>
      </c>
      <c r="B41" s="380"/>
      <c r="C41" s="381"/>
      <c r="D41" s="120" t="s">
        <v>72</v>
      </c>
      <c r="E41" s="26" t="s">
        <v>280</v>
      </c>
      <c r="F41" s="27" t="s">
        <v>281</v>
      </c>
      <c r="G41" s="27" t="s">
        <v>282</v>
      </c>
      <c r="H41" s="27" t="s">
        <v>283</v>
      </c>
      <c r="I41" s="27" t="s">
        <v>21</v>
      </c>
      <c r="J41" s="27" t="s">
        <v>284</v>
      </c>
      <c r="K41" s="27" t="s">
        <v>285</v>
      </c>
      <c r="L41" s="27" t="s">
        <v>286</v>
      </c>
      <c r="M41" s="27" t="s">
        <v>287</v>
      </c>
      <c r="N41" s="27" t="s">
        <v>288</v>
      </c>
      <c r="O41" s="28" t="s">
        <v>289</v>
      </c>
      <c r="P41" s="123" t="s">
        <v>290</v>
      </c>
      <c r="Q41" s="141" t="s">
        <v>51</v>
      </c>
    </row>
    <row r="42" spans="1:17">
      <c r="A42" s="44" t="s">
        <v>12</v>
      </c>
      <c r="B42" s="382" t="s">
        <v>83</v>
      </c>
      <c r="C42" s="383"/>
      <c r="D42" s="124">
        <f>-D124-D47-D43-D126</f>
        <v>0</v>
      </c>
      <c r="E42" s="125">
        <f>-E124-E47-E43-E126</f>
        <v>0</v>
      </c>
      <c r="F42" s="125">
        <f t="shared" ref="F42:P42" si="3">-F124-F47-F43-F126</f>
        <v>0</v>
      </c>
      <c r="G42" s="125">
        <f t="shared" si="3"/>
        <v>0</v>
      </c>
      <c r="H42" s="125">
        <f t="shared" si="3"/>
        <v>0</v>
      </c>
      <c r="I42" s="125">
        <f t="shared" si="3"/>
        <v>0</v>
      </c>
      <c r="J42" s="125">
        <f t="shared" si="3"/>
        <v>0</v>
      </c>
      <c r="K42" s="125">
        <f t="shared" si="3"/>
        <v>0</v>
      </c>
      <c r="L42" s="125">
        <f t="shared" si="3"/>
        <v>0</v>
      </c>
      <c r="M42" s="125">
        <f t="shared" si="3"/>
        <v>0</v>
      </c>
      <c r="N42" s="125">
        <f t="shared" si="3"/>
        <v>0</v>
      </c>
      <c r="O42" s="125">
        <f t="shared" si="3"/>
        <v>0</v>
      </c>
      <c r="P42" s="126">
        <f t="shared" si="3"/>
        <v>0</v>
      </c>
      <c r="Q42" s="279">
        <f>SUM(E42:P42)</f>
        <v>0</v>
      </c>
    </row>
    <row r="43" spans="1:17">
      <c r="A43" s="44" t="s">
        <v>13</v>
      </c>
      <c r="B43" s="371" t="s">
        <v>84</v>
      </c>
      <c r="C43" s="384"/>
      <c r="D43" s="124">
        <f>SUM(D44:D46)</f>
        <v>0</v>
      </c>
      <c r="E43" s="127">
        <f>SUM(E44:E46)</f>
        <v>0</v>
      </c>
      <c r="F43" s="127">
        <f t="shared" ref="F43:P43" si="4">SUM(F44:F46)</f>
        <v>0</v>
      </c>
      <c r="G43" s="127">
        <f t="shared" si="4"/>
        <v>0</v>
      </c>
      <c r="H43" s="127">
        <f t="shared" si="4"/>
        <v>0</v>
      </c>
      <c r="I43" s="127">
        <f t="shared" si="4"/>
        <v>0</v>
      </c>
      <c r="J43" s="127">
        <f t="shared" si="4"/>
        <v>0</v>
      </c>
      <c r="K43" s="127">
        <f t="shared" si="4"/>
        <v>0</v>
      </c>
      <c r="L43" s="127">
        <f t="shared" si="4"/>
        <v>0</v>
      </c>
      <c r="M43" s="127">
        <f t="shared" si="4"/>
        <v>0</v>
      </c>
      <c r="N43" s="127">
        <f t="shared" si="4"/>
        <v>0</v>
      </c>
      <c r="O43" s="127">
        <f t="shared" si="4"/>
        <v>0</v>
      </c>
      <c r="P43" s="128">
        <f t="shared" si="4"/>
        <v>0</v>
      </c>
      <c r="Q43" s="279">
        <f>SUM(E43:P43)</f>
        <v>0</v>
      </c>
    </row>
    <row r="44" spans="1:17" ht="38.25">
      <c r="A44" s="46" t="s">
        <v>85</v>
      </c>
      <c r="B44" s="47"/>
      <c r="C44" s="48" t="s">
        <v>86</v>
      </c>
      <c r="D44" s="100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114"/>
      <c r="Q44" s="280"/>
    </row>
    <row r="45" spans="1:17">
      <c r="A45" s="46" t="s">
        <v>87</v>
      </c>
      <c r="B45" s="49"/>
      <c r="C45" s="48" t="s">
        <v>88</v>
      </c>
      <c r="D45" s="100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114"/>
      <c r="Q45" s="280"/>
    </row>
    <row r="46" spans="1:17">
      <c r="A46" s="46" t="s">
        <v>89</v>
      </c>
      <c r="B46" s="49"/>
      <c r="C46" s="48" t="s">
        <v>90</v>
      </c>
      <c r="D46" s="100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114"/>
      <c r="Q46" s="280"/>
    </row>
    <row r="47" spans="1:17">
      <c r="A47" s="44" t="s">
        <v>14</v>
      </c>
      <c r="B47" s="371" t="s">
        <v>91</v>
      </c>
      <c r="C47" s="384"/>
      <c r="D47" s="133"/>
      <c r="E47" s="169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3"/>
      <c r="Q47" s="169"/>
    </row>
    <row r="48" spans="1:17">
      <c r="A48" s="46"/>
      <c r="B48" s="61" t="s">
        <v>93</v>
      </c>
      <c r="C48" s="62"/>
      <c r="D48" s="281">
        <f>SUM(D42+D43+D47)</f>
        <v>0</v>
      </c>
      <c r="E48" s="159">
        <f>SUM(E42+E43+E47+E50)</f>
        <v>0</v>
      </c>
      <c r="F48" s="159">
        <f t="shared" ref="F48:P48" si="5">SUM(F42+F43+F47+F50)</f>
        <v>0</v>
      </c>
      <c r="G48" s="159">
        <f t="shared" si="5"/>
        <v>0</v>
      </c>
      <c r="H48" s="159">
        <f t="shared" si="5"/>
        <v>0</v>
      </c>
      <c r="I48" s="159">
        <f t="shared" si="5"/>
        <v>0</v>
      </c>
      <c r="J48" s="159">
        <f t="shared" si="5"/>
        <v>0</v>
      </c>
      <c r="K48" s="159">
        <f t="shared" si="5"/>
        <v>0</v>
      </c>
      <c r="L48" s="159">
        <f t="shared" si="5"/>
        <v>0</v>
      </c>
      <c r="M48" s="159">
        <f t="shared" si="5"/>
        <v>0</v>
      </c>
      <c r="N48" s="159">
        <f t="shared" si="5"/>
        <v>0</v>
      </c>
      <c r="O48" s="159">
        <f t="shared" si="5"/>
        <v>0</v>
      </c>
      <c r="P48" s="282">
        <f t="shared" si="5"/>
        <v>0</v>
      </c>
      <c r="Q48" s="146">
        <f>SUM(Q42+Q43+Q47+Q50)</f>
        <v>0</v>
      </c>
    </row>
    <row r="49" spans="1:24">
      <c r="A49" s="52"/>
      <c r="B49" s="53"/>
      <c r="C49" s="53"/>
      <c r="D49" s="134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315"/>
    </row>
    <row r="50" spans="1:24">
      <c r="A50" s="54" t="s">
        <v>92</v>
      </c>
      <c r="B50" s="50" t="s">
        <v>94</v>
      </c>
      <c r="C50" s="51"/>
      <c r="D50" s="131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8"/>
      <c r="Q50" s="129"/>
    </row>
    <row r="51" spans="1:24">
      <c r="A51" s="56" t="s">
        <v>15</v>
      </c>
      <c r="B51" s="59"/>
      <c r="C51" s="60" t="s">
        <v>175</v>
      </c>
      <c r="D51" s="136"/>
      <c r="E51" s="137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9"/>
      <c r="Q51" s="101"/>
    </row>
    <row r="52" spans="1:24">
      <c r="B52" s="55"/>
      <c r="C52" s="55"/>
      <c r="D52" s="140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65"/>
    </row>
    <row r="53" spans="1:24" ht="25.5">
      <c r="A53" s="359" t="s">
        <v>95</v>
      </c>
      <c r="B53" s="366"/>
      <c r="C53" s="360"/>
      <c r="D53" s="120" t="s">
        <v>72</v>
      </c>
      <c r="E53" s="26" t="s">
        <v>280</v>
      </c>
      <c r="F53" s="27" t="s">
        <v>281</v>
      </c>
      <c r="G53" s="27" t="s">
        <v>282</v>
      </c>
      <c r="H53" s="27" t="s">
        <v>283</v>
      </c>
      <c r="I53" s="27" t="s">
        <v>21</v>
      </c>
      <c r="J53" s="27" t="s">
        <v>284</v>
      </c>
      <c r="K53" s="27" t="s">
        <v>285</v>
      </c>
      <c r="L53" s="27" t="s">
        <v>286</v>
      </c>
      <c r="M53" s="27" t="s">
        <v>287</v>
      </c>
      <c r="N53" s="27" t="s">
        <v>288</v>
      </c>
      <c r="O53" s="28" t="s">
        <v>289</v>
      </c>
      <c r="P53" s="123" t="s">
        <v>290</v>
      </c>
      <c r="Q53" s="141" t="s">
        <v>51</v>
      </c>
    </row>
    <row r="54" spans="1:24">
      <c r="A54" s="56">
        <v>6</v>
      </c>
      <c r="B54" s="382" t="s">
        <v>269</v>
      </c>
      <c r="C54" s="383"/>
      <c r="D54" s="142">
        <f t="shared" ref="D54" si="6">+D55+D69+D79+D94+D103+D111</f>
        <v>0</v>
      </c>
      <c r="E54" s="143">
        <f>+E55+E69+E79+E94+E103+E111</f>
        <v>0</v>
      </c>
      <c r="F54" s="145">
        <f t="shared" ref="F54:P54" si="7">+F55+F69+F79+F94+F103+F111</f>
        <v>0</v>
      </c>
      <c r="G54" s="145">
        <f t="shared" si="7"/>
        <v>0</v>
      </c>
      <c r="H54" s="145">
        <f t="shared" si="7"/>
        <v>0</v>
      </c>
      <c r="I54" s="145">
        <f t="shared" si="7"/>
        <v>0</v>
      </c>
      <c r="J54" s="145">
        <f t="shared" si="7"/>
        <v>0</v>
      </c>
      <c r="K54" s="145">
        <f t="shared" si="7"/>
        <v>0</v>
      </c>
      <c r="L54" s="145">
        <f t="shared" si="7"/>
        <v>0</v>
      </c>
      <c r="M54" s="145">
        <f t="shared" si="7"/>
        <v>0</v>
      </c>
      <c r="N54" s="145">
        <f t="shared" si="7"/>
        <v>0</v>
      </c>
      <c r="O54" s="145">
        <f t="shared" si="7"/>
        <v>0</v>
      </c>
      <c r="P54" s="145">
        <f t="shared" si="7"/>
        <v>0</v>
      </c>
      <c r="Q54" s="146">
        <f>+Q55+Q69+Q79+Q94+Q103+Q111</f>
        <v>0</v>
      </c>
    </row>
    <row r="55" spans="1:24">
      <c r="A55" s="56" t="s">
        <v>16</v>
      </c>
      <c r="B55" s="295"/>
      <c r="C55" s="296" t="s">
        <v>270</v>
      </c>
      <c r="D55" s="142">
        <f>D57+D60+D63+D66</f>
        <v>0</v>
      </c>
      <c r="E55" s="145">
        <f t="shared" ref="E55:Q55" si="8">E57+E60+E63+E66</f>
        <v>0</v>
      </c>
      <c r="F55" s="145">
        <f t="shared" si="8"/>
        <v>0</v>
      </c>
      <c r="G55" s="145">
        <f t="shared" si="8"/>
        <v>0</v>
      </c>
      <c r="H55" s="145">
        <f t="shared" si="8"/>
        <v>0</v>
      </c>
      <c r="I55" s="145">
        <f t="shared" si="8"/>
        <v>0</v>
      </c>
      <c r="J55" s="145">
        <f t="shared" si="8"/>
        <v>0</v>
      </c>
      <c r="K55" s="145">
        <f t="shared" si="8"/>
        <v>0</v>
      </c>
      <c r="L55" s="145">
        <f t="shared" si="8"/>
        <v>0</v>
      </c>
      <c r="M55" s="145">
        <f t="shared" si="8"/>
        <v>0</v>
      </c>
      <c r="N55" s="145">
        <f t="shared" si="8"/>
        <v>0</v>
      </c>
      <c r="O55" s="145">
        <f t="shared" si="8"/>
        <v>0</v>
      </c>
      <c r="P55" s="142">
        <f t="shared" si="8"/>
        <v>0</v>
      </c>
      <c r="Q55" s="144">
        <f t="shared" si="8"/>
        <v>0</v>
      </c>
    </row>
    <row r="56" spans="1:24">
      <c r="A56" s="56" t="s">
        <v>176</v>
      </c>
      <c r="B56" s="57"/>
      <c r="C56" s="58" t="s">
        <v>96</v>
      </c>
      <c r="D56" s="147"/>
      <c r="E56" s="148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70"/>
      <c r="Q56" s="150"/>
    </row>
    <row r="57" spans="1:24">
      <c r="A57" s="56" t="s">
        <v>177</v>
      </c>
      <c r="B57" s="49"/>
      <c r="C57" s="48" t="s">
        <v>97</v>
      </c>
      <c r="D57" s="147">
        <f>SUM(D58:D59)</f>
        <v>0</v>
      </c>
      <c r="E57" s="148">
        <f>SUM(E58:E59)</f>
        <v>0</v>
      </c>
      <c r="F57" s="139">
        <f>SUM(F58:F59)</f>
        <v>0</v>
      </c>
      <c r="G57" s="139">
        <f t="shared" ref="G57:P57" si="9">SUM(G58:G59)</f>
        <v>0</v>
      </c>
      <c r="H57" s="139">
        <f t="shared" si="9"/>
        <v>0</v>
      </c>
      <c r="I57" s="139">
        <f t="shared" si="9"/>
        <v>0</v>
      </c>
      <c r="J57" s="139">
        <f t="shared" si="9"/>
        <v>0</v>
      </c>
      <c r="K57" s="139">
        <f t="shared" si="9"/>
        <v>0</v>
      </c>
      <c r="L57" s="139">
        <f t="shared" si="9"/>
        <v>0</v>
      </c>
      <c r="M57" s="139">
        <f t="shared" si="9"/>
        <v>0</v>
      </c>
      <c r="N57" s="139">
        <f t="shared" si="9"/>
        <v>0</v>
      </c>
      <c r="O57" s="139">
        <f t="shared" si="9"/>
        <v>0</v>
      </c>
      <c r="P57" s="270">
        <f t="shared" si="9"/>
        <v>0</v>
      </c>
      <c r="Q57" s="99">
        <f>SUM(E57:P57)</f>
        <v>0</v>
      </c>
    </row>
    <row r="58" spans="1:24">
      <c r="A58" s="56" t="s">
        <v>223</v>
      </c>
      <c r="B58" s="59"/>
      <c r="C58" s="60" t="s">
        <v>98</v>
      </c>
      <c r="D58" s="136"/>
      <c r="E58" s="137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271"/>
      <c r="Q58" s="101">
        <f>SUM(E58:P58)</f>
        <v>0</v>
      </c>
      <c r="R58" s="301"/>
      <c r="S58" s="301"/>
      <c r="T58" s="301"/>
      <c r="U58" s="301"/>
      <c r="V58" s="301"/>
      <c r="W58" s="301"/>
      <c r="X58" s="301"/>
    </row>
    <row r="59" spans="1:24">
      <c r="A59" s="56" t="s">
        <v>224</v>
      </c>
      <c r="B59" s="59"/>
      <c r="C59" s="60" t="s">
        <v>99</v>
      </c>
      <c r="D59" s="136"/>
      <c r="E59" s="137"/>
      <c r="F59" s="151"/>
      <c r="G59" s="151"/>
      <c r="H59" s="151"/>
      <c r="I59" s="151"/>
      <c r="J59" s="151"/>
      <c r="K59" s="151"/>
      <c r="L59" s="151"/>
      <c r="M59" s="151"/>
      <c r="N59" s="151"/>
      <c r="O59" s="138"/>
      <c r="P59" s="139"/>
      <c r="Q59" s="101"/>
    </row>
    <row r="60" spans="1:24">
      <c r="A60" s="56" t="s">
        <v>178</v>
      </c>
      <c r="B60" s="49"/>
      <c r="C60" s="48" t="s">
        <v>100</v>
      </c>
      <c r="D60" s="147">
        <f>D61+D62</f>
        <v>0</v>
      </c>
      <c r="E60" s="148">
        <f>E61+E62</f>
        <v>0</v>
      </c>
      <c r="F60" s="149">
        <f t="shared" ref="F60:P60" si="10">F61+F62</f>
        <v>0</v>
      </c>
      <c r="G60" s="149">
        <f t="shared" si="10"/>
        <v>0</v>
      </c>
      <c r="H60" s="149">
        <f t="shared" si="10"/>
        <v>0</v>
      </c>
      <c r="I60" s="149">
        <f t="shared" si="10"/>
        <v>0</v>
      </c>
      <c r="J60" s="149">
        <f t="shared" si="10"/>
        <v>0</v>
      </c>
      <c r="K60" s="149">
        <f t="shared" si="10"/>
        <v>0</v>
      </c>
      <c r="L60" s="149">
        <f t="shared" si="10"/>
        <v>0</v>
      </c>
      <c r="M60" s="149">
        <f t="shared" si="10"/>
        <v>0</v>
      </c>
      <c r="N60" s="149">
        <f t="shared" si="10"/>
        <v>0</v>
      </c>
      <c r="O60" s="149">
        <f t="shared" si="10"/>
        <v>0</v>
      </c>
      <c r="P60" s="139">
        <f t="shared" si="10"/>
        <v>0</v>
      </c>
      <c r="Q60" s="99">
        <f>SUM(E60:P60)</f>
        <v>0</v>
      </c>
    </row>
    <row r="61" spans="1:24">
      <c r="A61" s="56" t="s">
        <v>225</v>
      </c>
      <c r="B61" s="59"/>
      <c r="C61" s="60" t="s">
        <v>98</v>
      </c>
      <c r="D61" s="136"/>
      <c r="E61" s="137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271"/>
      <c r="Q61" s="101">
        <f>SUM(E61:P61)</f>
        <v>0</v>
      </c>
      <c r="R61" s="301"/>
      <c r="S61" s="301"/>
      <c r="T61" s="301"/>
      <c r="U61" s="301"/>
      <c r="V61" s="301"/>
      <c r="W61" s="301"/>
      <c r="X61" s="301"/>
    </row>
    <row r="62" spans="1:24">
      <c r="A62" s="56" t="s">
        <v>226</v>
      </c>
      <c r="B62" s="59"/>
      <c r="C62" s="60" t="s">
        <v>99</v>
      </c>
      <c r="D62" s="136"/>
      <c r="E62" s="137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271"/>
      <c r="Q62" s="101">
        <f>SUM(E62:P62)</f>
        <v>0</v>
      </c>
      <c r="R62" s="301"/>
      <c r="S62" s="301"/>
      <c r="T62" s="301"/>
      <c r="U62" s="301"/>
      <c r="V62" s="301"/>
      <c r="W62" s="301"/>
      <c r="X62" s="301"/>
    </row>
    <row r="63" spans="1:24">
      <c r="A63" s="56" t="s">
        <v>227</v>
      </c>
      <c r="B63" s="49"/>
      <c r="C63" s="48" t="s">
        <v>101</v>
      </c>
      <c r="D63" s="147">
        <f>SUM(D64:D65)</f>
        <v>0</v>
      </c>
      <c r="E63" s="148">
        <f>E64+E65</f>
        <v>0</v>
      </c>
      <c r="F63" s="149">
        <f t="shared" ref="F63:P63" si="11">F64+F65</f>
        <v>0</v>
      </c>
      <c r="G63" s="149">
        <f t="shared" si="11"/>
        <v>0</v>
      </c>
      <c r="H63" s="149">
        <f t="shared" si="11"/>
        <v>0</v>
      </c>
      <c r="I63" s="149">
        <f t="shared" si="11"/>
        <v>0</v>
      </c>
      <c r="J63" s="149">
        <f t="shared" si="11"/>
        <v>0</v>
      </c>
      <c r="K63" s="149">
        <f t="shared" si="11"/>
        <v>0</v>
      </c>
      <c r="L63" s="149">
        <f t="shared" si="11"/>
        <v>0</v>
      </c>
      <c r="M63" s="149">
        <f t="shared" si="11"/>
        <v>0</v>
      </c>
      <c r="N63" s="149">
        <f t="shared" si="11"/>
        <v>0</v>
      </c>
      <c r="O63" s="149">
        <f t="shared" si="11"/>
        <v>0</v>
      </c>
      <c r="P63" s="139">
        <f t="shared" si="11"/>
        <v>0</v>
      </c>
      <c r="Q63" s="99">
        <f>SUM(E63:P63)</f>
        <v>0</v>
      </c>
    </row>
    <row r="64" spans="1:24">
      <c r="A64" s="56" t="s">
        <v>228</v>
      </c>
      <c r="B64" s="59"/>
      <c r="C64" s="60" t="s">
        <v>98</v>
      </c>
      <c r="D64" s="136"/>
      <c r="E64" s="137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51"/>
      <c r="Q64" s="101"/>
    </row>
    <row r="65" spans="1:24">
      <c r="A65" s="56" t="s">
        <v>229</v>
      </c>
      <c r="B65" s="59"/>
      <c r="C65" s="60" t="s">
        <v>99</v>
      </c>
      <c r="D65" s="136"/>
      <c r="E65" s="137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51"/>
      <c r="Q65" s="101">
        <f>SUM(E65:P65)</f>
        <v>0</v>
      </c>
      <c r="R65" s="301"/>
      <c r="S65" s="301"/>
      <c r="T65" s="301"/>
      <c r="U65" s="301"/>
      <c r="V65" s="301"/>
      <c r="W65" s="301"/>
      <c r="X65" s="301"/>
    </row>
    <row r="66" spans="1:24">
      <c r="A66" s="56" t="s">
        <v>230</v>
      </c>
      <c r="B66" s="49"/>
      <c r="C66" s="48" t="s">
        <v>102</v>
      </c>
      <c r="D66" s="147">
        <f>SUM(D67:D68)</f>
        <v>0</v>
      </c>
      <c r="E66" s="148">
        <f>SUM(E67:E68)</f>
        <v>0</v>
      </c>
      <c r="F66" s="149">
        <f t="shared" ref="F66:P66" si="12">SUM(F67:F68)</f>
        <v>0</v>
      </c>
      <c r="G66" s="149">
        <f t="shared" si="12"/>
        <v>0</v>
      </c>
      <c r="H66" s="149">
        <f t="shared" si="12"/>
        <v>0</v>
      </c>
      <c r="I66" s="149">
        <f t="shared" si="12"/>
        <v>0</v>
      </c>
      <c r="J66" s="149">
        <f t="shared" si="12"/>
        <v>0</v>
      </c>
      <c r="K66" s="149">
        <f t="shared" si="12"/>
        <v>0</v>
      </c>
      <c r="L66" s="149">
        <f t="shared" si="12"/>
        <v>0</v>
      </c>
      <c r="M66" s="149">
        <f t="shared" si="12"/>
        <v>0</v>
      </c>
      <c r="N66" s="149">
        <f t="shared" si="12"/>
        <v>0</v>
      </c>
      <c r="O66" s="149">
        <f t="shared" si="12"/>
        <v>0</v>
      </c>
      <c r="P66" s="139">
        <f t="shared" si="12"/>
        <v>0</v>
      </c>
      <c r="Q66" s="99">
        <f>Q67+Q68</f>
        <v>0</v>
      </c>
    </row>
    <row r="67" spans="1:24">
      <c r="A67" s="56" t="s">
        <v>231</v>
      </c>
      <c r="B67" s="59"/>
      <c r="C67" s="60" t="s">
        <v>98</v>
      </c>
      <c r="D67" s="136"/>
      <c r="E67" s="137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51"/>
      <c r="Q67" s="101"/>
    </row>
    <row r="68" spans="1:24">
      <c r="A68" s="56" t="s">
        <v>232</v>
      </c>
      <c r="B68" s="59"/>
      <c r="C68" s="60" t="s">
        <v>99</v>
      </c>
      <c r="D68" s="136"/>
      <c r="E68" s="137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51"/>
      <c r="Q68" s="101">
        <f>SUM(E68:P68)</f>
        <v>0</v>
      </c>
      <c r="R68" s="301"/>
      <c r="S68" s="301"/>
      <c r="T68" s="301"/>
      <c r="U68" s="301"/>
      <c r="V68" s="301"/>
      <c r="W68" s="301"/>
      <c r="X68" s="301"/>
    </row>
    <row r="69" spans="1:24" ht="28.5" customHeight="1">
      <c r="A69" s="32" t="s">
        <v>179</v>
      </c>
      <c r="B69" s="371" t="s">
        <v>103</v>
      </c>
      <c r="C69" s="372"/>
      <c r="D69" s="152">
        <f t="shared" ref="D69:Q69" si="13">SUM(D70:D77)</f>
        <v>0</v>
      </c>
      <c r="E69" s="153">
        <f t="shared" si="13"/>
        <v>0</v>
      </c>
      <c r="F69" s="154">
        <f t="shared" si="13"/>
        <v>0</v>
      </c>
      <c r="G69" s="154">
        <f t="shared" si="13"/>
        <v>0</v>
      </c>
      <c r="H69" s="154">
        <f t="shared" si="13"/>
        <v>0</v>
      </c>
      <c r="I69" s="154">
        <f t="shared" si="13"/>
        <v>0</v>
      </c>
      <c r="J69" s="154">
        <f t="shared" si="13"/>
        <v>0</v>
      </c>
      <c r="K69" s="154">
        <f t="shared" si="13"/>
        <v>0</v>
      </c>
      <c r="L69" s="154">
        <f t="shared" si="13"/>
        <v>0</v>
      </c>
      <c r="M69" s="154">
        <f t="shared" si="13"/>
        <v>0</v>
      </c>
      <c r="N69" s="154">
        <f t="shared" si="13"/>
        <v>0</v>
      </c>
      <c r="O69" s="154">
        <f t="shared" si="13"/>
        <v>0</v>
      </c>
      <c r="P69" s="155">
        <f t="shared" si="13"/>
        <v>0</v>
      </c>
      <c r="Q69" s="146">
        <f t="shared" si="13"/>
        <v>0</v>
      </c>
    </row>
    <row r="70" spans="1:24">
      <c r="A70" s="56" t="s">
        <v>180</v>
      </c>
      <c r="B70" s="59"/>
      <c r="C70" s="60" t="s">
        <v>3</v>
      </c>
      <c r="D70" s="100"/>
      <c r="E70" s="137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51"/>
      <c r="Q70" s="101">
        <f t="shared" ref="Q70:Q77" si="14">SUM(E70:P70)</f>
        <v>0</v>
      </c>
      <c r="R70" s="301"/>
      <c r="S70" s="301"/>
      <c r="T70" s="301"/>
      <c r="U70" s="301"/>
      <c r="V70" s="301"/>
      <c r="W70" s="301"/>
    </row>
    <row r="71" spans="1:24">
      <c r="A71" s="56" t="s">
        <v>181</v>
      </c>
      <c r="B71" s="59"/>
      <c r="C71" s="60" t="s">
        <v>32</v>
      </c>
      <c r="D71" s="100"/>
      <c r="E71" s="137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51"/>
      <c r="Q71" s="101">
        <f t="shared" si="14"/>
        <v>0</v>
      </c>
      <c r="R71" s="301"/>
      <c r="S71" s="301"/>
      <c r="T71" s="301"/>
      <c r="U71" s="301"/>
      <c r="V71" s="301"/>
      <c r="W71" s="301"/>
    </row>
    <row r="72" spans="1:24">
      <c r="A72" s="56" t="s">
        <v>188</v>
      </c>
      <c r="B72" s="59"/>
      <c r="C72" s="60" t="s">
        <v>33</v>
      </c>
      <c r="D72" s="100"/>
      <c r="E72" s="137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51"/>
      <c r="Q72" s="101">
        <f t="shared" si="14"/>
        <v>0</v>
      </c>
      <c r="R72" s="301"/>
      <c r="S72" s="301"/>
      <c r="T72" s="301"/>
      <c r="U72" s="301"/>
      <c r="V72" s="301"/>
      <c r="W72" s="301"/>
    </row>
    <row r="73" spans="1:24">
      <c r="A73" s="56" t="s">
        <v>189</v>
      </c>
      <c r="B73" s="59"/>
      <c r="C73" s="60" t="s">
        <v>6</v>
      </c>
      <c r="D73" s="100"/>
      <c r="E73" s="137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51"/>
      <c r="Q73" s="101">
        <f t="shared" si="14"/>
        <v>0</v>
      </c>
      <c r="R73" s="301"/>
      <c r="S73" s="301"/>
      <c r="T73" s="301"/>
      <c r="U73" s="301"/>
      <c r="V73" s="301"/>
      <c r="W73" s="301"/>
      <c r="X73" s="301"/>
    </row>
    <row r="74" spans="1:24">
      <c r="A74" s="56" t="s">
        <v>190</v>
      </c>
      <c r="B74" s="59"/>
      <c r="C74" s="60" t="s">
        <v>34</v>
      </c>
      <c r="D74" s="100"/>
      <c r="E74" s="137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51"/>
      <c r="Q74" s="101">
        <f t="shared" si="14"/>
        <v>0</v>
      </c>
      <c r="R74" s="301"/>
      <c r="S74" s="301"/>
      <c r="T74" s="301"/>
      <c r="U74" s="301"/>
      <c r="V74" s="301"/>
      <c r="W74" s="301"/>
    </row>
    <row r="75" spans="1:24">
      <c r="A75" s="56" t="s">
        <v>191</v>
      </c>
      <c r="B75" s="59"/>
      <c r="C75" s="60" t="s">
        <v>35</v>
      </c>
      <c r="D75" s="100"/>
      <c r="E75" s="137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51"/>
      <c r="Q75" s="101">
        <f t="shared" si="14"/>
        <v>0</v>
      </c>
      <c r="R75" s="301"/>
      <c r="S75" s="301"/>
      <c r="T75" s="301"/>
      <c r="U75" s="301"/>
      <c r="V75" s="301"/>
      <c r="W75" s="301"/>
    </row>
    <row r="76" spans="1:24">
      <c r="A76" s="56" t="s">
        <v>192</v>
      </c>
      <c r="B76" s="59"/>
      <c r="C76" s="60" t="s">
        <v>8</v>
      </c>
      <c r="D76" s="100"/>
      <c r="E76" s="137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51"/>
      <c r="Q76" s="101">
        <f t="shared" si="14"/>
        <v>0</v>
      </c>
      <c r="R76" s="301"/>
      <c r="S76" s="301"/>
      <c r="T76" s="301"/>
      <c r="U76" s="301"/>
      <c r="V76" s="301"/>
      <c r="W76" s="301"/>
    </row>
    <row r="77" spans="1:24">
      <c r="A77" s="56" t="s">
        <v>193</v>
      </c>
      <c r="B77" s="59"/>
      <c r="C77" s="60" t="s">
        <v>233</v>
      </c>
      <c r="D77" s="100"/>
      <c r="E77" s="137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51"/>
      <c r="Q77" s="101">
        <f t="shared" si="14"/>
        <v>0</v>
      </c>
      <c r="R77" s="301"/>
      <c r="S77" s="301"/>
      <c r="T77" s="301"/>
      <c r="U77" s="301"/>
      <c r="V77" s="301"/>
      <c r="W77" s="301"/>
    </row>
    <row r="78" spans="1:24" ht="25.5">
      <c r="A78" s="359" t="s">
        <v>95</v>
      </c>
      <c r="B78" s="366"/>
      <c r="C78" s="360"/>
      <c r="D78" s="120" t="s">
        <v>72</v>
      </c>
      <c r="E78" s="26" t="s">
        <v>280</v>
      </c>
      <c r="F78" s="27" t="s">
        <v>281</v>
      </c>
      <c r="G78" s="27" t="s">
        <v>282</v>
      </c>
      <c r="H78" s="27" t="s">
        <v>283</v>
      </c>
      <c r="I78" s="27" t="s">
        <v>21</v>
      </c>
      <c r="J78" s="27" t="s">
        <v>284</v>
      </c>
      <c r="K78" s="27" t="s">
        <v>285</v>
      </c>
      <c r="L78" s="27" t="s">
        <v>286</v>
      </c>
      <c r="M78" s="27" t="s">
        <v>287</v>
      </c>
      <c r="N78" s="27" t="s">
        <v>288</v>
      </c>
      <c r="O78" s="28" t="s">
        <v>289</v>
      </c>
      <c r="P78" s="123" t="s">
        <v>290</v>
      </c>
      <c r="Q78" s="308" t="s">
        <v>51</v>
      </c>
    </row>
    <row r="79" spans="1:24">
      <c r="A79" s="32" t="s">
        <v>182</v>
      </c>
      <c r="B79" s="61" t="s">
        <v>104</v>
      </c>
      <c r="C79" s="62"/>
      <c r="D79" s="152">
        <f t="shared" ref="D79:Q79" si="15">SUM(D80:D93)-D81</f>
        <v>0</v>
      </c>
      <c r="E79" s="153">
        <f t="shared" si="15"/>
        <v>0</v>
      </c>
      <c r="F79" s="154">
        <f t="shared" si="15"/>
        <v>0</v>
      </c>
      <c r="G79" s="154">
        <f t="shared" si="15"/>
        <v>0</v>
      </c>
      <c r="H79" s="154">
        <f t="shared" si="15"/>
        <v>0</v>
      </c>
      <c r="I79" s="154">
        <f t="shared" si="15"/>
        <v>0</v>
      </c>
      <c r="J79" s="154">
        <f t="shared" si="15"/>
        <v>0</v>
      </c>
      <c r="K79" s="154">
        <f t="shared" si="15"/>
        <v>0</v>
      </c>
      <c r="L79" s="154">
        <f t="shared" si="15"/>
        <v>0</v>
      </c>
      <c r="M79" s="154">
        <f t="shared" si="15"/>
        <v>0</v>
      </c>
      <c r="N79" s="154">
        <f t="shared" si="15"/>
        <v>0</v>
      </c>
      <c r="O79" s="154">
        <f t="shared" si="15"/>
        <v>0</v>
      </c>
      <c r="P79" s="155">
        <f t="shared" si="15"/>
        <v>0</v>
      </c>
      <c r="Q79" s="309">
        <f t="shared" si="15"/>
        <v>0</v>
      </c>
    </row>
    <row r="80" spans="1:24">
      <c r="A80" s="56" t="s">
        <v>183</v>
      </c>
      <c r="B80" s="59"/>
      <c r="C80" s="60" t="s">
        <v>9</v>
      </c>
      <c r="D80" s="136"/>
      <c r="E80" s="137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51"/>
      <c r="Q80" s="101">
        <f>SUM(E80:P80)</f>
        <v>0</v>
      </c>
      <c r="R80" s="301"/>
      <c r="S80" s="301"/>
      <c r="T80" s="301"/>
      <c r="U80" s="301"/>
      <c r="V80" s="301"/>
      <c r="W80" s="301"/>
    </row>
    <row r="81" spans="1:24">
      <c r="A81" s="56" t="s">
        <v>184</v>
      </c>
      <c r="B81" s="59"/>
      <c r="C81" s="60" t="s">
        <v>174</v>
      </c>
      <c r="D81" s="136">
        <f>SUM(D82:D86)</f>
        <v>0</v>
      </c>
      <c r="E81" s="138">
        <f t="shared" ref="E81:P81" si="16">SUM(E82:E86)</f>
        <v>0</v>
      </c>
      <c r="F81" s="138">
        <f t="shared" si="16"/>
        <v>0</v>
      </c>
      <c r="G81" s="138">
        <f t="shared" si="16"/>
        <v>0</v>
      </c>
      <c r="H81" s="138">
        <f t="shared" si="16"/>
        <v>0</v>
      </c>
      <c r="I81" s="138">
        <f t="shared" si="16"/>
        <v>0</v>
      </c>
      <c r="J81" s="138">
        <f t="shared" si="16"/>
        <v>0</v>
      </c>
      <c r="K81" s="138">
        <f t="shared" si="16"/>
        <v>0</v>
      </c>
      <c r="L81" s="138">
        <f t="shared" si="16"/>
        <v>0</v>
      </c>
      <c r="M81" s="138">
        <f t="shared" si="16"/>
        <v>0</v>
      </c>
      <c r="N81" s="138">
        <f t="shared" si="16"/>
        <v>0</v>
      </c>
      <c r="O81" s="138">
        <f t="shared" si="16"/>
        <v>0</v>
      </c>
      <c r="P81" s="151">
        <f t="shared" si="16"/>
        <v>0</v>
      </c>
      <c r="Q81" s="101">
        <f>SUM(Q82:Q86)</f>
        <v>0</v>
      </c>
    </row>
    <row r="82" spans="1:24">
      <c r="A82" s="56" t="s">
        <v>194</v>
      </c>
      <c r="B82" s="59"/>
      <c r="C82" s="60" t="s">
        <v>60</v>
      </c>
      <c r="D82" s="136"/>
      <c r="E82" s="137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51"/>
      <c r="Q82" s="101">
        <f>SUM(E82:P82)</f>
        <v>0</v>
      </c>
      <c r="R82" s="301"/>
      <c r="S82" s="301"/>
      <c r="T82" s="301"/>
      <c r="U82" s="301"/>
      <c r="V82" s="301"/>
      <c r="W82" s="301"/>
    </row>
    <row r="83" spans="1:24">
      <c r="A83" s="56" t="s">
        <v>195</v>
      </c>
      <c r="B83" s="59"/>
      <c r="C83" s="60" t="s">
        <v>59</v>
      </c>
      <c r="D83" s="136"/>
      <c r="E83" s="137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51"/>
      <c r="Q83" s="101">
        <f>SUM(E83:P83)</f>
        <v>0</v>
      </c>
      <c r="R83" s="301"/>
      <c r="S83" s="301"/>
      <c r="T83" s="301"/>
      <c r="U83" s="301"/>
      <c r="V83" s="301"/>
      <c r="W83" s="301"/>
    </row>
    <row r="84" spans="1:24">
      <c r="A84" s="56" t="s">
        <v>196</v>
      </c>
      <c r="B84" s="59"/>
      <c r="C84" s="60" t="s">
        <v>61</v>
      </c>
      <c r="D84" s="136"/>
      <c r="E84" s="137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51"/>
      <c r="Q84" s="101">
        <v>0</v>
      </c>
      <c r="R84" s="301"/>
      <c r="S84" s="301"/>
      <c r="T84" s="301"/>
      <c r="U84" s="301"/>
      <c r="V84" s="301"/>
      <c r="W84" s="301"/>
    </row>
    <row r="85" spans="1:24">
      <c r="A85" s="56" t="s">
        <v>197</v>
      </c>
      <c r="B85" s="59"/>
      <c r="C85" s="60" t="s">
        <v>62</v>
      </c>
      <c r="D85" s="136"/>
      <c r="E85" s="137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51"/>
      <c r="Q85" s="101">
        <f>SUM(E85:P85)</f>
        <v>0</v>
      </c>
      <c r="R85" s="301"/>
      <c r="S85" s="301"/>
      <c r="T85" s="301"/>
      <c r="U85" s="301"/>
      <c r="V85" s="301"/>
      <c r="W85" s="301"/>
    </row>
    <row r="86" spans="1:24">
      <c r="A86" s="56" t="s">
        <v>198</v>
      </c>
      <c r="B86" s="59"/>
      <c r="C86" s="60" t="s">
        <v>58</v>
      </c>
      <c r="D86" s="136"/>
      <c r="E86" s="137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51"/>
      <c r="Q86" s="101">
        <f>SUM(E86:P86)</f>
        <v>0</v>
      </c>
      <c r="R86" s="301"/>
      <c r="S86" s="301"/>
      <c r="T86" s="301"/>
      <c r="U86" s="301"/>
      <c r="V86" s="301"/>
      <c r="W86" s="301"/>
      <c r="X86" s="301"/>
    </row>
    <row r="87" spans="1:24">
      <c r="A87" s="56" t="s">
        <v>199</v>
      </c>
      <c r="B87" s="59"/>
      <c r="C87" s="60" t="s">
        <v>36</v>
      </c>
      <c r="D87" s="136"/>
      <c r="E87" s="137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51"/>
      <c r="Q87" s="101">
        <v>0</v>
      </c>
      <c r="R87" s="301"/>
      <c r="S87" s="301"/>
      <c r="T87" s="301"/>
      <c r="U87" s="301"/>
      <c r="V87" s="301"/>
      <c r="W87" s="301"/>
    </row>
    <row r="88" spans="1:24">
      <c r="A88" s="56" t="s">
        <v>200</v>
      </c>
      <c r="B88" s="59"/>
      <c r="C88" s="60" t="s">
        <v>37</v>
      </c>
      <c r="D88" s="136"/>
      <c r="E88" s="137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51"/>
      <c r="Q88" s="101">
        <f>SUM(E88:P88)</f>
        <v>0</v>
      </c>
      <c r="R88" s="301"/>
      <c r="S88" s="301"/>
      <c r="T88" s="301"/>
      <c r="U88" s="301"/>
      <c r="V88" s="301"/>
      <c r="W88" s="301"/>
    </row>
    <row r="89" spans="1:24">
      <c r="A89" s="56" t="s">
        <v>201</v>
      </c>
      <c r="B89" s="59"/>
      <c r="C89" s="60" t="s">
        <v>10</v>
      </c>
      <c r="D89" s="136"/>
      <c r="E89" s="137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51"/>
      <c r="Q89" s="101">
        <f>SUM(E89:P89)</f>
        <v>0</v>
      </c>
      <c r="R89" s="301"/>
      <c r="S89" s="301"/>
      <c r="T89" s="301"/>
      <c r="U89" s="301"/>
      <c r="V89" s="301"/>
      <c r="W89" s="301"/>
      <c r="X89" s="301"/>
    </row>
    <row r="90" spans="1:24">
      <c r="A90" s="56" t="s">
        <v>202</v>
      </c>
      <c r="B90" s="59"/>
      <c r="C90" s="60" t="s">
        <v>38</v>
      </c>
      <c r="D90" s="136"/>
      <c r="E90" s="137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51"/>
      <c r="Q90" s="101">
        <f>SUM(E90:P90)</f>
        <v>0</v>
      </c>
      <c r="R90" s="301"/>
      <c r="S90" s="301"/>
      <c r="T90" s="301"/>
      <c r="U90" s="301"/>
      <c r="V90" s="301"/>
      <c r="W90" s="301"/>
      <c r="X90" s="301"/>
    </row>
    <row r="91" spans="1:24">
      <c r="A91" s="56" t="s">
        <v>203</v>
      </c>
      <c r="B91" s="59"/>
      <c r="C91" s="60" t="s">
        <v>39</v>
      </c>
      <c r="D91" s="136"/>
      <c r="E91" s="137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51"/>
      <c r="Q91" s="101">
        <f>SUM(E91:P91)</f>
        <v>0</v>
      </c>
    </row>
    <row r="92" spans="1:24">
      <c r="A92" s="56" t="s">
        <v>204</v>
      </c>
      <c r="B92" s="59"/>
      <c r="C92" s="60" t="s">
        <v>105</v>
      </c>
      <c r="D92" s="136"/>
      <c r="E92" s="137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51"/>
      <c r="Q92" s="101">
        <v>0</v>
      </c>
    </row>
    <row r="93" spans="1:24">
      <c r="A93" s="56" t="s">
        <v>205</v>
      </c>
      <c r="B93" s="59"/>
      <c r="C93" s="60" t="s">
        <v>106</v>
      </c>
      <c r="D93" s="136"/>
      <c r="E93" s="137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51"/>
      <c r="Q93" s="101">
        <v>0</v>
      </c>
    </row>
    <row r="94" spans="1:24">
      <c r="A94" s="32" t="s">
        <v>185</v>
      </c>
      <c r="B94" s="358" t="s">
        <v>107</v>
      </c>
      <c r="C94" s="367"/>
      <c r="D94" s="152">
        <f t="shared" ref="D94:Q94" si="17">SUM(D95:D101)</f>
        <v>0</v>
      </c>
      <c r="E94" s="153">
        <f t="shared" si="17"/>
        <v>0</v>
      </c>
      <c r="F94" s="154">
        <f t="shared" si="17"/>
        <v>0</v>
      </c>
      <c r="G94" s="154">
        <f t="shared" si="17"/>
        <v>0</v>
      </c>
      <c r="H94" s="154">
        <f t="shared" si="17"/>
        <v>0</v>
      </c>
      <c r="I94" s="154">
        <f t="shared" si="17"/>
        <v>0</v>
      </c>
      <c r="J94" s="154">
        <f t="shared" si="17"/>
        <v>0</v>
      </c>
      <c r="K94" s="154">
        <f t="shared" si="17"/>
        <v>0</v>
      </c>
      <c r="L94" s="154">
        <f t="shared" si="17"/>
        <v>0</v>
      </c>
      <c r="M94" s="154">
        <f t="shared" si="17"/>
        <v>0</v>
      </c>
      <c r="N94" s="154">
        <f t="shared" si="17"/>
        <v>0</v>
      </c>
      <c r="O94" s="154">
        <f t="shared" si="17"/>
        <v>0</v>
      </c>
      <c r="P94" s="155">
        <f t="shared" si="17"/>
        <v>0</v>
      </c>
      <c r="Q94" s="146">
        <f t="shared" si="17"/>
        <v>0</v>
      </c>
    </row>
    <row r="95" spans="1:24" ht="38.25">
      <c r="A95" s="63" t="s">
        <v>186</v>
      </c>
      <c r="B95" s="59"/>
      <c r="C95" s="60" t="s">
        <v>108</v>
      </c>
      <c r="D95" s="136"/>
      <c r="E95" s="137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51"/>
      <c r="Q95" s="101">
        <f t="shared" ref="Q95:Q101" si="18">SUM(E95:P95)</f>
        <v>0</v>
      </c>
      <c r="R95" s="301"/>
      <c r="S95" s="301"/>
      <c r="T95" s="301"/>
      <c r="U95" s="301"/>
      <c r="V95" s="301"/>
      <c r="W95" s="301"/>
    </row>
    <row r="96" spans="1:24">
      <c r="A96" s="63" t="s">
        <v>187</v>
      </c>
      <c r="B96" s="59"/>
      <c r="C96" s="60" t="s">
        <v>40</v>
      </c>
      <c r="D96" s="136"/>
      <c r="E96" s="137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51"/>
      <c r="Q96" s="101">
        <f t="shared" si="18"/>
        <v>0</v>
      </c>
      <c r="R96" s="301"/>
      <c r="S96" s="301"/>
      <c r="T96" s="301"/>
      <c r="U96" s="301"/>
      <c r="V96" s="301"/>
      <c r="W96" s="301"/>
    </row>
    <row r="97" spans="1:24">
      <c r="A97" s="63" t="s">
        <v>206</v>
      </c>
      <c r="B97" s="59"/>
      <c r="C97" s="60" t="s">
        <v>271</v>
      </c>
      <c r="D97" s="136"/>
      <c r="E97" s="137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51"/>
      <c r="Q97" s="101">
        <f t="shared" si="18"/>
        <v>0</v>
      </c>
      <c r="R97" s="301"/>
      <c r="S97" s="301"/>
      <c r="T97" s="301"/>
      <c r="U97" s="301"/>
      <c r="V97" s="301"/>
      <c r="W97" s="301"/>
    </row>
    <row r="98" spans="1:24" ht="25.5">
      <c r="A98" s="63" t="s">
        <v>207</v>
      </c>
      <c r="B98" s="59"/>
      <c r="C98" s="60" t="s">
        <v>278</v>
      </c>
      <c r="D98" s="136"/>
      <c r="E98" s="137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51"/>
      <c r="Q98" s="101">
        <f t="shared" si="18"/>
        <v>0</v>
      </c>
      <c r="R98" s="301"/>
      <c r="S98" s="301"/>
      <c r="T98" s="301"/>
      <c r="U98" s="301"/>
      <c r="V98" s="301"/>
      <c r="W98" s="301"/>
    </row>
    <row r="99" spans="1:24">
      <c r="A99" s="63" t="s">
        <v>208</v>
      </c>
      <c r="B99" s="59"/>
      <c r="C99" s="243" t="s">
        <v>41</v>
      </c>
      <c r="D99" s="136"/>
      <c r="E99" s="137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51"/>
      <c r="Q99" s="101">
        <f t="shared" si="18"/>
        <v>0</v>
      </c>
      <c r="R99" s="301"/>
      <c r="S99" s="301"/>
      <c r="T99" s="301"/>
      <c r="U99" s="301"/>
      <c r="V99" s="301"/>
      <c r="W99" s="301"/>
    </row>
    <row r="100" spans="1:24">
      <c r="A100" s="63" t="s">
        <v>209</v>
      </c>
      <c r="B100" s="59"/>
      <c r="C100" s="243" t="s">
        <v>274</v>
      </c>
      <c r="D100" s="136"/>
      <c r="E100" s="137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51"/>
      <c r="Q100" s="249">
        <f t="shared" si="18"/>
        <v>0</v>
      </c>
      <c r="R100" s="301"/>
      <c r="S100" s="301"/>
      <c r="T100" s="301"/>
      <c r="U100" s="301"/>
      <c r="V100" s="301"/>
      <c r="W100" s="301"/>
    </row>
    <row r="101" spans="1:24">
      <c r="A101" s="63" t="s">
        <v>275</v>
      </c>
      <c r="B101" s="59"/>
      <c r="C101" s="273" t="s">
        <v>277</v>
      </c>
      <c r="D101" s="136"/>
      <c r="E101" s="137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51"/>
      <c r="Q101" s="249">
        <f t="shared" si="18"/>
        <v>0</v>
      </c>
      <c r="R101" s="301"/>
      <c r="S101" s="301"/>
      <c r="T101" s="301"/>
      <c r="U101" s="301"/>
      <c r="V101" s="301"/>
      <c r="W101" s="301"/>
    </row>
    <row r="102" spans="1:24">
      <c r="A102" s="63"/>
      <c r="B102" s="59"/>
      <c r="C102" s="60"/>
      <c r="D102" s="136"/>
      <c r="E102" s="137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58"/>
      <c r="Q102" s="101"/>
    </row>
    <row r="103" spans="1:24">
      <c r="A103" s="32" t="s">
        <v>210</v>
      </c>
      <c r="B103" s="291"/>
      <c r="C103" s="294" t="s">
        <v>109</v>
      </c>
      <c r="D103" s="152">
        <f t="shared" ref="D103" si="19">D104+D116+D118</f>
        <v>0</v>
      </c>
      <c r="E103" s="153">
        <f>E104+E116+E118</f>
        <v>0</v>
      </c>
      <c r="F103" s="159">
        <f t="shared" ref="F103:Q103" si="20">F104+F116+F118</f>
        <v>0</v>
      </c>
      <c r="G103" s="159">
        <f t="shared" si="20"/>
        <v>0</v>
      </c>
      <c r="H103" s="159">
        <f t="shared" si="20"/>
        <v>0</v>
      </c>
      <c r="I103" s="159">
        <f t="shared" si="20"/>
        <v>0</v>
      </c>
      <c r="J103" s="159">
        <f t="shared" si="20"/>
        <v>0</v>
      </c>
      <c r="K103" s="159">
        <f t="shared" si="20"/>
        <v>0</v>
      </c>
      <c r="L103" s="159">
        <f t="shared" si="20"/>
        <v>0</v>
      </c>
      <c r="M103" s="159">
        <f t="shared" si="20"/>
        <v>0</v>
      </c>
      <c r="N103" s="159">
        <f t="shared" si="20"/>
        <v>0</v>
      </c>
      <c r="O103" s="159">
        <f t="shared" si="20"/>
        <v>0</v>
      </c>
      <c r="P103" s="160">
        <f t="shared" si="20"/>
        <v>0</v>
      </c>
      <c r="Q103" s="146">
        <f t="shared" si="20"/>
        <v>0</v>
      </c>
    </row>
    <row r="104" spans="1:24">
      <c r="A104" s="32" t="s">
        <v>211</v>
      </c>
      <c r="B104" s="358" t="s">
        <v>110</v>
      </c>
      <c r="C104" s="367"/>
      <c r="D104" s="152">
        <f t="shared" ref="D104:Q104" si="21">SUM(D105:D110)</f>
        <v>0</v>
      </c>
      <c r="E104" s="153">
        <f t="shared" si="21"/>
        <v>0</v>
      </c>
      <c r="F104" s="159">
        <f t="shared" si="21"/>
        <v>0</v>
      </c>
      <c r="G104" s="159">
        <f t="shared" si="21"/>
        <v>0</v>
      </c>
      <c r="H104" s="159">
        <f t="shared" si="21"/>
        <v>0</v>
      </c>
      <c r="I104" s="159">
        <f t="shared" si="21"/>
        <v>0</v>
      </c>
      <c r="J104" s="159">
        <f t="shared" si="21"/>
        <v>0</v>
      </c>
      <c r="K104" s="159">
        <f t="shared" si="21"/>
        <v>0</v>
      </c>
      <c r="L104" s="159">
        <f t="shared" si="21"/>
        <v>0</v>
      </c>
      <c r="M104" s="159">
        <f t="shared" si="21"/>
        <v>0</v>
      </c>
      <c r="N104" s="159">
        <f t="shared" si="21"/>
        <v>0</v>
      </c>
      <c r="O104" s="159">
        <f t="shared" si="21"/>
        <v>0</v>
      </c>
      <c r="P104" s="160">
        <f t="shared" si="21"/>
        <v>0</v>
      </c>
      <c r="Q104" s="146">
        <f t="shared" si="21"/>
        <v>0</v>
      </c>
    </row>
    <row r="105" spans="1:24">
      <c r="A105" s="56" t="s">
        <v>212</v>
      </c>
      <c r="B105" s="59"/>
      <c r="C105" s="60" t="s">
        <v>171</v>
      </c>
      <c r="D105" s="136"/>
      <c r="E105" s="137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2"/>
      <c r="Q105" s="101">
        <f t="shared" ref="Q105:Q110" si="22">SUM(E105:P105)</f>
        <v>0</v>
      </c>
      <c r="R105" s="301"/>
      <c r="S105" s="301"/>
      <c r="T105" s="301"/>
      <c r="U105" s="301"/>
      <c r="V105" s="301"/>
      <c r="W105" s="301"/>
    </row>
    <row r="106" spans="1:24">
      <c r="A106" s="56" t="s">
        <v>213</v>
      </c>
      <c r="B106" s="59"/>
      <c r="C106" s="60" t="s">
        <v>172</v>
      </c>
      <c r="D106" s="136"/>
      <c r="E106" s="137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2"/>
      <c r="Q106" s="101">
        <f t="shared" si="22"/>
        <v>0</v>
      </c>
      <c r="R106" s="301"/>
      <c r="S106" s="301"/>
      <c r="T106" s="301"/>
      <c r="U106" s="301"/>
      <c r="V106" s="301"/>
      <c r="W106" s="301"/>
    </row>
    <row r="107" spans="1:24">
      <c r="A107" s="56" t="s">
        <v>214</v>
      </c>
      <c r="B107" s="59"/>
      <c r="C107" s="60" t="s">
        <v>49</v>
      </c>
      <c r="D107" s="136"/>
      <c r="E107" s="137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2"/>
      <c r="Q107" s="101">
        <f t="shared" si="22"/>
        <v>0</v>
      </c>
      <c r="R107" s="301"/>
      <c r="S107" s="301"/>
      <c r="T107" s="301"/>
      <c r="U107" s="301"/>
      <c r="V107" s="301"/>
      <c r="W107" s="301"/>
      <c r="X107" s="301"/>
    </row>
    <row r="108" spans="1:24">
      <c r="A108" s="56" t="s">
        <v>214</v>
      </c>
      <c r="B108" s="59"/>
      <c r="C108" s="60" t="s">
        <v>50</v>
      </c>
      <c r="D108" s="136"/>
      <c r="E108" s="137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2"/>
      <c r="Q108" s="101">
        <f t="shared" si="22"/>
        <v>0</v>
      </c>
      <c r="R108" s="301"/>
      <c r="S108" s="301"/>
      <c r="T108" s="301"/>
      <c r="U108" s="301"/>
      <c r="V108" s="301"/>
      <c r="W108" s="301"/>
      <c r="X108" s="301"/>
    </row>
    <row r="109" spans="1:24">
      <c r="A109" s="56" t="s">
        <v>215</v>
      </c>
      <c r="B109" s="59"/>
      <c r="C109" s="60" t="s">
        <v>42</v>
      </c>
      <c r="D109" s="136"/>
      <c r="E109" s="137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2"/>
      <c r="Q109" s="101">
        <f t="shared" si="22"/>
        <v>0</v>
      </c>
      <c r="R109" s="301"/>
      <c r="S109" s="301"/>
      <c r="T109" s="301"/>
      <c r="U109" s="301"/>
      <c r="V109" s="301"/>
      <c r="W109" s="301"/>
    </row>
    <row r="110" spans="1:24">
      <c r="A110" s="56" t="s">
        <v>216</v>
      </c>
      <c r="B110" s="59"/>
      <c r="C110" s="60" t="s">
        <v>173</v>
      </c>
      <c r="D110" s="136"/>
      <c r="E110" s="137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51"/>
      <c r="Q110" s="101">
        <f t="shared" si="22"/>
        <v>0</v>
      </c>
      <c r="R110" s="301"/>
      <c r="S110" s="301"/>
      <c r="T110" s="301"/>
      <c r="U110" s="301"/>
      <c r="V110" s="301"/>
      <c r="W110" s="301"/>
    </row>
    <row r="111" spans="1:24">
      <c r="A111" s="32" t="s">
        <v>217</v>
      </c>
      <c r="B111" s="358" t="s">
        <v>111</v>
      </c>
      <c r="C111" s="367"/>
      <c r="D111" s="152">
        <f t="shared" ref="D111:Q111" si="23">SUM(D112:D115)</f>
        <v>0</v>
      </c>
      <c r="E111" s="153">
        <f>SUM(E112:E115)</f>
        <v>0</v>
      </c>
      <c r="F111" s="159">
        <f t="shared" ref="F111:P111" si="24">SUM(F112:F115)</f>
        <v>0</v>
      </c>
      <c r="G111" s="159">
        <f t="shared" si="24"/>
        <v>0</v>
      </c>
      <c r="H111" s="159">
        <f t="shared" si="24"/>
        <v>0</v>
      </c>
      <c r="I111" s="159">
        <f t="shared" si="24"/>
        <v>0</v>
      </c>
      <c r="J111" s="159">
        <f t="shared" si="24"/>
        <v>0</v>
      </c>
      <c r="K111" s="159">
        <f t="shared" si="24"/>
        <v>0</v>
      </c>
      <c r="L111" s="159">
        <f t="shared" si="24"/>
        <v>0</v>
      </c>
      <c r="M111" s="159">
        <f t="shared" si="24"/>
        <v>0</v>
      </c>
      <c r="N111" s="159">
        <f t="shared" si="24"/>
        <v>0</v>
      </c>
      <c r="O111" s="159">
        <f t="shared" si="24"/>
        <v>0</v>
      </c>
      <c r="P111" s="160">
        <f t="shared" si="24"/>
        <v>0</v>
      </c>
      <c r="Q111" s="146">
        <f t="shared" si="23"/>
        <v>0</v>
      </c>
    </row>
    <row r="112" spans="1:24">
      <c r="A112" s="56" t="s">
        <v>219</v>
      </c>
      <c r="B112" s="59"/>
      <c r="C112" s="60" t="s">
        <v>18</v>
      </c>
      <c r="D112" s="136"/>
      <c r="E112" s="137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2"/>
      <c r="Q112" s="101">
        <f>SUM(E112:P112)</f>
        <v>0</v>
      </c>
      <c r="R112" s="301"/>
      <c r="S112" s="301"/>
      <c r="T112" s="301"/>
      <c r="U112" s="301"/>
      <c r="V112" s="301"/>
      <c r="W112" s="301"/>
    </row>
    <row r="113" spans="1:23">
      <c r="A113" s="56" t="s">
        <v>220</v>
      </c>
      <c r="B113" s="59"/>
      <c r="C113" s="60" t="s">
        <v>43</v>
      </c>
      <c r="D113" s="136"/>
      <c r="E113" s="137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2"/>
      <c r="Q113" s="101">
        <f>SUM(E113:P113)</f>
        <v>0</v>
      </c>
      <c r="R113" s="301"/>
      <c r="S113" s="301"/>
      <c r="T113" s="301"/>
      <c r="U113" s="301"/>
      <c r="V113" s="301"/>
      <c r="W113" s="301"/>
    </row>
    <row r="114" spans="1:23">
      <c r="A114" s="56" t="s">
        <v>221</v>
      </c>
      <c r="B114" s="59"/>
      <c r="C114" s="60" t="s">
        <v>44</v>
      </c>
      <c r="D114" s="136"/>
      <c r="E114" s="137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2"/>
      <c r="Q114" s="101"/>
    </row>
    <row r="115" spans="1:23">
      <c r="A115" s="56" t="s">
        <v>222</v>
      </c>
      <c r="B115" s="59"/>
      <c r="C115" s="60" t="s">
        <v>45</v>
      </c>
      <c r="D115" s="136"/>
      <c r="E115" s="137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2"/>
      <c r="Q115" s="101"/>
    </row>
    <row r="116" spans="1:23">
      <c r="A116" s="32" t="s">
        <v>218</v>
      </c>
      <c r="B116" s="358" t="s">
        <v>112</v>
      </c>
      <c r="C116" s="367"/>
      <c r="D116" s="152">
        <f>SUM(D117:D117)</f>
        <v>0</v>
      </c>
      <c r="E116" s="153">
        <f>SUM(E117:E117)</f>
        <v>0</v>
      </c>
      <c r="F116" s="159">
        <f t="shared" ref="F116:P116" si="25">SUM(F117:F117)</f>
        <v>0</v>
      </c>
      <c r="G116" s="159">
        <f t="shared" si="25"/>
        <v>0</v>
      </c>
      <c r="H116" s="159">
        <f t="shared" si="25"/>
        <v>0</v>
      </c>
      <c r="I116" s="159">
        <f t="shared" si="25"/>
        <v>0</v>
      </c>
      <c r="J116" s="159">
        <f t="shared" si="25"/>
        <v>0</v>
      </c>
      <c r="K116" s="159">
        <f t="shared" si="25"/>
        <v>0</v>
      </c>
      <c r="L116" s="159">
        <f t="shared" si="25"/>
        <v>0</v>
      </c>
      <c r="M116" s="159">
        <f t="shared" si="25"/>
        <v>0</v>
      </c>
      <c r="N116" s="159">
        <f t="shared" si="25"/>
        <v>0</v>
      </c>
      <c r="O116" s="159">
        <f t="shared" si="25"/>
        <v>0</v>
      </c>
      <c r="P116" s="159">
        <f t="shared" si="25"/>
        <v>0</v>
      </c>
      <c r="Q116" s="146">
        <f>SUM(Q117)</f>
        <v>0</v>
      </c>
    </row>
    <row r="117" spans="1:23">
      <c r="A117" s="32" t="s">
        <v>234</v>
      </c>
      <c r="B117" s="59"/>
      <c r="C117" s="60" t="s">
        <v>113</v>
      </c>
      <c r="D117" s="136"/>
      <c r="E117" s="137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2"/>
      <c r="Q117" s="101">
        <f>SUM(E117:P117)</f>
        <v>0</v>
      </c>
    </row>
    <row r="118" spans="1:23">
      <c r="A118" s="56" t="s">
        <v>235</v>
      </c>
      <c r="B118" s="371" t="s">
        <v>46</v>
      </c>
      <c r="C118" s="372"/>
      <c r="D118" s="152">
        <f>SUM(D119:D121)</f>
        <v>0</v>
      </c>
      <c r="E118" s="153">
        <f>SUM(E119:E121)</f>
        <v>0</v>
      </c>
      <c r="F118" s="159">
        <f t="shared" ref="F118:P118" si="26">SUM(F119:F121)</f>
        <v>0</v>
      </c>
      <c r="G118" s="159">
        <f t="shared" si="26"/>
        <v>0</v>
      </c>
      <c r="H118" s="159">
        <f t="shared" si="26"/>
        <v>0</v>
      </c>
      <c r="I118" s="159">
        <f t="shared" si="26"/>
        <v>0</v>
      </c>
      <c r="J118" s="159">
        <f t="shared" si="26"/>
        <v>0</v>
      </c>
      <c r="K118" s="159">
        <f t="shared" si="26"/>
        <v>0</v>
      </c>
      <c r="L118" s="159">
        <f t="shared" si="26"/>
        <v>0</v>
      </c>
      <c r="M118" s="159">
        <f t="shared" si="26"/>
        <v>0</v>
      </c>
      <c r="N118" s="159">
        <f t="shared" si="26"/>
        <v>0</v>
      </c>
      <c r="O118" s="159">
        <f t="shared" si="26"/>
        <v>0</v>
      </c>
      <c r="P118" s="160">
        <f t="shared" si="26"/>
        <v>0</v>
      </c>
      <c r="Q118" s="146">
        <f>SUM(E118:P118)</f>
        <v>0</v>
      </c>
    </row>
    <row r="119" spans="1:23">
      <c r="A119" s="32" t="s">
        <v>114</v>
      </c>
      <c r="B119" s="59"/>
      <c r="C119" s="60" t="s">
        <v>116</v>
      </c>
      <c r="D119" s="136"/>
      <c r="E119" s="137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3"/>
      <c r="Q119" s="101">
        <f>SUM(E119:P119)</f>
        <v>0</v>
      </c>
    </row>
    <row r="120" spans="1:23">
      <c r="A120" s="56" t="s">
        <v>115</v>
      </c>
      <c r="B120" s="59"/>
      <c r="C120" s="60" t="s">
        <v>47</v>
      </c>
      <c r="D120" s="136"/>
      <c r="E120" s="137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3"/>
      <c r="Q120" s="101">
        <f>SUM(E120:P120)</f>
        <v>0</v>
      </c>
    </row>
    <row r="121" spans="1:23">
      <c r="A121" s="56" t="s">
        <v>117</v>
      </c>
      <c r="B121" s="59"/>
      <c r="C121" s="60"/>
      <c r="D121" s="136"/>
      <c r="E121" s="137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3"/>
      <c r="Q121" s="101">
        <f>SUM(E121:P121)</f>
        <v>0</v>
      </c>
    </row>
    <row r="122" spans="1:23">
      <c r="A122" s="56" t="s">
        <v>118</v>
      </c>
      <c r="B122" s="59"/>
      <c r="C122" s="60"/>
      <c r="D122" s="136"/>
      <c r="E122" s="137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3"/>
      <c r="Q122" s="99"/>
    </row>
    <row r="123" spans="1:23">
      <c r="A123" s="56"/>
      <c r="B123" s="59"/>
      <c r="C123" s="60"/>
      <c r="D123" s="136"/>
      <c r="E123" s="137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3"/>
      <c r="Q123" s="99"/>
    </row>
    <row r="124" spans="1:23">
      <c r="A124" s="283"/>
      <c r="B124" s="368" t="s">
        <v>119</v>
      </c>
      <c r="C124" s="369"/>
      <c r="D124" s="157">
        <f>D55+D69+D79+D94+D103+D111</f>
        <v>0</v>
      </c>
      <c r="E124" s="289">
        <f t="shared" ref="E124:Q124" si="27">E55+E69+E79+E94+E103+E111</f>
        <v>0</v>
      </c>
      <c r="F124" s="122">
        <f t="shared" si="27"/>
        <v>0</v>
      </c>
      <c r="G124" s="122">
        <f t="shared" si="27"/>
        <v>0</v>
      </c>
      <c r="H124" s="122">
        <f t="shared" si="27"/>
        <v>0</v>
      </c>
      <c r="I124" s="122">
        <f t="shared" si="27"/>
        <v>0</v>
      </c>
      <c r="J124" s="122">
        <f t="shared" si="27"/>
        <v>0</v>
      </c>
      <c r="K124" s="122">
        <f t="shared" si="27"/>
        <v>0</v>
      </c>
      <c r="L124" s="122">
        <f t="shared" si="27"/>
        <v>0</v>
      </c>
      <c r="M124" s="122">
        <f t="shared" si="27"/>
        <v>0</v>
      </c>
      <c r="N124" s="122">
        <f t="shared" si="27"/>
        <v>0</v>
      </c>
      <c r="O124" s="122">
        <f t="shared" si="27"/>
        <v>0</v>
      </c>
      <c r="P124" s="284">
        <f t="shared" si="27"/>
        <v>0</v>
      </c>
      <c r="Q124" s="288">
        <f t="shared" si="27"/>
        <v>0</v>
      </c>
    </row>
    <row r="125" spans="1:23">
      <c r="A125" s="32"/>
      <c r="B125" s="18"/>
      <c r="C125" s="18"/>
      <c r="D125" s="234"/>
      <c r="E125" s="234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310"/>
    </row>
    <row r="126" spans="1:23">
      <c r="A126" s="283" t="s">
        <v>17</v>
      </c>
      <c r="B126" s="368"/>
      <c r="C126" s="369" t="s">
        <v>120</v>
      </c>
      <c r="D126" s="157">
        <f>SUM(D127:D129)</f>
        <v>0</v>
      </c>
      <c r="E126" s="289">
        <f>SUM(E127:E129)</f>
        <v>0</v>
      </c>
      <c r="F126" s="122">
        <f t="shared" ref="F126:P126" si="28">SUM(F127:F129)</f>
        <v>0</v>
      </c>
      <c r="G126" s="122">
        <f t="shared" si="28"/>
        <v>0</v>
      </c>
      <c r="H126" s="122">
        <f t="shared" si="28"/>
        <v>0</v>
      </c>
      <c r="I126" s="122">
        <f t="shared" si="28"/>
        <v>0</v>
      </c>
      <c r="J126" s="122">
        <f t="shared" si="28"/>
        <v>0</v>
      </c>
      <c r="K126" s="122">
        <f t="shared" si="28"/>
        <v>0</v>
      </c>
      <c r="L126" s="122">
        <f t="shared" si="28"/>
        <v>0</v>
      </c>
      <c r="M126" s="122">
        <f t="shared" si="28"/>
        <v>0</v>
      </c>
      <c r="N126" s="122">
        <f t="shared" si="28"/>
        <v>0</v>
      </c>
      <c r="O126" s="122">
        <f t="shared" si="28"/>
        <v>0</v>
      </c>
      <c r="P126" s="284">
        <f t="shared" si="28"/>
        <v>0</v>
      </c>
      <c r="Q126" s="288">
        <f>SUM(D126:P126)</f>
        <v>0</v>
      </c>
    </row>
    <row r="127" spans="1:23">
      <c r="A127" s="41" t="s">
        <v>236</v>
      </c>
      <c r="B127" s="57"/>
      <c r="C127" s="243" t="s">
        <v>237</v>
      </c>
      <c r="D127" s="166"/>
      <c r="E127" s="268"/>
      <c r="F127" s="304"/>
      <c r="G127" s="304"/>
      <c r="H127" s="304"/>
      <c r="I127" s="304"/>
      <c r="J127" s="304"/>
      <c r="K127" s="168"/>
      <c r="L127" s="168"/>
      <c r="M127" s="168"/>
      <c r="N127" s="168"/>
      <c r="O127" s="168"/>
      <c r="P127" s="166"/>
      <c r="Q127" s="167">
        <f>SUM(D127:P127)</f>
        <v>0</v>
      </c>
      <c r="R127" s="301"/>
      <c r="S127" s="301"/>
      <c r="T127" s="301"/>
      <c r="U127" s="301"/>
      <c r="V127" s="301"/>
      <c r="W127" s="301"/>
    </row>
    <row r="128" spans="1:23">
      <c r="A128" s="65" t="s">
        <v>238</v>
      </c>
      <c r="B128" s="57"/>
      <c r="C128" s="243" t="s">
        <v>239</v>
      </c>
      <c r="D128" s="166"/>
      <c r="E128" s="268"/>
      <c r="F128" s="304"/>
      <c r="G128" s="304"/>
      <c r="H128" s="304"/>
      <c r="I128" s="304"/>
      <c r="J128" s="304"/>
      <c r="K128" s="168"/>
      <c r="L128" s="168"/>
      <c r="M128" s="168"/>
      <c r="N128" s="168"/>
      <c r="O128" s="168"/>
      <c r="P128" s="170"/>
      <c r="Q128" s="167">
        <f>SUM(D128:P128)</f>
        <v>0</v>
      </c>
    </row>
    <row r="129" spans="1:17">
      <c r="A129" s="65" t="s">
        <v>240</v>
      </c>
      <c r="B129" s="57"/>
      <c r="C129" s="243" t="s">
        <v>241</v>
      </c>
      <c r="D129" s="166"/>
      <c r="E129" s="268"/>
      <c r="F129" s="305"/>
      <c r="G129" s="305"/>
      <c r="H129" s="305"/>
      <c r="I129" s="305"/>
      <c r="J129" s="305"/>
      <c r="K129" s="161"/>
      <c r="L129" s="161"/>
      <c r="M129" s="161"/>
      <c r="N129" s="161"/>
      <c r="O129" s="161"/>
      <c r="P129" s="261"/>
      <c r="Q129" s="167">
        <f>SUM(D129:P129)</f>
        <v>0</v>
      </c>
    </row>
    <row r="130" spans="1:17">
      <c r="A130" s="64"/>
      <c r="B130" s="18"/>
      <c r="C130" s="18"/>
      <c r="D130" s="234"/>
      <c r="E130" s="234"/>
      <c r="F130" s="235"/>
      <c r="G130" s="235"/>
      <c r="H130" s="235"/>
      <c r="I130" s="235"/>
      <c r="J130" s="235"/>
      <c r="K130" s="235"/>
      <c r="L130" s="235"/>
      <c r="M130" s="235"/>
      <c r="N130" s="235"/>
      <c r="O130" s="236"/>
      <c r="P130" s="236"/>
      <c r="Q130" s="240"/>
    </row>
    <row r="131" spans="1:17">
      <c r="A131" s="285"/>
      <c r="B131" s="368" t="s">
        <v>121</v>
      </c>
      <c r="C131" s="370" t="s">
        <v>122</v>
      </c>
      <c r="D131" s="286">
        <f>SUM(D124+D126)</f>
        <v>0</v>
      </c>
      <c r="E131" s="287">
        <f>SUM(E124+E126)</f>
        <v>0</v>
      </c>
      <c r="F131" s="122">
        <f t="shared" ref="F131:P131" si="29">SUM(F124+F126)</f>
        <v>0</v>
      </c>
      <c r="G131" s="122">
        <f t="shared" si="29"/>
        <v>0</v>
      </c>
      <c r="H131" s="122">
        <f t="shared" si="29"/>
        <v>0</v>
      </c>
      <c r="I131" s="122">
        <f t="shared" si="29"/>
        <v>0</v>
      </c>
      <c r="J131" s="122">
        <f t="shared" si="29"/>
        <v>0</v>
      </c>
      <c r="K131" s="122">
        <f t="shared" si="29"/>
        <v>0</v>
      </c>
      <c r="L131" s="122">
        <f t="shared" si="29"/>
        <v>0</v>
      </c>
      <c r="M131" s="122">
        <f t="shared" si="29"/>
        <v>0</v>
      </c>
      <c r="N131" s="122">
        <f t="shared" si="29"/>
        <v>0</v>
      </c>
      <c r="O131" s="122">
        <f t="shared" si="29"/>
        <v>0</v>
      </c>
      <c r="P131" s="157">
        <f t="shared" si="29"/>
        <v>0</v>
      </c>
      <c r="Q131" s="288">
        <f>SUM(E131:P131)</f>
        <v>0</v>
      </c>
    </row>
    <row r="132" spans="1:17">
      <c r="A132" s="298"/>
      <c r="B132" s="58"/>
      <c r="C132" s="58"/>
      <c r="D132" s="238"/>
      <c r="E132" s="239"/>
      <c r="F132" s="239"/>
      <c r="G132" s="239"/>
      <c r="H132" s="239"/>
      <c r="I132" s="239"/>
      <c r="J132" s="239"/>
      <c r="K132" s="239"/>
      <c r="L132" s="239"/>
      <c r="M132" s="239"/>
      <c r="N132" s="239"/>
      <c r="O132" s="240"/>
      <c r="P132" s="240"/>
      <c r="Q132" s="240"/>
    </row>
    <row r="133" spans="1:17">
      <c r="A133" s="66">
        <v>7</v>
      </c>
      <c r="B133" s="371" t="s">
        <v>123</v>
      </c>
      <c r="C133" s="372"/>
      <c r="D133" s="172">
        <f>D131+D48</f>
        <v>0</v>
      </c>
      <c r="E133" s="172">
        <f>E131+E48</f>
        <v>0</v>
      </c>
      <c r="F133" s="159">
        <f t="shared" ref="F133:P133" si="30">F131+F48</f>
        <v>0</v>
      </c>
      <c r="G133" s="159">
        <f t="shared" si="30"/>
        <v>0</v>
      </c>
      <c r="H133" s="159">
        <f t="shared" si="30"/>
        <v>0</v>
      </c>
      <c r="I133" s="159">
        <f t="shared" si="30"/>
        <v>0</v>
      </c>
      <c r="J133" s="159">
        <f t="shared" si="30"/>
        <v>0</v>
      </c>
      <c r="K133" s="159">
        <f t="shared" si="30"/>
        <v>0</v>
      </c>
      <c r="L133" s="159">
        <f t="shared" si="30"/>
        <v>0</v>
      </c>
      <c r="M133" s="159">
        <f t="shared" si="30"/>
        <v>0</v>
      </c>
      <c r="N133" s="159">
        <f t="shared" si="30"/>
        <v>0</v>
      </c>
      <c r="O133" s="159">
        <f t="shared" si="30"/>
        <v>0</v>
      </c>
      <c r="P133" s="160">
        <f t="shared" si="30"/>
        <v>0</v>
      </c>
      <c r="Q133" s="146">
        <f>SUM(E133:P133)</f>
        <v>0</v>
      </c>
    </row>
    <row r="134" spans="1:17">
      <c r="A134" s="64"/>
      <c r="B134" s="67"/>
      <c r="C134" s="67"/>
      <c r="D134" s="229"/>
      <c r="E134" s="230"/>
      <c r="F134" s="231"/>
      <c r="G134" s="231"/>
      <c r="H134" s="231"/>
      <c r="I134" s="231"/>
      <c r="J134" s="231"/>
      <c r="K134" s="231"/>
      <c r="L134" s="231"/>
      <c r="M134" s="231"/>
      <c r="N134" s="231"/>
      <c r="O134" s="232"/>
      <c r="P134" s="232"/>
      <c r="Q134" s="232"/>
    </row>
    <row r="135" spans="1:17">
      <c r="A135" s="68" t="s">
        <v>124</v>
      </c>
      <c r="B135" s="221"/>
      <c r="C135" s="221"/>
      <c r="D135" s="222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</row>
    <row r="136" spans="1:17">
      <c r="A136" s="69"/>
      <c r="B136" s="43"/>
      <c r="C136" s="43"/>
      <c r="D136" s="225"/>
      <c r="E136" s="217"/>
      <c r="F136" s="218"/>
      <c r="G136" s="218"/>
      <c r="H136" s="218"/>
      <c r="I136" s="218"/>
      <c r="J136" s="218"/>
      <c r="K136" s="218"/>
      <c r="L136" s="218"/>
      <c r="M136" s="218"/>
      <c r="N136" s="218"/>
      <c r="O136" s="219"/>
      <c r="P136" s="219"/>
      <c r="Q136" s="314"/>
    </row>
    <row r="137" spans="1:17" ht="25.5">
      <c r="A137" s="69"/>
      <c r="B137" s="43"/>
      <c r="C137" s="43"/>
      <c r="D137" s="175" t="s">
        <v>72</v>
      </c>
      <c r="E137" s="26" t="s">
        <v>280</v>
      </c>
      <c r="F137" s="27" t="s">
        <v>281</v>
      </c>
      <c r="G137" s="27" t="s">
        <v>282</v>
      </c>
      <c r="H137" s="27" t="s">
        <v>283</v>
      </c>
      <c r="I137" s="27" t="s">
        <v>21</v>
      </c>
      <c r="J137" s="27" t="s">
        <v>284</v>
      </c>
      <c r="K137" s="27" t="s">
        <v>285</v>
      </c>
      <c r="L137" s="27" t="s">
        <v>286</v>
      </c>
      <c r="M137" s="27" t="s">
        <v>287</v>
      </c>
      <c r="N137" s="27" t="s">
        <v>288</v>
      </c>
      <c r="O137" s="28" t="s">
        <v>289</v>
      </c>
      <c r="P137" s="123" t="s">
        <v>290</v>
      </c>
      <c r="Q137" s="28" t="s">
        <v>51</v>
      </c>
    </row>
    <row r="138" spans="1:17">
      <c r="A138" s="69"/>
      <c r="B138" s="43"/>
      <c r="C138" s="43"/>
      <c r="D138" s="166"/>
      <c r="E138" s="117"/>
      <c r="F138" s="118"/>
      <c r="G138" s="118"/>
      <c r="H138" s="118"/>
      <c r="I138" s="118"/>
      <c r="J138" s="118"/>
      <c r="K138" s="118"/>
      <c r="L138" s="118"/>
      <c r="M138" s="118"/>
      <c r="N138" s="118"/>
      <c r="O138" s="119"/>
      <c r="P138" s="119"/>
      <c r="Q138" s="311"/>
    </row>
    <row r="139" spans="1:17" ht="29.25" customHeight="1">
      <c r="A139" s="32">
        <v>8</v>
      </c>
      <c r="B139" s="357" t="s">
        <v>125</v>
      </c>
      <c r="C139" s="358"/>
      <c r="D139" s="176">
        <f>SUM(D140:D145)</f>
        <v>-58000</v>
      </c>
      <c r="E139" s="177">
        <f>SUM(E140:E145)</f>
        <v>0</v>
      </c>
      <c r="F139" s="132">
        <f t="shared" ref="F139:P139" si="31">SUM(F140:F145)</f>
        <v>0</v>
      </c>
      <c r="G139" s="132">
        <f t="shared" si="31"/>
        <v>0</v>
      </c>
      <c r="H139" s="132">
        <f t="shared" si="31"/>
        <v>0</v>
      </c>
      <c r="I139" s="132">
        <f t="shared" si="31"/>
        <v>0</v>
      </c>
      <c r="J139" s="132">
        <f t="shared" si="31"/>
        <v>0</v>
      </c>
      <c r="K139" s="132">
        <f t="shared" si="31"/>
        <v>0</v>
      </c>
      <c r="L139" s="132">
        <f t="shared" si="31"/>
        <v>0</v>
      </c>
      <c r="M139" s="132">
        <f t="shared" si="31"/>
        <v>0</v>
      </c>
      <c r="N139" s="132">
        <f t="shared" si="31"/>
        <v>0</v>
      </c>
      <c r="O139" s="178">
        <f t="shared" si="31"/>
        <v>0</v>
      </c>
      <c r="P139" s="179">
        <f t="shared" si="31"/>
        <v>0</v>
      </c>
      <c r="Q139" s="180">
        <f>SUM(E139:P139)</f>
        <v>0</v>
      </c>
    </row>
    <row r="140" spans="1:17">
      <c r="A140" s="71" t="s">
        <v>242</v>
      </c>
      <c r="B140" s="20"/>
      <c r="C140" s="72" t="s">
        <v>126</v>
      </c>
      <c r="D140" s="181">
        <v>-30000</v>
      </c>
      <c r="E140" s="182">
        <v>0</v>
      </c>
      <c r="F140" s="183">
        <v>0</v>
      </c>
      <c r="G140" s="183">
        <v>0</v>
      </c>
      <c r="H140" s="183">
        <v>0</v>
      </c>
      <c r="I140" s="183">
        <v>0</v>
      </c>
      <c r="J140" s="183">
        <v>0</v>
      </c>
      <c r="K140" s="183"/>
      <c r="L140" s="183"/>
      <c r="M140" s="183"/>
      <c r="N140" s="183"/>
      <c r="O140" s="183"/>
      <c r="P140" s="184"/>
      <c r="Q140" s="101">
        <f>SUM(E140:P140)</f>
        <v>0</v>
      </c>
    </row>
    <row r="141" spans="1:17">
      <c r="A141" s="71" t="s">
        <v>19</v>
      </c>
      <c r="B141" s="20"/>
      <c r="C141" s="72" t="s">
        <v>20</v>
      </c>
      <c r="D141" s="181">
        <v>-10000</v>
      </c>
      <c r="E141" s="185">
        <v>0</v>
      </c>
      <c r="F141" s="183">
        <v>0</v>
      </c>
      <c r="G141" s="183">
        <v>0</v>
      </c>
      <c r="H141" s="183">
        <v>0</v>
      </c>
      <c r="I141" s="183">
        <v>0</v>
      </c>
      <c r="J141" s="183">
        <v>0</v>
      </c>
      <c r="K141" s="183"/>
      <c r="L141" s="183"/>
      <c r="M141" s="183"/>
      <c r="N141" s="183"/>
      <c r="O141" s="183"/>
      <c r="P141" s="184"/>
      <c r="Q141" s="101">
        <f>SUM(E141:P141)</f>
        <v>0</v>
      </c>
    </row>
    <row r="142" spans="1:17">
      <c r="A142" s="71" t="s">
        <v>243</v>
      </c>
      <c r="B142" s="73"/>
      <c r="C142" s="74" t="s">
        <v>127</v>
      </c>
      <c r="D142" s="181">
        <v>-18000</v>
      </c>
      <c r="E142" s="185">
        <v>0</v>
      </c>
      <c r="F142" s="183">
        <v>0</v>
      </c>
      <c r="G142" s="183">
        <v>0</v>
      </c>
      <c r="H142" s="183">
        <v>0</v>
      </c>
      <c r="I142" s="183">
        <v>0</v>
      </c>
      <c r="J142" s="183">
        <v>0</v>
      </c>
      <c r="K142" s="183"/>
      <c r="L142" s="183"/>
      <c r="M142" s="183"/>
      <c r="N142" s="183"/>
      <c r="O142" s="183"/>
      <c r="P142" s="184"/>
      <c r="Q142" s="101">
        <f>SUM(E142:P142)</f>
        <v>0</v>
      </c>
    </row>
    <row r="143" spans="1:17">
      <c r="A143" s="71" t="s">
        <v>244</v>
      </c>
      <c r="B143" s="20"/>
      <c r="C143" s="72" t="s">
        <v>128</v>
      </c>
      <c r="D143" s="181"/>
      <c r="E143" s="185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184"/>
      <c r="Q143" s="101"/>
    </row>
    <row r="144" spans="1:17">
      <c r="A144" s="71" t="s">
        <v>29</v>
      </c>
      <c r="B144" s="20"/>
      <c r="C144" s="72" t="s">
        <v>129</v>
      </c>
      <c r="D144" s="181"/>
      <c r="E144" s="185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4"/>
      <c r="Q144" s="101"/>
    </row>
    <row r="145" spans="1:17">
      <c r="A145" s="290" t="s">
        <v>245</v>
      </c>
      <c r="B145" s="20"/>
      <c r="C145" s="72" t="s">
        <v>130</v>
      </c>
      <c r="D145" s="181"/>
      <c r="E145" s="182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4"/>
      <c r="Q145" s="101"/>
    </row>
    <row r="146" spans="1:17">
      <c r="A146" s="69"/>
      <c r="B146" s="43"/>
      <c r="C146" s="43"/>
      <c r="D146" s="225"/>
      <c r="E146" s="217"/>
      <c r="F146" s="218"/>
      <c r="G146" s="218"/>
      <c r="H146" s="218"/>
      <c r="I146" s="218"/>
      <c r="J146" s="218"/>
      <c r="K146" s="218"/>
      <c r="L146" s="218"/>
      <c r="M146" s="218"/>
      <c r="N146" s="218"/>
      <c r="O146" s="219"/>
      <c r="P146" s="219"/>
      <c r="Q146" s="307"/>
    </row>
    <row r="147" spans="1:17" ht="28.5" customHeight="1">
      <c r="A147" s="32">
        <v>9</v>
      </c>
      <c r="B147" s="357" t="s">
        <v>131</v>
      </c>
      <c r="C147" s="358"/>
      <c r="D147" s="176">
        <f>SUM(D149:D153)</f>
        <v>0</v>
      </c>
      <c r="E147" s="177">
        <f>SUM(E148:E153)</f>
        <v>0</v>
      </c>
      <c r="F147" s="177">
        <f t="shared" ref="F147:P147" si="32">SUM(F148:F153)</f>
        <v>0</v>
      </c>
      <c r="G147" s="177">
        <f t="shared" si="32"/>
        <v>0</v>
      </c>
      <c r="H147" s="177">
        <f t="shared" si="32"/>
        <v>0</v>
      </c>
      <c r="I147" s="177">
        <f t="shared" si="32"/>
        <v>0</v>
      </c>
      <c r="J147" s="177">
        <f t="shared" si="32"/>
        <v>0</v>
      </c>
      <c r="K147" s="177">
        <f t="shared" si="32"/>
        <v>0</v>
      </c>
      <c r="L147" s="177">
        <f t="shared" si="32"/>
        <v>0</v>
      </c>
      <c r="M147" s="177">
        <f t="shared" si="32"/>
        <v>0</v>
      </c>
      <c r="N147" s="177">
        <f t="shared" si="32"/>
        <v>0</v>
      </c>
      <c r="O147" s="177">
        <f t="shared" si="32"/>
        <v>0</v>
      </c>
      <c r="P147" s="179">
        <f t="shared" si="32"/>
        <v>0</v>
      </c>
      <c r="Q147" s="146">
        <f t="shared" ref="Q147:Q153" si="33">SUM(E147:P147)</f>
        <v>0</v>
      </c>
    </row>
    <row r="148" spans="1:17">
      <c r="A148" s="71" t="s">
        <v>246</v>
      </c>
      <c r="B148" s="20"/>
      <c r="C148" s="72" t="s">
        <v>126</v>
      </c>
      <c r="D148" s="181">
        <v>0</v>
      </c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6"/>
      <c r="Q148" s="101">
        <f t="shared" si="33"/>
        <v>0</v>
      </c>
    </row>
    <row r="149" spans="1:17">
      <c r="A149" s="71" t="s">
        <v>247</v>
      </c>
      <c r="B149" s="20"/>
      <c r="C149" s="72" t="s">
        <v>20</v>
      </c>
      <c r="D149" s="181">
        <v>0</v>
      </c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6"/>
      <c r="Q149" s="101">
        <f t="shared" si="33"/>
        <v>0</v>
      </c>
    </row>
    <row r="150" spans="1:17">
      <c r="A150" s="71" t="s">
        <v>248</v>
      </c>
      <c r="B150" s="73"/>
      <c r="C150" s="74" t="s">
        <v>127</v>
      </c>
      <c r="D150" s="181">
        <v>0</v>
      </c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6"/>
      <c r="Q150" s="101">
        <f t="shared" si="33"/>
        <v>0</v>
      </c>
    </row>
    <row r="151" spans="1:17">
      <c r="A151" s="71" t="s">
        <v>249</v>
      </c>
      <c r="B151" s="20"/>
      <c r="C151" s="72" t="s">
        <v>128</v>
      </c>
      <c r="D151" s="181">
        <v>0</v>
      </c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6"/>
      <c r="Q151" s="101">
        <f t="shared" si="33"/>
        <v>0</v>
      </c>
    </row>
    <row r="152" spans="1:17">
      <c r="A152" s="71" t="s">
        <v>250</v>
      </c>
      <c r="B152" s="20"/>
      <c r="C152" s="72" t="s">
        <v>129</v>
      </c>
      <c r="D152" s="181">
        <v>0</v>
      </c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6"/>
      <c r="Q152" s="101">
        <f t="shared" si="33"/>
        <v>0</v>
      </c>
    </row>
    <row r="153" spans="1:17">
      <c r="A153" s="290" t="s">
        <v>251</v>
      </c>
      <c r="B153" s="20"/>
      <c r="C153" s="72" t="s">
        <v>130</v>
      </c>
      <c r="D153" s="181">
        <v>0</v>
      </c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6"/>
      <c r="Q153" s="101">
        <f t="shared" si="33"/>
        <v>0</v>
      </c>
    </row>
    <row r="154" spans="1:17">
      <c r="A154" s="69"/>
      <c r="B154" s="55"/>
      <c r="C154" s="55"/>
      <c r="D154" s="226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306"/>
    </row>
    <row r="155" spans="1:17">
      <c r="A155" s="32">
        <v>10</v>
      </c>
      <c r="B155" s="357" t="s">
        <v>132</v>
      </c>
      <c r="C155" s="358" t="s">
        <v>133</v>
      </c>
      <c r="D155" s="176">
        <f>SUM(D156:D161)</f>
        <v>0</v>
      </c>
      <c r="E155" s="187">
        <f>SUM(E156:E161)</f>
        <v>0</v>
      </c>
      <c r="F155" s="178">
        <f t="shared" ref="F155:P155" si="34">SUM(F156:F161)</f>
        <v>0</v>
      </c>
      <c r="G155" s="178">
        <f t="shared" si="34"/>
        <v>0</v>
      </c>
      <c r="H155" s="178">
        <f t="shared" si="34"/>
        <v>0</v>
      </c>
      <c r="I155" s="178">
        <f t="shared" si="34"/>
        <v>0</v>
      </c>
      <c r="J155" s="178">
        <f t="shared" si="34"/>
        <v>0</v>
      </c>
      <c r="K155" s="178">
        <f t="shared" si="34"/>
        <v>0</v>
      </c>
      <c r="L155" s="178">
        <f t="shared" si="34"/>
        <v>0</v>
      </c>
      <c r="M155" s="178">
        <f t="shared" si="34"/>
        <v>0</v>
      </c>
      <c r="N155" s="178">
        <f t="shared" si="34"/>
        <v>0</v>
      </c>
      <c r="O155" s="178">
        <f t="shared" si="34"/>
        <v>0</v>
      </c>
      <c r="P155" s="179">
        <f t="shared" si="34"/>
        <v>0</v>
      </c>
      <c r="Q155" s="146">
        <f t="shared" ref="Q155:Q161" si="35">SUM(E155:P155)</f>
        <v>0</v>
      </c>
    </row>
    <row r="156" spans="1:17">
      <c r="A156" s="290" t="s">
        <v>252</v>
      </c>
      <c r="B156" s="20"/>
      <c r="C156" s="72" t="s">
        <v>126</v>
      </c>
      <c r="D156" s="181">
        <v>0</v>
      </c>
      <c r="E156" s="171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6"/>
      <c r="Q156" s="101">
        <f t="shared" si="35"/>
        <v>0</v>
      </c>
    </row>
    <row r="157" spans="1:17">
      <c r="A157" s="290" t="s">
        <v>253</v>
      </c>
      <c r="B157" s="20"/>
      <c r="C157" s="72" t="s">
        <v>20</v>
      </c>
      <c r="D157" s="181">
        <v>0</v>
      </c>
      <c r="E157" s="171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6"/>
      <c r="Q157" s="101">
        <f t="shared" si="35"/>
        <v>0</v>
      </c>
    </row>
    <row r="158" spans="1:17">
      <c r="A158" s="290" t="s">
        <v>254</v>
      </c>
      <c r="B158" s="73"/>
      <c r="C158" s="74" t="s">
        <v>127</v>
      </c>
      <c r="D158" s="181">
        <v>0</v>
      </c>
      <c r="E158" s="171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186"/>
      <c r="Q158" s="101">
        <f t="shared" si="35"/>
        <v>0</v>
      </c>
    </row>
    <row r="159" spans="1:17">
      <c r="A159" s="290" t="s">
        <v>255</v>
      </c>
      <c r="B159" s="20"/>
      <c r="C159" s="72" t="s">
        <v>128</v>
      </c>
      <c r="D159" s="181">
        <v>0</v>
      </c>
      <c r="E159" s="171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6"/>
      <c r="Q159" s="101">
        <f t="shared" si="35"/>
        <v>0</v>
      </c>
    </row>
    <row r="160" spans="1:17">
      <c r="A160" s="71" t="s">
        <v>256</v>
      </c>
      <c r="B160" s="20"/>
      <c r="C160" s="72" t="s">
        <v>129</v>
      </c>
      <c r="D160" s="181">
        <v>0</v>
      </c>
      <c r="E160" s="171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6"/>
      <c r="Q160" s="101">
        <f t="shared" si="35"/>
        <v>0</v>
      </c>
    </row>
    <row r="161" spans="1:17">
      <c r="A161" s="290" t="s">
        <v>257</v>
      </c>
      <c r="B161" s="20"/>
      <c r="C161" s="72" t="s">
        <v>130</v>
      </c>
      <c r="D161" s="181">
        <v>0</v>
      </c>
      <c r="E161" s="171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6"/>
      <c r="Q161" s="101">
        <f t="shared" si="35"/>
        <v>0</v>
      </c>
    </row>
    <row r="162" spans="1:17">
      <c r="A162" s="69"/>
      <c r="B162" s="18"/>
      <c r="C162" s="18"/>
      <c r="D162" s="216"/>
      <c r="F162" s="218"/>
      <c r="G162" s="218"/>
      <c r="H162" s="218"/>
      <c r="I162" s="218"/>
      <c r="J162" s="218"/>
      <c r="K162" s="218"/>
      <c r="L162" s="218"/>
      <c r="M162" s="218"/>
      <c r="N162" s="218"/>
      <c r="O162" s="219"/>
      <c r="P162" s="219"/>
      <c r="Q162" s="232"/>
    </row>
    <row r="163" spans="1:17">
      <c r="A163" s="68" t="s">
        <v>134</v>
      </c>
      <c r="B163" s="221"/>
      <c r="C163" s="221"/>
      <c r="D163" s="222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</row>
    <row r="164" spans="1:17">
      <c r="A164" s="68"/>
      <c r="B164" s="221"/>
      <c r="C164" s="221"/>
      <c r="D164" s="222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</row>
    <row r="165" spans="1:17">
      <c r="A165" s="69"/>
      <c r="B165" s="43"/>
      <c r="C165" s="43"/>
      <c r="D165" s="225"/>
      <c r="E165" s="217"/>
      <c r="F165" s="218"/>
      <c r="G165" s="218"/>
      <c r="H165" s="218"/>
      <c r="I165" s="218"/>
      <c r="J165" s="218"/>
      <c r="K165" s="218"/>
      <c r="L165" s="218"/>
      <c r="M165" s="218"/>
      <c r="N165" s="218"/>
      <c r="O165" s="219"/>
      <c r="P165" s="219"/>
      <c r="Q165" s="314"/>
    </row>
    <row r="166" spans="1:17" ht="25.5">
      <c r="A166" s="206">
        <v>11</v>
      </c>
      <c r="B166" s="359" t="s">
        <v>135</v>
      </c>
      <c r="C166" s="360"/>
      <c r="D166" s="120" t="s">
        <v>72</v>
      </c>
      <c r="E166" s="26" t="s">
        <v>280</v>
      </c>
      <c r="F166" s="27" t="s">
        <v>281</v>
      </c>
      <c r="G166" s="27" t="s">
        <v>282</v>
      </c>
      <c r="H166" s="27" t="s">
        <v>283</v>
      </c>
      <c r="I166" s="27" t="s">
        <v>21</v>
      </c>
      <c r="J166" s="27" t="s">
        <v>284</v>
      </c>
      <c r="K166" s="27" t="s">
        <v>285</v>
      </c>
      <c r="L166" s="27" t="s">
        <v>286</v>
      </c>
      <c r="M166" s="27" t="s">
        <v>287</v>
      </c>
      <c r="N166" s="27" t="s">
        <v>288</v>
      </c>
      <c r="O166" s="28" t="s">
        <v>289</v>
      </c>
      <c r="P166" s="123" t="s">
        <v>290</v>
      </c>
      <c r="Q166" s="141" t="s">
        <v>51</v>
      </c>
    </row>
    <row r="167" spans="1:17">
      <c r="A167" s="290" t="s">
        <v>258</v>
      </c>
      <c r="B167" s="76" t="s">
        <v>136</v>
      </c>
      <c r="C167" s="77"/>
      <c r="D167" s="188"/>
      <c r="E167" s="189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91"/>
      <c r="Q167" s="99">
        <f>D167</f>
        <v>0</v>
      </c>
    </row>
    <row r="168" spans="1:17">
      <c r="A168" s="290" t="s">
        <v>259</v>
      </c>
      <c r="B168" s="20" t="s">
        <v>137</v>
      </c>
      <c r="C168" s="72"/>
      <c r="D168" s="181"/>
      <c r="E168" s="194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4"/>
      <c r="Q168" s="194">
        <f>SUM(E168:P168)</f>
        <v>0</v>
      </c>
    </row>
    <row r="169" spans="1:17">
      <c r="A169" s="290" t="s">
        <v>260</v>
      </c>
      <c r="B169" s="73" t="s">
        <v>138</v>
      </c>
      <c r="C169" s="74"/>
      <c r="D169" s="181"/>
      <c r="E169" s="194"/>
      <c r="F169" s="183"/>
      <c r="G169" s="183"/>
      <c r="H169" s="183"/>
      <c r="I169" s="183"/>
      <c r="J169" s="183"/>
      <c r="K169" s="183"/>
      <c r="L169" s="183"/>
      <c r="M169" s="183"/>
      <c r="N169" s="183"/>
      <c r="O169" s="183"/>
      <c r="P169" s="171"/>
      <c r="Q169" s="101">
        <f>SUM(E169:P169)</f>
        <v>0</v>
      </c>
    </row>
    <row r="170" spans="1:17">
      <c r="A170" s="290" t="s">
        <v>234</v>
      </c>
      <c r="B170" s="20" t="s">
        <v>139</v>
      </c>
      <c r="C170" s="72"/>
      <c r="D170" s="181"/>
      <c r="E170" s="167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71"/>
      <c r="Q170" s="101">
        <f>SUM(E170:P170)</f>
        <v>0</v>
      </c>
    </row>
    <row r="171" spans="1:17">
      <c r="A171" s="71" t="s">
        <v>114</v>
      </c>
      <c r="B171" s="20" t="s">
        <v>140</v>
      </c>
      <c r="C171" s="72"/>
      <c r="D171" s="181"/>
      <c r="E171" s="167"/>
      <c r="F171" s="183"/>
      <c r="G171" s="183"/>
      <c r="H171" s="183"/>
      <c r="I171" s="183"/>
      <c r="J171" s="183"/>
      <c r="K171" s="183"/>
      <c r="L171" s="183"/>
      <c r="M171" s="183"/>
      <c r="N171" s="183"/>
      <c r="O171" s="183"/>
      <c r="P171" s="171"/>
      <c r="Q171" s="194">
        <f>SUM(E171:P171)</f>
        <v>0</v>
      </c>
    </row>
    <row r="172" spans="1:17">
      <c r="A172" s="81" t="s">
        <v>261</v>
      </c>
      <c r="B172" s="82" t="s">
        <v>279</v>
      </c>
      <c r="C172" s="67"/>
      <c r="D172" s="195"/>
      <c r="E172" s="196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73"/>
      <c r="Q172" s="194">
        <f>SUM(E172:P172)</f>
        <v>0</v>
      </c>
    </row>
    <row r="173" spans="1:17">
      <c r="A173" s="290" t="s">
        <v>262</v>
      </c>
      <c r="B173" s="20" t="s">
        <v>141</v>
      </c>
      <c r="C173" s="72"/>
      <c r="D173" s="181"/>
      <c r="E173" s="192"/>
      <c r="F173" s="302"/>
      <c r="G173" s="302"/>
      <c r="H173" s="302"/>
      <c r="I173" s="302"/>
      <c r="J173" s="302"/>
      <c r="K173" s="302"/>
      <c r="L173" s="302"/>
      <c r="M173" s="302"/>
      <c r="N173" s="302"/>
      <c r="O173" s="303"/>
      <c r="P173" s="193"/>
      <c r="Q173" s="194">
        <f t="shared" ref="Q173" si="36">SUM(Q168:Q172)</f>
        <v>0</v>
      </c>
    </row>
    <row r="174" spans="1:17">
      <c r="A174" s="83"/>
      <c r="B174" s="84"/>
      <c r="C174" s="18"/>
      <c r="D174" s="197"/>
      <c r="E174" s="198"/>
      <c r="F174" s="198"/>
      <c r="G174" s="198"/>
      <c r="H174" s="198"/>
      <c r="I174" s="198"/>
      <c r="J174" s="198"/>
      <c r="K174" s="198"/>
      <c r="L174" s="198"/>
      <c r="M174" s="198"/>
      <c r="N174" s="198"/>
      <c r="O174" s="199"/>
      <c r="P174" s="200"/>
      <c r="Q174" s="312"/>
    </row>
    <row r="175" spans="1:17">
      <c r="A175" s="86"/>
      <c r="B175" s="50" t="s">
        <v>142</v>
      </c>
      <c r="C175" s="51"/>
      <c r="D175" s="131">
        <f>+D167+D173</f>
        <v>0</v>
      </c>
      <c r="E175" s="169">
        <f>E167+E173</f>
        <v>0</v>
      </c>
      <c r="F175" s="132">
        <f>F167+F173</f>
        <v>0</v>
      </c>
      <c r="G175" s="132">
        <f t="shared" ref="G175:P175" si="37">G167+G173</f>
        <v>0</v>
      </c>
      <c r="H175" s="132">
        <f t="shared" si="37"/>
        <v>0</v>
      </c>
      <c r="I175" s="132">
        <f t="shared" si="37"/>
        <v>0</v>
      </c>
      <c r="J175" s="132">
        <f t="shared" si="37"/>
        <v>0</v>
      </c>
      <c r="K175" s="132">
        <f t="shared" si="37"/>
        <v>0</v>
      </c>
      <c r="L175" s="132">
        <f t="shared" si="37"/>
        <v>0</v>
      </c>
      <c r="M175" s="132">
        <f t="shared" si="37"/>
        <v>0</v>
      </c>
      <c r="N175" s="132">
        <f t="shared" si="37"/>
        <v>0</v>
      </c>
      <c r="O175" s="132">
        <f t="shared" si="37"/>
        <v>0</v>
      </c>
      <c r="P175" s="276">
        <f t="shared" si="37"/>
        <v>0</v>
      </c>
      <c r="Q175" s="169">
        <f>Q167+Q173</f>
        <v>0</v>
      </c>
    </row>
    <row r="176" spans="1:17">
      <c r="A176" s="69"/>
      <c r="D176" s="174"/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9"/>
      <c r="P176" s="119"/>
      <c r="Q176" s="171"/>
    </row>
    <row r="177" spans="1:17" ht="25.5">
      <c r="A177" s="32">
        <v>12</v>
      </c>
      <c r="B177" s="297" t="s">
        <v>143</v>
      </c>
      <c r="C177" s="292"/>
      <c r="D177" s="120" t="s">
        <v>72</v>
      </c>
      <c r="E177" s="26" t="s">
        <v>280</v>
      </c>
      <c r="F177" s="27" t="s">
        <v>281</v>
      </c>
      <c r="G177" s="27" t="s">
        <v>282</v>
      </c>
      <c r="H177" s="27" t="s">
        <v>283</v>
      </c>
      <c r="I177" s="27" t="s">
        <v>21</v>
      </c>
      <c r="J177" s="27" t="s">
        <v>284</v>
      </c>
      <c r="K177" s="27" t="s">
        <v>285</v>
      </c>
      <c r="L177" s="27" t="s">
        <v>286</v>
      </c>
      <c r="M177" s="27" t="s">
        <v>287</v>
      </c>
      <c r="N177" s="27" t="s">
        <v>288</v>
      </c>
      <c r="O177" s="28" t="s">
        <v>289</v>
      </c>
      <c r="P177" s="123" t="s">
        <v>290</v>
      </c>
      <c r="Q177" s="141" t="s">
        <v>51</v>
      </c>
    </row>
    <row r="178" spans="1:17">
      <c r="A178" s="87" t="s">
        <v>263</v>
      </c>
      <c r="B178" s="77" t="s">
        <v>144</v>
      </c>
      <c r="C178" s="77"/>
      <c r="D178" s="188"/>
      <c r="E178" s="190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1"/>
      <c r="Q178" s="194">
        <f>+E178</f>
        <v>0</v>
      </c>
    </row>
    <row r="179" spans="1:17">
      <c r="A179" s="290" t="s">
        <v>264</v>
      </c>
      <c r="B179" s="72" t="s">
        <v>145</v>
      </c>
      <c r="C179" s="72"/>
      <c r="D179" s="181"/>
      <c r="E179" s="190"/>
      <c r="F179" s="190"/>
      <c r="G179" s="190"/>
      <c r="H179" s="190"/>
      <c r="I179" s="190"/>
      <c r="J179" s="190"/>
      <c r="K179" s="190"/>
      <c r="L179" s="190"/>
      <c r="M179" s="190"/>
      <c r="N179" s="190"/>
      <c r="O179" s="185"/>
      <c r="P179" s="171"/>
      <c r="Q179" s="194">
        <f>+E179</f>
        <v>0</v>
      </c>
    </row>
    <row r="180" spans="1:17">
      <c r="A180" s="290" t="s">
        <v>265</v>
      </c>
      <c r="B180" s="72" t="s">
        <v>146</v>
      </c>
      <c r="C180" s="74"/>
      <c r="D180" s="181"/>
      <c r="E180" s="190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4"/>
      <c r="Q180" s="202"/>
    </row>
    <row r="181" spans="1:17">
      <c r="A181" s="290" t="s">
        <v>266</v>
      </c>
      <c r="B181" s="72" t="s">
        <v>147</v>
      </c>
      <c r="C181" s="72"/>
      <c r="D181" s="181"/>
      <c r="E181" s="202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4"/>
      <c r="Q181" s="202"/>
    </row>
    <row r="182" spans="1:17">
      <c r="A182" s="361"/>
      <c r="B182" s="361"/>
      <c r="C182" s="361"/>
      <c r="D182" s="361"/>
      <c r="E182" s="361"/>
      <c r="F182" s="361"/>
      <c r="G182" s="361"/>
      <c r="H182" s="361"/>
      <c r="I182" s="361"/>
      <c r="J182" s="361"/>
      <c r="K182" s="361"/>
      <c r="L182" s="361"/>
      <c r="M182" s="361"/>
      <c r="N182" s="361"/>
      <c r="O182" s="361"/>
      <c r="P182" s="361"/>
      <c r="Q182" s="361"/>
    </row>
    <row r="183" spans="1:17">
      <c r="D183" s="12"/>
      <c r="E183" s="209"/>
      <c r="F183" s="210"/>
      <c r="G183" s="210"/>
      <c r="H183" s="210"/>
      <c r="I183" s="210"/>
      <c r="J183" s="210"/>
      <c r="K183" s="210"/>
      <c r="L183" s="210"/>
      <c r="M183" s="210"/>
      <c r="N183" s="210"/>
      <c r="O183" s="12"/>
      <c r="P183" s="12"/>
      <c r="Q183" s="211"/>
    </row>
    <row r="184" spans="1:17">
      <c r="A184" s="386"/>
      <c r="B184" s="387"/>
      <c r="C184" s="387"/>
      <c r="D184" s="387"/>
      <c r="E184" s="387"/>
      <c r="F184" s="387"/>
      <c r="G184" s="387"/>
      <c r="H184" s="387"/>
      <c r="I184" s="387"/>
      <c r="J184" s="387"/>
      <c r="K184" s="387"/>
      <c r="L184" s="387"/>
      <c r="M184" s="387"/>
      <c r="N184" s="387"/>
      <c r="O184" s="387"/>
      <c r="P184" s="387"/>
      <c r="Q184" s="387"/>
    </row>
    <row r="185" spans="1:17">
      <c r="A185" s="388" t="s">
        <v>276</v>
      </c>
      <c r="B185" s="388"/>
      <c r="C185" s="388"/>
      <c r="D185" s="388"/>
      <c r="E185" s="388"/>
      <c r="F185" s="388"/>
      <c r="G185" s="388"/>
      <c r="H185" s="388"/>
      <c r="I185" s="388"/>
      <c r="J185" s="388"/>
      <c r="K185" s="388"/>
      <c r="L185" s="388"/>
      <c r="M185" s="388"/>
      <c r="N185" s="388"/>
      <c r="O185" s="388"/>
      <c r="P185" s="388"/>
      <c r="Q185" s="388"/>
    </row>
    <row r="186" spans="1:17">
      <c r="A186" s="293"/>
      <c r="B186" s="293"/>
      <c r="C186" s="293"/>
      <c r="D186" s="293"/>
      <c r="E186" s="293"/>
      <c r="F186" s="293"/>
      <c r="G186" s="293"/>
      <c r="H186" s="293"/>
      <c r="I186" s="293"/>
      <c r="J186" s="293"/>
      <c r="K186" s="293"/>
      <c r="L186" s="293"/>
      <c r="M186" s="293"/>
      <c r="N186" s="293"/>
      <c r="O186" s="293"/>
      <c r="P186" s="293"/>
      <c r="Q186" s="293"/>
    </row>
    <row r="187" spans="1:17">
      <c r="A187" s="293"/>
      <c r="B187" s="293"/>
      <c r="C187" s="293"/>
      <c r="D187" s="293"/>
      <c r="E187" s="293"/>
      <c r="F187" s="293"/>
      <c r="G187" s="293"/>
      <c r="H187" s="293"/>
      <c r="I187" s="293"/>
      <c r="J187" s="293"/>
      <c r="K187" s="293"/>
      <c r="L187" s="293"/>
      <c r="M187" s="293"/>
      <c r="N187" s="293"/>
      <c r="O187" s="293"/>
      <c r="P187" s="293"/>
      <c r="Q187" s="293"/>
    </row>
    <row r="188" spans="1:17">
      <c r="A188" s="293"/>
      <c r="B188" s="293"/>
      <c r="C188" s="293"/>
      <c r="D188" s="293"/>
      <c r="E188" s="293"/>
      <c r="F188" s="213"/>
      <c r="G188" s="213"/>
      <c r="H188" s="213"/>
      <c r="I188" s="213"/>
      <c r="J188" s="213"/>
      <c r="K188" s="213"/>
      <c r="L188" s="213"/>
      <c r="M188" s="213"/>
      <c r="N188" s="213"/>
      <c r="O188" s="293"/>
      <c r="P188" s="293"/>
      <c r="Q188" s="293"/>
    </row>
    <row r="189" spans="1:17">
      <c r="A189" s="293"/>
      <c r="B189" s="293"/>
      <c r="C189" s="293"/>
      <c r="D189" s="293"/>
      <c r="E189" s="293"/>
      <c r="F189" s="293"/>
      <c r="G189" s="293"/>
      <c r="H189" s="293"/>
      <c r="I189" s="293"/>
      <c r="J189" s="293"/>
      <c r="K189" s="293"/>
      <c r="L189" s="293"/>
      <c r="M189" s="293"/>
      <c r="N189" s="293"/>
      <c r="O189" s="293"/>
      <c r="P189" s="293"/>
      <c r="Q189" s="293"/>
    </row>
    <row r="190" spans="1:17">
      <c r="A190" s="293"/>
      <c r="B190" s="293"/>
      <c r="C190" s="293"/>
      <c r="D190" s="293"/>
      <c r="E190" s="293"/>
      <c r="F190" s="293"/>
      <c r="G190" s="293"/>
      <c r="H190" s="293"/>
      <c r="I190" s="293"/>
      <c r="J190" s="293"/>
      <c r="K190" s="293"/>
      <c r="L190" s="293"/>
      <c r="M190" s="293"/>
      <c r="N190" s="293"/>
      <c r="O190" s="293"/>
      <c r="P190" s="293"/>
      <c r="Q190" s="293"/>
    </row>
    <row r="191" spans="1:17">
      <c r="A191" s="293"/>
      <c r="B191" s="293"/>
      <c r="C191" s="293"/>
      <c r="D191" s="293"/>
      <c r="E191" s="293"/>
      <c r="F191" s="293"/>
      <c r="G191" s="293"/>
      <c r="H191" s="293"/>
      <c r="I191" s="293"/>
      <c r="J191" s="293"/>
      <c r="K191" s="293"/>
      <c r="L191" s="293"/>
      <c r="M191" s="293"/>
      <c r="N191" s="293"/>
      <c r="O191" s="293"/>
      <c r="P191" s="293"/>
      <c r="Q191" s="293"/>
    </row>
    <row r="192" spans="1:17">
      <c r="A192" s="293"/>
      <c r="B192" s="293"/>
      <c r="C192" s="293"/>
      <c r="D192" s="293"/>
      <c r="E192" s="293"/>
      <c r="F192" s="293"/>
      <c r="G192" s="293"/>
      <c r="H192" s="293"/>
      <c r="I192" s="293"/>
      <c r="J192" s="293"/>
      <c r="K192" s="293"/>
      <c r="L192" s="293"/>
      <c r="M192" s="293"/>
      <c r="N192" s="293"/>
      <c r="O192" s="293"/>
      <c r="P192" s="293"/>
      <c r="Q192" s="293"/>
    </row>
    <row r="193" spans="1:17">
      <c r="A193" s="293"/>
      <c r="B193" s="293"/>
      <c r="C193" s="293"/>
      <c r="D193" s="293"/>
      <c r="E193" s="293"/>
      <c r="F193" s="293"/>
      <c r="G193" s="293"/>
      <c r="H193" s="293"/>
      <c r="I193" s="293"/>
      <c r="J193" s="293"/>
      <c r="K193" s="293"/>
      <c r="L193" s="293"/>
      <c r="M193" s="293"/>
      <c r="N193" s="293"/>
      <c r="O193" s="293"/>
      <c r="P193" s="293"/>
      <c r="Q193" s="293"/>
    </row>
    <row r="194" spans="1:17">
      <c r="A194" s="293"/>
      <c r="B194" s="293"/>
      <c r="C194" s="293"/>
      <c r="D194" s="293"/>
      <c r="E194" s="293"/>
      <c r="F194" s="293"/>
      <c r="G194" s="293"/>
      <c r="H194" s="293"/>
      <c r="I194" s="293"/>
      <c r="J194" s="293"/>
      <c r="K194" s="293"/>
      <c r="L194" s="293"/>
      <c r="M194" s="293"/>
      <c r="N194" s="293"/>
      <c r="O194" s="293"/>
      <c r="P194" s="293"/>
      <c r="Q194" s="293"/>
    </row>
    <row r="195" spans="1:17">
      <c r="A195" s="293"/>
      <c r="B195" s="293"/>
      <c r="C195" s="293" t="s">
        <v>148</v>
      </c>
      <c r="D195" s="293"/>
      <c r="E195" s="293"/>
      <c r="F195" s="389" t="s">
        <v>149</v>
      </c>
      <c r="G195" s="389"/>
      <c r="H195" s="389"/>
      <c r="I195" s="389"/>
      <c r="J195" s="389"/>
      <c r="K195" s="389"/>
      <c r="L195" s="389"/>
      <c r="M195" s="389"/>
      <c r="N195" s="389"/>
      <c r="O195" s="389"/>
      <c r="P195" s="389"/>
      <c r="Q195" s="389"/>
    </row>
    <row r="196" spans="1:17">
      <c r="A196" s="214"/>
      <c r="B196" s="214"/>
      <c r="C196" s="293" t="s">
        <v>150</v>
      </c>
      <c r="D196" s="214"/>
      <c r="E196" s="214"/>
      <c r="F196" s="385" t="s">
        <v>151</v>
      </c>
      <c r="G196" s="385"/>
      <c r="H196" s="385"/>
      <c r="I196" s="385"/>
      <c r="J196" s="385"/>
      <c r="K196" s="385"/>
      <c r="L196" s="385"/>
      <c r="M196" s="385"/>
      <c r="N196" s="385"/>
      <c r="O196" s="385"/>
      <c r="P196" s="385"/>
      <c r="Q196" s="385"/>
    </row>
    <row r="197" spans="1:17">
      <c r="A197" s="214"/>
      <c r="B197" s="214"/>
      <c r="C197" s="293" t="s">
        <v>152</v>
      </c>
      <c r="D197" s="214"/>
      <c r="E197" s="214"/>
      <c r="F197" s="385" t="s">
        <v>153</v>
      </c>
      <c r="G197" s="385"/>
      <c r="H197" s="385"/>
      <c r="I197" s="385"/>
      <c r="J197" s="385"/>
      <c r="K197" s="385"/>
      <c r="L197" s="385"/>
      <c r="M197" s="385"/>
      <c r="N197" s="385"/>
      <c r="O197" s="385"/>
      <c r="P197" s="385"/>
      <c r="Q197" s="385"/>
    </row>
    <row r="198" spans="1:17">
      <c r="A198" s="69"/>
      <c r="D198" s="12"/>
      <c r="E198" s="215"/>
      <c r="F198" s="212"/>
      <c r="G198" s="212"/>
      <c r="H198" s="212"/>
      <c r="I198" s="212"/>
      <c r="J198" s="212"/>
      <c r="K198" s="212"/>
      <c r="L198" s="212"/>
      <c r="M198" s="212"/>
      <c r="N198" s="212"/>
      <c r="O198" s="12"/>
      <c r="P198" s="12"/>
      <c r="Q198" s="211"/>
    </row>
    <row r="199" spans="1:17">
      <c r="A199" s="69"/>
      <c r="D199" s="12"/>
      <c r="E199" s="215"/>
      <c r="F199" s="212"/>
      <c r="G199" s="212"/>
      <c r="H199" s="212"/>
      <c r="I199" s="212"/>
      <c r="J199" s="212"/>
      <c r="K199" s="212"/>
      <c r="L199" s="212"/>
      <c r="M199" s="212"/>
      <c r="N199" s="212"/>
      <c r="O199" s="12"/>
      <c r="P199" s="12"/>
      <c r="Q199" s="211"/>
    </row>
    <row r="200" spans="1:17">
      <c r="A200" s="69"/>
      <c r="D200" s="12"/>
      <c r="E200" s="215"/>
      <c r="F200" s="212"/>
      <c r="G200" s="212"/>
      <c r="H200" s="212"/>
      <c r="I200" s="212"/>
      <c r="J200" s="212"/>
      <c r="K200" s="212"/>
      <c r="L200" s="212"/>
      <c r="M200" s="212"/>
      <c r="N200" s="212"/>
      <c r="O200" s="12"/>
      <c r="P200" s="12"/>
      <c r="Q200" s="211"/>
    </row>
    <row r="201" spans="1:17">
      <c r="A201" s="69"/>
      <c r="D201" s="12"/>
      <c r="E201" s="215"/>
      <c r="F201" s="212"/>
      <c r="G201" s="212"/>
      <c r="H201" s="212"/>
      <c r="I201" s="212"/>
      <c r="J201" s="212"/>
      <c r="K201" s="212"/>
      <c r="L201" s="212"/>
      <c r="M201" s="212"/>
      <c r="N201" s="212"/>
      <c r="O201" s="12"/>
      <c r="P201" s="12"/>
      <c r="Q201" s="211"/>
    </row>
    <row r="202" spans="1:17">
      <c r="A202" s="69"/>
      <c r="D202" s="12"/>
      <c r="E202" s="215"/>
      <c r="F202" s="212"/>
      <c r="G202" s="212"/>
      <c r="H202" s="212"/>
      <c r="I202" s="212"/>
      <c r="J202" s="212"/>
      <c r="K202" s="212"/>
      <c r="L202" s="212"/>
      <c r="M202" s="212"/>
      <c r="N202" s="212"/>
      <c r="O202" s="12"/>
      <c r="P202" s="12"/>
      <c r="Q202" s="211"/>
    </row>
    <row r="203" spans="1:17">
      <c r="A203" s="69"/>
      <c r="D203" s="12"/>
      <c r="E203" s="215"/>
      <c r="F203" s="212"/>
      <c r="G203" s="212"/>
      <c r="H203" s="212"/>
      <c r="I203" s="212"/>
      <c r="J203" s="212"/>
      <c r="K203" s="212"/>
      <c r="L203" s="212"/>
      <c r="M203" s="212"/>
      <c r="N203" s="212"/>
      <c r="O203" s="12"/>
      <c r="P203" s="12"/>
      <c r="Q203" s="211"/>
    </row>
    <row r="204" spans="1:17">
      <c r="A204" s="69"/>
      <c r="D204" s="12"/>
      <c r="E204" s="215"/>
      <c r="F204" s="212"/>
      <c r="G204" s="212"/>
      <c r="H204" s="212"/>
      <c r="I204" s="212"/>
      <c r="J204" s="212"/>
      <c r="K204" s="212"/>
      <c r="L204" s="212"/>
      <c r="M204" s="212"/>
      <c r="N204" s="212"/>
      <c r="O204" s="12"/>
      <c r="P204" s="12"/>
      <c r="Q204" s="211"/>
    </row>
    <row r="205" spans="1:17">
      <c r="A205" s="69"/>
      <c r="D205" s="12"/>
      <c r="E205" s="215"/>
      <c r="F205" s="212"/>
      <c r="G205" s="212"/>
      <c r="H205" s="212"/>
      <c r="I205" s="212"/>
      <c r="J205" s="212"/>
      <c r="K205" s="212"/>
      <c r="L205" s="212"/>
      <c r="M205" s="212"/>
      <c r="N205" s="212"/>
      <c r="O205" s="12"/>
      <c r="P205" s="12"/>
      <c r="Q205" s="211"/>
    </row>
    <row r="206" spans="1:17">
      <c r="D206" s="12"/>
      <c r="E206" s="215"/>
      <c r="F206" s="212"/>
      <c r="G206" s="212"/>
      <c r="H206" s="212"/>
      <c r="I206" s="212"/>
      <c r="J206" s="212"/>
      <c r="K206" s="212"/>
      <c r="L206" s="212"/>
      <c r="M206" s="212"/>
      <c r="N206" s="212"/>
      <c r="O206" s="12"/>
      <c r="P206" s="12"/>
      <c r="Q206" s="211"/>
    </row>
    <row r="207" spans="1:17">
      <c r="D207" s="12"/>
      <c r="E207" s="215"/>
      <c r="F207" s="212"/>
      <c r="G207" s="212"/>
      <c r="H207" s="212"/>
      <c r="I207" s="212"/>
      <c r="J207" s="212"/>
      <c r="K207" s="212"/>
      <c r="L207" s="212"/>
      <c r="M207" s="212"/>
      <c r="N207" s="212"/>
      <c r="O207" s="12"/>
      <c r="P207" s="12"/>
      <c r="Q207" s="211"/>
    </row>
    <row r="208" spans="1:17">
      <c r="D208" s="12"/>
      <c r="E208" s="215"/>
      <c r="F208" s="212"/>
      <c r="G208" s="212"/>
      <c r="H208" s="212"/>
      <c r="I208" s="212"/>
      <c r="J208" s="212"/>
      <c r="K208" s="212"/>
      <c r="L208" s="212"/>
      <c r="M208" s="212"/>
      <c r="N208" s="212"/>
      <c r="O208" s="12"/>
      <c r="P208" s="12"/>
      <c r="Q208" s="211"/>
    </row>
    <row r="209" spans="4:17">
      <c r="D209" s="12"/>
      <c r="E209" s="215"/>
      <c r="F209" s="212"/>
      <c r="G209" s="212"/>
      <c r="H209" s="212"/>
      <c r="I209" s="212"/>
      <c r="J209" s="212"/>
      <c r="K209" s="212"/>
      <c r="L209" s="212"/>
      <c r="M209" s="212"/>
      <c r="N209" s="212"/>
      <c r="O209" s="12"/>
      <c r="P209" s="12"/>
      <c r="Q209" s="211"/>
    </row>
    <row r="210" spans="4:17">
      <c r="D210" s="12"/>
      <c r="E210" s="215"/>
      <c r="F210" s="212"/>
      <c r="G210" s="212"/>
      <c r="H210" s="212"/>
      <c r="I210" s="212"/>
      <c r="J210" s="212"/>
      <c r="K210" s="212"/>
      <c r="L210" s="212"/>
      <c r="M210" s="212"/>
      <c r="N210" s="212"/>
      <c r="O210" s="12"/>
      <c r="P210" s="12"/>
      <c r="Q210" s="211"/>
    </row>
    <row r="211" spans="4:17">
      <c r="D211" s="12"/>
      <c r="E211" s="215"/>
      <c r="F211" s="212"/>
      <c r="G211" s="212"/>
      <c r="H211" s="212"/>
      <c r="I211" s="212"/>
      <c r="J211" s="212"/>
      <c r="K211" s="212"/>
      <c r="L211" s="212"/>
      <c r="M211" s="212"/>
      <c r="N211" s="212"/>
      <c r="O211" s="12"/>
      <c r="P211" s="12"/>
      <c r="Q211" s="211"/>
    </row>
    <row r="212" spans="4:17">
      <c r="D212" s="12"/>
      <c r="E212" s="215"/>
      <c r="F212" s="212"/>
      <c r="G212" s="212"/>
      <c r="H212" s="212"/>
      <c r="I212" s="212"/>
      <c r="J212" s="212"/>
      <c r="K212" s="212"/>
      <c r="L212" s="212"/>
      <c r="M212" s="212"/>
      <c r="N212" s="212"/>
      <c r="O212" s="12"/>
      <c r="P212" s="12"/>
      <c r="Q212" s="211"/>
    </row>
    <row r="213" spans="4:17">
      <c r="D213" s="12"/>
      <c r="E213" s="215"/>
      <c r="F213" s="212"/>
      <c r="G213" s="212"/>
      <c r="H213" s="212"/>
      <c r="I213" s="212"/>
      <c r="J213" s="212"/>
      <c r="K213" s="212"/>
      <c r="L213" s="212"/>
      <c r="M213" s="212"/>
      <c r="N213" s="212"/>
      <c r="O213" s="12"/>
      <c r="P213" s="12"/>
      <c r="Q213" s="211"/>
    </row>
    <row r="214" spans="4:17">
      <c r="D214" s="12"/>
      <c r="E214" s="215"/>
      <c r="F214" s="212"/>
      <c r="G214" s="212"/>
      <c r="H214" s="212"/>
      <c r="I214" s="212"/>
      <c r="J214" s="212"/>
      <c r="K214" s="212"/>
      <c r="L214" s="212"/>
      <c r="M214" s="212"/>
      <c r="N214" s="212"/>
      <c r="O214" s="12"/>
      <c r="P214" s="12"/>
      <c r="Q214" s="211"/>
    </row>
    <row r="215" spans="4:17">
      <c r="D215" s="12"/>
      <c r="E215" s="215"/>
      <c r="F215" s="212"/>
      <c r="G215" s="212"/>
      <c r="H215" s="212"/>
      <c r="I215" s="212"/>
      <c r="J215" s="212"/>
      <c r="K215" s="212"/>
      <c r="L215" s="212"/>
      <c r="M215" s="212"/>
      <c r="N215" s="212"/>
      <c r="O215" s="12"/>
      <c r="P215" s="12"/>
      <c r="Q215" s="211"/>
    </row>
    <row r="216" spans="4:17">
      <c r="D216" s="12"/>
      <c r="E216" s="215"/>
      <c r="F216" s="212"/>
      <c r="G216" s="212"/>
      <c r="H216" s="212"/>
      <c r="I216" s="212"/>
      <c r="J216" s="212"/>
      <c r="K216" s="212"/>
      <c r="L216" s="212"/>
      <c r="M216" s="212"/>
      <c r="N216" s="212"/>
      <c r="O216" s="12"/>
      <c r="P216" s="12"/>
      <c r="Q216" s="211"/>
    </row>
    <row r="217" spans="4:17">
      <c r="D217" s="12"/>
      <c r="E217" s="215"/>
      <c r="F217" s="212"/>
      <c r="G217" s="212"/>
      <c r="H217" s="212"/>
      <c r="I217" s="212"/>
      <c r="J217" s="212"/>
      <c r="K217" s="212"/>
      <c r="L217" s="212"/>
      <c r="M217" s="212"/>
      <c r="N217" s="212"/>
      <c r="O217" s="12"/>
      <c r="P217" s="12"/>
      <c r="Q217" s="211"/>
    </row>
    <row r="218" spans="4:17">
      <c r="D218" s="12"/>
      <c r="E218" s="215"/>
      <c r="F218" s="212"/>
      <c r="G218" s="212"/>
      <c r="H218" s="212"/>
      <c r="I218" s="212"/>
      <c r="J218" s="212"/>
      <c r="K218" s="212"/>
      <c r="L218" s="212"/>
      <c r="M218" s="212"/>
      <c r="N218" s="212"/>
      <c r="O218" s="12"/>
      <c r="P218" s="12"/>
      <c r="Q218" s="211"/>
    </row>
    <row r="219" spans="4:17">
      <c r="D219" s="12"/>
      <c r="E219" s="215"/>
      <c r="F219" s="212"/>
      <c r="G219" s="212"/>
      <c r="H219" s="212"/>
      <c r="I219" s="212"/>
      <c r="J219" s="212"/>
      <c r="K219" s="212"/>
      <c r="L219" s="212"/>
      <c r="M219" s="212"/>
      <c r="N219" s="212"/>
      <c r="O219" s="12"/>
      <c r="P219" s="12"/>
      <c r="Q219" s="211"/>
    </row>
    <row r="220" spans="4:17">
      <c r="D220" s="12"/>
      <c r="E220" s="215"/>
      <c r="F220" s="212"/>
      <c r="G220" s="212"/>
      <c r="H220" s="212"/>
      <c r="I220" s="212"/>
      <c r="J220" s="212"/>
      <c r="K220" s="212"/>
      <c r="L220" s="212"/>
      <c r="M220" s="212"/>
      <c r="N220" s="212"/>
      <c r="O220" s="12"/>
      <c r="P220" s="12"/>
      <c r="Q220" s="211"/>
    </row>
    <row r="221" spans="4:17">
      <c r="D221" s="12"/>
      <c r="E221" s="215"/>
      <c r="F221" s="212"/>
      <c r="G221" s="212"/>
      <c r="H221" s="212"/>
      <c r="I221" s="212"/>
      <c r="J221" s="212"/>
      <c r="K221" s="212"/>
      <c r="L221" s="212"/>
      <c r="M221" s="212"/>
      <c r="N221" s="212"/>
      <c r="O221" s="12"/>
      <c r="P221" s="12"/>
      <c r="Q221" s="211"/>
    </row>
    <row r="222" spans="4:17">
      <c r="D222" s="12"/>
      <c r="E222" s="215"/>
      <c r="F222" s="212"/>
      <c r="G222" s="212"/>
      <c r="H222" s="212"/>
      <c r="I222" s="212"/>
      <c r="J222" s="212"/>
      <c r="K222" s="212"/>
      <c r="L222" s="212"/>
      <c r="M222" s="212"/>
      <c r="N222" s="212"/>
      <c r="O222" s="12"/>
      <c r="P222" s="12"/>
      <c r="Q222" s="211"/>
    </row>
    <row r="223" spans="4:17">
      <c r="D223" s="12"/>
      <c r="E223" s="215"/>
      <c r="F223" s="212"/>
      <c r="G223" s="212"/>
      <c r="H223" s="212"/>
      <c r="I223" s="212"/>
      <c r="J223" s="212"/>
      <c r="K223" s="212"/>
      <c r="L223" s="212"/>
      <c r="M223" s="212"/>
      <c r="N223" s="212"/>
      <c r="O223" s="12"/>
      <c r="P223" s="12"/>
      <c r="Q223" s="211"/>
    </row>
    <row r="224" spans="4:17">
      <c r="D224" s="12"/>
      <c r="E224" s="215"/>
      <c r="F224" s="212"/>
      <c r="G224" s="212"/>
      <c r="H224" s="212"/>
      <c r="I224" s="212"/>
      <c r="J224" s="212"/>
      <c r="K224" s="212"/>
      <c r="L224" s="212"/>
      <c r="M224" s="212"/>
      <c r="N224" s="212"/>
      <c r="O224" s="12"/>
      <c r="P224" s="12"/>
      <c r="Q224" s="211"/>
    </row>
    <row r="225" spans="4:17">
      <c r="D225" s="12"/>
      <c r="E225" s="215"/>
      <c r="F225" s="212"/>
      <c r="G225" s="212"/>
      <c r="H225" s="212"/>
      <c r="I225" s="212"/>
      <c r="J225" s="212"/>
      <c r="K225" s="212"/>
      <c r="L225" s="212"/>
      <c r="M225" s="212"/>
      <c r="N225" s="212"/>
      <c r="O225" s="12"/>
      <c r="P225" s="12"/>
      <c r="Q225" s="211"/>
    </row>
    <row r="226" spans="4:17">
      <c r="D226" s="12"/>
      <c r="E226" s="215"/>
      <c r="F226" s="212"/>
      <c r="G226" s="212"/>
      <c r="H226" s="212"/>
      <c r="I226" s="212"/>
      <c r="J226" s="212"/>
      <c r="K226" s="212"/>
      <c r="L226" s="212"/>
      <c r="M226" s="212"/>
      <c r="N226" s="212"/>
      <c r="O226" s="12"/>
      <c r="P226" s="12"/>
      <c r="Q226" s="211"/>
    </row>
    <row r="227" spans="4:17">
      <c r="D227" s="12"/>
      <c r="E227" s="215"/>
      <c r="F227" s="212"/>
      <c r="G227" s="212"/>
      <c r="H227" s="212"/>
      <c r="I227" s="212"/>
      <c r="J227" s="212"/>
      <c r="K227" s="212"/>
      <c r="L227" s="212"/>
      <c r="M227" s="212"/>
      <c r="N227" s="212"/>
      <c r="O227" s="12"/>
      <c r="P227" s="12"/>
      <c r="Q227" s="211"/>
    </row>
    <row r="228" spans="4:17">
      <c r="D228" s="12"/>
      <c r="E228" s="215"/>
      <c r="F228" s="212"/>
      <c r="G228" s="212"/>
      <c r="H228" s="212"/>
      <c r="I228" s="212"/>
      <c r="J228" s="212"/>
      <c r="K228" s="212"/>
      <c r="L228" s="212"/>
      <c r="M228" s="212"/>
      <c r="N228" s="212"/>
      <c r="O228" s="12"/>
      <c r="P228" s="12"/>
      <c r="Q228" s="211"/>
    </row>
    <row r="229" spans="4:17">
      <c r="D229" s="12"/>
      <c r="E229" s="215"/>
      <c r="F229" s="212"/>
      <c r="G229" s="212"/>
      <c r="H229" s="212"/>
      <c r="I229" s="212"/>
      <c r="J229" s="212"/>
      <c r="K229" s="212"/>
      <c r="L229" s="212"/>
      <c r="M229" s="212"/>
      <c r="N229" s="212"/>
      <c r="O229" s="12"/>
      <c r="P229" s="12"/>
      <c r="Q229" s="211"/>
    </row>
    <row r="230" spans="4:17">
      <c r="D230" s="12"/>
      <c r="E230" s="215"/>
      <c r="F230" s="212"/>
      <c r="G230" s="212"/>
      <c r="H230" s="212"/>
      <c r="I230" s="212"/>
      <c r="J230" s="212"/>
      <c r="K230" s="212"/>
      <c r="L230" s="212"/>
      <c r="M230" s="212"/>
      <c r="N230" s="212"/>
      <c r="O230" s="12"/>
      <c r="P230" s="12"/>
      <c r="Q230" s="211"/>
    </row>
    <row r="231" spans="4:17">
      <c r="D231" s="12"/>
      <c r="E231" s="215"/>
      <c r="F231" s="212"/>
      <c r="G231" s="212"/>
      <c r="H231" s="212"/>
      <c r="I231" s="212"/>
      <c r="J231" s="212"/>
      <c r="K231" s="212"/>
      <c r="L231" s="212"/>
      <c r="M231" s="212"/>
      <c r="N231" s="212"/>
      <c r="O231" s="12"/>
      <c r="P231" s="12"/>
      <c r="Q231" s="211"/>
    </row>
    <row r="232" spans="4:17">
      <c r="D232" s="12"/>
      <c r="E232" s="215"/>
      <c r="F232" s="212"/>
      <c r="G232" s="212"/>
      <c r="H232" s="212"/>
      <c r="I232" s="212"/>
      <c r="J232" s="212"/>
      <c r="K232" s="212"/>
      <c r="L232" s="212"/>
      <c r="M232" s="212"/>
      <c r="N232" s="212"/>
      <c r="O232" s="12"/>
      <c r="P232" s="12"/>
      <c r="Q232" s="211"/>
    </row>
    <row r="233" spans="4:17">
      <c r="D233" s="12"/>
      <c r="E233" s="215"/>
      <c r="F233" s="212"/>
      <c r="G233" s="212"/>
      <c r="H233" s="212"/>
      <c r="I233" s="212"/>
      <c r="J233" s="212"/>
      <c r="K233" s="212"/>
      <c r="L233" s="212"/>
      <c r="M233" s="212"/>
      <c r="N233" s="212"/>
      <c r="O233" s="12"/>
      <c r="P233" s="12"/>
      <c r="Q233" s="211"/>
    </row>
    <row r="234" spans="4:17">
      <c r="D234" s="12"/>
      <c r="E234" s="215"/>
      <c r="F234" s="212"/>
      <c r="G234" s="212"/>
      <c r="H234" s="212"/>
      <c r="I234" s="212"/>
      <c r="J234" s="212"/>
      <c r="K234" s="212"/>
      <c r="L234" s="212"/>
      <c r="M234" s="212"/>
      <c r="N234" s="212"/>
      <c r="O234" s="12"/>
      <c r="P234" s="12"/>
      <c r="Q234" s="211"/>
    </row>
    <row r="235" spans="4:17">
      <c r="D235" s="12"/>
      <c r="E235" s="215"/>
      <c r="F235" s="212"/>
      <c r="G235" s="212"/>
      <c r="H235" s="212"/>
      <c r="I235" s="212"/>
      <c r="J235" s="212"/>
      <c r="K235" s="212"/>
      <c r="L235" s="212"/>
      <c r="M235" s="212"/>
      <c r="N235" s="212"/>
      <c r="O235" s="12"/>
      <c r="P235" s="12"/>
      <c r="Q235" s="211"/>
    </row>
    <row r="236" spans="4:17">
      <c r="D236" s="12"/>
      <c r="E236" s="215"/>
      <c r="F236" s="212"/>
      <c r="G236" s="212"/>
      <c r="H236" s="212"/>
      <c r="I236" s="212"/>
      <c r="J236" s="212"/>
      <c r="K236" s="212"/>
      <c r="L236" s="212"/>
      <c r="M236" s="212"/>
      <c r="N236" s="212"/>
      <c r="O236" s="12"/>
      <c r="P236" s="12"/>
      <c r="Q236" s="211"/>
    </row>
    <row r="237" spans="4:17">
      <c r="D237" s="12"/>
      <c r="E237" s="215"/>
      <c r="F237" s="212"/>
      <c r="G237" s="212"/>
      <c r="H237" s="212"/>
      <c r="I237" s="212"/>
      <c r="J237" s="212"/>
      <c r="K237" s="212"/>
      <c r="L237" s="212"/>
      <c r="M237" s="212"/>
      <c r="N237" s="212"/>
      <c r="O237" s="12"/>
      <c r="P237" s="12"/>
      <c r="Q237" s="211"/>
    </row>
    <row r="238" spans="4:17">
      <c r="D238" s="12"/>
      <c r="E238" s="215"/>
      <c r="F238" s="212"/>
      <c r="G238" s="212"/>
      <c r="H238" s="212"/>
      <c r="I238" s="212"/>
      <c r="J238" s="212"/>
      <c r="K238" s="212"/>
      <c r="L238" s="212"/>
      <c r="M238" s="212"/>
      <c r="N238" s="212"/>
      <c r="O238" s="12"/>
      <c r="P238" s="12"/>
      <c r="Q238" s="211"/>
    </row>
    <row r="239" spans="4:17">
      <c r="D239" s="12"/>
      <c r="E239" s="215"/>
      <c r="F239" s="212"/>
      <c r="G239" s="212"/>
      <c r="H239" s="212"/>
      <c r="I239" s="212"/>
      <c r="J239" s="212"/>
      <c r="K239" s="212"/>
      <c r="L239" s="212"/>
      <c r="M239" s="212"/>
      <c r="N239" s="212"/>
      <c r="O239" s="12"/>
      <c r="P239" s="12"/>
      <c r="Q239" s="211"/>
    </row>
    <row r="240" spans="4:17">
      <c r="D240" s="12"/>
      <c r="E240" s="215"/>
      <c r="F240" s="212"/>
      <c r="G240" s="212"/>
      <c r="H240" s="212"/>
      <c r="I240" s="212"/>
      <c r="J240" s="212"/>
      <c r="K240" s="212"/>
      <c r="L240" s="212"/>
      <c r="M240" s="212"/>
      <c r="N240" s="212"/>
      <c r="O240" s="12"/>
      <c r="P240" s="12"/>
      <c r="Q240" s="211"/>
    </row>
    <row r="241" spans="4:17">
      <c r="D241" s="12"/>
      <c r="E241" s="215"/>
      <c r="F241" s="212"/>
      <c r="G241" s="212"/>
      <c r="H241" s="212"/>
      <c r="I241" s="212"/>
      <c r="J241" s="212"/>
      <c r="K241" s="212"/>
      <c r="L241" s="212"/>
      <c r="M241" s="212"/>
      <c r="N241" s="212"/>
      <c r="O241" s="12"/>
      <c r="P241" s="12"/>
      <c r="Q241" s="211"/>
    </row>
    <row r="242" spans="4:17">
      <c r="D242" s="12"/>
      <c r="E242" s="215"/>
      <c r="F242" s="212"/>
      <c r="G242" s="212"/>
      <c r="H242" s="212"/>
      <c r="I242" s="212"/>
      <c r="J242" s="212"/>
      <c r="K242" s="212"/>
      <c r="L242" s="212"/>
      <c r="M242" s="212"/>
      <c r="N242" s="212"/>
      <c r="O242" s="12"/>
      <c r="P242" s="12"/>
      <c r="Q242" s="211"/>
    </row>
    <row r="243" spans="4:17">
      <c r="D243" s="12"/>
      <c r="E243" s="215"/>
      <c r="F243" s="212"/>
      <c r="G243" s="212"/>
      <c r="H243" s="212"/>
      <c r="I243" s="212"/>
      <c r="J243" s="212"/>
      <c r="K243" s="212"/>
      <c r="L243" s="212"/>
      <c r="M243" s="212"/>
      <c r="N243" s="212"/>
      <c r="O243" s="12"/>
      <c r="P243" s="12"/>
      <c r="Q243" s="211"/>
    </row>
    <row r="244" spans="4:17">
      <c r="D244" s="12"/>
      <c r="E244" s="215"/>
      <c r="F244" s="212"/>
      <c r="G244" s="212"/>
      <c r="H244" s="212"/>
      <c r="I244" s="212"/>
      <c r="J244" s="212"/>
      <c r="K244" s="212"/>
      <c r="L244" s="212"/>
      <c r="M244" s="212"/>
      <c r="N244" s="212"/>
      <c r="O244" s="12"/>
      <c r="P244" s="12"/>
      <c r="Q244" s="211"/>
    </row>
    <row r="245" spans="4:17">
      <c r="D245" s="12"/>
      <c r="E245" s="215"/>
      <c r="F245" s="212"/>
      <c r="G245" s="212"/>
      <c r="H245" s="212"/>
      <c r="I245" s="212"/>
      <c r="J245" s="212"/>
      <c r="K245" s="212"/>
      <c r="L245" s="212"/>
      <c r="M245" s="212"/>
      <c r="N245" s="212"/>
      <c r="O245" s="12"/>
      <c r="P245" s="12"/>
      <c r="Q245" s="211"/>
    </row>
    <row r="246" spans="4:17">
      <c r="D246" s="12"/>
      <c r="E246" s="215"/>
      <c r="F246" s="212"/>
      <c r="G246" s="212"/>
      <c r="H246" s="212"/>
      <c r="I246" s="212"/>
      <c r="J246" s="212"/>
      <c r="K246" s="212"/>
      <c r="L246" s="212"/>
      <c r="M246" s="212"/>
      <c r="N246" s="212"/>
      <c r="O246" s="12"/>
      <c r="P246" s="12"/>
      <c r="Q246" s="211"/>
    </row>
    <row r="247" spans="4:17">
      <c r="D247" s="12"/>
      <c r="E247" s="215"/>
      <c r="F247" s="212"/>
      <c r="G247" s="212"/>
      <c r="H247" s="212"/>
      <c r="I247" s="212"/>
      <c r="J247" s="212"/>
      <c r="K247" s="212"/>
      <c r="L247" s="212"/>
      <c r="M247" s="212"/>
      <c r="N247" s="212"/>
      <c r="O247" s="12"/>
      <c r="P247" s="12"/>
      <c r="Q247" s="211"/>
    </row>
    <row r="248" spans="4:17">
      <c r="D248" s="12"/>
      <c r="E248" s="215"/>
      <c r="F248" s="212"/>
      <c r="G248" s="212"/>
      <c r="H248" s="212"/>
      <c r="I248" s="212"/>
      <c r="J248" s="212"/>
      <c r="K248" s="212"/>
      <c r="L248" s="212"/>
      <c r="M248" s="212"/>
      <c r="N248" s="212"/>
      <c r="O248" s="12"/>
      <c r="P248" s="12"/>
      <c r="Q248" s="211"/>
    </row>
    <row r="249" spans="4:17">
      <c r="D249" s="12"/>
      <c r="E249" s="215"/>
      <c r="F249" s="212"/>
      <c r="G249" s="212"/>
      <c r="H249" s="212"/>
      <c r="I249" s="212"/>
      <c r="J249" s="212"/>
      <c r="K249" s="212"/>
      <c r="L249" s="212"/>
      <c r="M249" s="212"/>
      <c r="N249" s="212"/>
      <c r="O249" s="12"/>
      <c r="P249" s="12"/>
      <c r="Q249" s="211"/>
    </row>
    <row r="250" spans="4:17">
      <c r="D250" s="12"/>
      <c r="E250" s="215"/>
      <c r="F250" s="212"/>
      <c r="G250" s="212"/>
      <c r="H250" s="212"/>
      <c r="I250" s="212"/>
      <c r="J250" s="212"/>
      <c r="K250" s="212"/>
      <c r="L250" s="212"/>
      <c r="M250" s="212"/>
      <c r="N250" s="212"/>
      <c r="O250" s="12"/>
      <c r="P250" s="12"/>
      <c r="Q250" s="211"/>
    </row>
    <row r="251" spans="4:17">
      <c r="D251" s="12"/>
      <c r="E251" s="215"/>
      <c r="F251" s="212"/>
      <c r="G251" s="212"/>
      <c r="H251" s="212"/>
      <c r="I251" s="212"/>
      <c r="J251" s="212"/>
      <c r="K251" s="212"/>
      <c r="L251" s="212"/>
      <c r="M251" s="212"/>
      <c r="N251" s="212"/>
      <c r="O251" s="12"/>
      <c r="P251" s="12"/>
      <c r="Q251" s="211"/>
    </row>
    <row r="252" spans="4:17">
      <c r="D252" s="12"/>
      <c r="E252" s="215"/>
      <c r="F252" s="212"/>
      <c r="G252" s="212"/>
      <c r="H252" s="212"/>
      <c r="I252" s="212"/>
      <c r="J252" s="212"/>
      <c r="K252" s="212"/>
      <c r="L252" s="212"/>
      <c r="M252" s="212"/>
      <c r="N252" s="212"/>
      <c r="O252" s="12"/>
      <c r="P252" s="12"/>
      <c r="Q252" s="211"/>
    </row>
    <row r="253" spans="4:17">
      <c r="D253" s="12"/>
      <c r="E253" s="215"/>
      <c r="F253" s="212"/>
      <c r="G253" s="212"/>
      <c r="H253" s="212"/>
      <c r="I253" s="212"/>
      <c r="J253" s="212"/>
      <c r="K253" s="212"/>
      <c r="L253" s="212"/>
      <c r="M253" s="212"/>
      <c r="N253" s="212"/>
      <c r="O253" s="12"/>
      <c r="P253" s="12"/>
      <c r="Q253" s="211"/>
    </row>
    <row r="254" spans="4:17">
      <c r="D254" s="12"/>
      <c r="E254" s="215"/>
      <c r="F254" s="212"/>
      <c r="G254" s="212"/>
      <c r="H254" s="212"/>
      <c r="I254" s="212"/>
      <c r="J254" s="212"/>
      <c r="K254" s="212"/>
      <c r="L254" s="212"/>
      <c r="M254" s="212"/>
      <c r="N254" s="212"/>
      <c r="O254" s="12"/>
      <c r="P254" s="12"/>
      <c r="Q254" s="211"/>
    </row>
    <row r="255" spans="4:17">
      <c r="D255" s="12"/>
      <c r="E255" s="215"/>
      <c r="F255" s="212"/>
      <c r="G255" s="212"/>
      <c r="H255" s="212"/>
      <c r="I255" s="212"/>
      <c r="J255" s="212"/>
      <c r="K255" s="212"/>
      <c r="L255" s="212"/>
      <c r="M255" s="212"/>
      <c r="N255" s="212"/>
      <c r="O255" s="12"/>
      <c r="P255" s="12"/>
      <c r="Q255" s="211"/>
    </row>
    <row r="256" spans="4:17">
      <c r="D256" s="12"/>
      <c r="E256" s="215"/>
      <c r="F256" s="212"/>
      <c r="G256" s="212"/>
      <c r="H256" s="212"/>
      <c r="I256" s="212"/>
      <c r="J256" s="212"/>
      <c r="K256" s="212"/>
      <c r="L256" s="212"/>
      <c r="M256" s="212"/>
      <c r="N256" s="212"/>
      <c r="O256" s="12"/>
      <c r="P256" s="12"/>
      <c r="Q256" s="211"/>
    </row>
    <row r="257" spans="4:17">
      <c r="D257" s="12"/>
      <c r="E257" s="215"/>
      <c r="F257" s="212"/>
      <c r="G257" s="212"/>
      <c r="H257" s="212"/>
      <c r="I257" s="212"/>
      <c r="J257" s="212"/>
      <c r="K257" s="212"/>
      <c r="L257" s="212"/>
      <c r="M257" s="212"/>
      <c r="N257" s="212"/>
      <c r="O257" s="12"/>
      <c r="P257" s="12"/>
      <c r="Q257" s="211"/>
    </row>
    <row r="258" spans="4:17">
      <c r="D258" s="12"/>
      <c r="E258" s="215"/>
      <c r="F258" s="212"/>
      <c r="G258" s="212"/>
      <c r="H258" s="212"/>
      <c r="I258" s="212"/>
      <c r="J258" s="212"/>
      <c r="K258" s="212"/>
      <c r="L258" s="212"/>
      <c r="M258" s="212"/>
      <c r="N258" s="212"/>
      <c r="O258" s="12"/>
      <c r="P258" s="12"/>
      <c r="Q258" s="211"/>
    </row>
    <row r="259" spans="4:17">
      <c r="D259" s="12"/>
      <c r="E259" s="215"/>
      <c r="F259" s="212"/>
      <c r="G259" s="212"/>
      <c r="H259" s="212"/>
      <c r="I259" s="212"/>
      <c r="J259" s="212"/>
      <c r="K259" s="212"/>
      <c r="L259" s="212"/>
      <c r="M259" s="212"/>
      <c r="N259" s="212"/>
      <c r="O259" s="12"/>
      <c r="P259" s="12"/>
      <c r="Q259" s="211"/>
    </row>
    <row r="260" spans="4:17">
      <c r="D260" s="12"/>
      <c r="E260" s="215"/>
      <c r="F260" s="212"/>
      <c r="G260" s="212"/>
      <c r="H260" s="212"/>
      <c r="I260" s="212"/>
      <c r="J260" s="212"/>
      <c r="K260" s="212"/>
      <c r="L260" s="212"/>
      <c r="M260" s="212"/>
      <c r="N260" s="212"/>
      <c r="O260" s="12"/>
      <c r="P260" s="12"/>
      <c r="Q260" s="211"/>
    </row>
    <row r="261" spans="4:17">
      <c r="D261" s="12"/>
      <c r="E261" s="215"/>
      <c r="F261" s="212"/>
      <c r="G261" s="212"/>
      <c r="H261" s="212"/>
      <c r="I261" s="212"/>
      <c r="J261" s="212"/>
      <c r="K261" s="212"/>
      <c r="L261" s="212"/>
      <c r="M261" s="212"/>
      <c r="N261" s="212"/>
      <c r="O261" s="12"/>
      <c r="P261" s="12"/>
      <c r="Q261" s="211"/>
    </row>
    <row r="262" spans="4:17">
      <c r="D262" s="12"/>
      <c r="E262" s="215"/>
      <c r="F262" s="212"/>
      <c r="G262" s="212"/>
      <c r="H262" s="212"/>
      <c r="I262" s="212"/>
      <c r="J262" s="212"/>
      <c r="K262" s="212"/>
      <c r="L262" s="212"/>
      <c r="M262" s="212"/>
      <c r="N262" s="212"/>
      <c r="O262" s="12"/>
      <c r="P262" s="12"/>
      <c r="Q262" s="211"/>
    </row>
    <row r="263" spans="4:17">
      <c r="D263" s="12"/>
      <c r="E263" s="215"/>
      <c r="F263" s="212"/>
      <c r="G263" s="212"/>
      <c r="H263" s="212"/>
      <c r="I263" s="212"/>
      <c r="J263" s="212"/>
      <c r="K263" s="212"/>
      <c r="L263" s="212"/>
      <c r="M263" s="212"/>
      <c r="N263" s="212"/>
      <c r="O263" s="12"/>
      <c r="P263" s="12"/>
      <c r="Q263" s="211"/>
    </row>
    <row r="264" spans="4:17">
      <c r="D264" s="12"/>
      <c r="E264" s="215"/>
      <c r="F264" s="212"/>
      <c r="G264" s="212"/>
      <c r="H264" s="212"/>
      <c r="I264" s="212"/>
      <c r="J264" s="212"/>
      <c r="K264" s="212"/>
      <c r="L264" s="212"/>
      <c r="M264" s="212"/>
      <c r="N264" s="212"/>
      <c r="O264" s="12"/>
      <c r="P264" s="12"/>
      <c r="Q264" s="211"/>
    </row>
    <row r="265" spans="4:17">
      <c r="D265" s="12"/>
      <c r="E265" s="215"/>
      <c r="F265" s="212"/>
      <c r="G265" s="212"/>
      <c r="H265" s="212"/>
      <c r="I265" s="212"/>
      <c r="J265" s="212"/>
      <c r="K265" s="212"/>
      <c r="L265" s="212"/>
      <c r="M265" s="212"/>
      <c r="N265" s="212"/>
      <c r="O265" s="12"/>
      <c r="P265" s="12"/>
      <c r="Q265" s="211"/>
    </row>
    <row r="266" spans="4:17">
      <c r="D266" s="12"/>
      <c r="E266" s="215"/>
      <c r="F266" s="212"/>
      <c r="G266" s="212"/>
      <c r="H266" s="212"/>
      <c r="I266" s="212"/>
      <c r="J266" s="212"/>
      <c r="K266" s="212"/>
      <c r="L266" s="212"/>
      <c r="M266" s="212"/>
      <c r="N266" s="212"/>
      <c r="O266" s="12"/>
      <c r="P266" s="12"/>
      <c r="Q266" s="211"/>
    </row>
    <row r="267" spans="4:17">
      <c r="D267" s="12"/>
      <c r="E267" s="215"/>
      <c r="F267" s="212"/>
      <c r="G267" s="212"/>
      <c r="H267" s="212"/>
      <c r="I267" s="212"/>
      <c r="J267" s="212"/>
      <c r="K267" s="212"/>
      <c r="L267" s="212"/>
      <c r="M267" s="212"/>
      <c r="N267" s="212"/>
      <c r="O267" s="12"/>
      <c r="P267" s="12"/>
      <c r="Q267" s="211"/>
    </row>
    <row r="268" spans="4:17">
      <c r="D268" s="12"/>
      <c r="E268" s="215"/>
      <c r="F268" s="212"/>
      <c r="G268" s="212"/>
      <c r="H268" s="212"/>
      <c r="I268" s="212"/>
      <c r="J268" s="212"/>
      <c r="K268" s="212"/>
      <c r="L268" s="212"/>
      <c r="M268" s="212"/>
      <c r="N268" s="212"/>
      <c r="O268" s="12"/>
      <c r="P268" s="12"/>
      <c r="Q268" s="211"/>
    </row>
    <row r="269" spans="4:17">
      <c r="D269" s="12"/>
      <c r="E269" s="215"/>
      <c r="F269" s="212"/>
      <c r="G269" s="212"/>
      <c r="H269" s="212"/>
      <c r="I269" s="212"/>
      <c r="J269" s="212"/>
      <c r="K269" s="212"/>
      <c r="L269" s="212"/>
      <c r="M269" s="212"/>
      <c r="N269" s="212"/>
      <c r="O269" s="12"/>
      <c r="P269" s="12"/>
      <c r="Q269" s="211"/>
    </row>
    <row r="270" spans="4:17">
      <c r="D270" s="12"/>
      <c r="E270" s="215"/>
      <c r="F270" s="212"/>
      <c r="G270" s="212"/>
      <c r="H270" s="212"/>
      <c r="I270" s="212"/>
      <c r="J270" s="212"/>
      <c r="K270" s="212"/>
      <c r="L270" s="212"/>
      <c r="M270" s="212"/>
      <c r="N270" s="212"/>
      <c r="O270" s="12"/>
      <c r="P270" s="12"/>
      <c r="Q270" s="211"/>
    </row>
    <row r="271" spans="4:17">
      <c r="D271" s="12"/>
      <c r="E271" s="215"/>
      <c r="F271" s="212"/>
      <c r="G271" s="212"/>
      <c r="H271" s="212"/>
      <c r="I271" s="212"/>
      <c r="J271" s="212"/>
      <c r="K271" s="212"/>
      <c r="L271" s="212"/>
      <c r="M271" s="212"/>
      <c r="N271" s="212"/>
      <c r="O271" s="12"/>
      <c r="P271" s="12"/>
      <c r="Q271" s="211"/>
    </row>
    <row r="272" spans="4:17">
      <c r="D272" s="12"/>
      <c r="E272" s="215"/>
      <c r="F272" s="212"/>
      <c r="G272" s="212"/>
      <c r="H272" s="212"/>
      <c r="I272" s="212"/>
      <c r="J272" s="212"/>
      <c r="K272" s="212"/>
      <c r="L272" s="212"/>
      <c r="M272" s="212"/>
      <c r="N272" s="212"/>
      <c r="O272" s="12"/>
      <c r="P272" s="12"/>
      <c r="Q272" s="211"/>
    </row>
    <row r="273" spans="4:17">
      <c r="D273" s="12"/>
      <c r="E273" s="215"/>
      <c r="F273" s="212"/>
      <c r="G273" s="212"/>
      <c r="H273" s="212"/>
      <c r="I273" s="212"/>
      <c r="J273" s="212"/>
      <c r="K273" s="212"/>
      <c r="L273" s="212"/>
      <c r="M273" s="212"/>
      <c r="N273" s="212"/>
      <c r="O273" s="12"/>
      <c r="P273" s="12"/>
      <c r="Q273" s="211"/>
    </row>
    <row r="274" spans="4:17">
      <c r="D274" s="12"/>
      <c r="E274" s="215"/>
      <c r="F274" s="212"/>
      <c r="G274" s="212"/>
      <c r="H274" s="212"/>
      <c r="I274" s="212"/>
      <c r="J274" s="212"/>
      <c r="K274" s="212"/>
      <c r="L274" s="212"/>
      <c r="M274" s="212"/>
      <c r="N274" s="212"/>
      <c r="O274" s="12"/>
      <c r="P274" s="12"/>
      <c r="Q274" s="211"/>
    </row>
    <row r="275" spans="4:17">
      <c r="D275" s="12"/>
      <c r="E275" s="215"/>
      <c r="F275" s="212"/>
      <c r="G275" s="212"/>
      <c r="H275" s="212"/>
      <c r="I275" s="212"/>
      <c r="J275" s="212"/>
      <c r="K275" s="212"/>
      <c r="L275" s="212"/>
      <c r="M275" s="212"/>
      <c r="N275" s="212"/>
      <c r="O275" s="12"/>
      <c r="P275" s="12"/>
      <c r="Q275" s="211"/>
    </row>
    <row r="276" spans="4:17">
      <c r="D276" s="12"/>
      <c r="E276" s="215"/>
      <c r="F276" s="212"/>
      <c r="G276" s="212"/>
      <c r="H276" s="212"/>
      <c r="I276" s="212"/>
      <c r="J276" s="212"/>
      <c r="K276" s="212"/>
      <c r="L276" s="212"/>
      <c r="M276" s="212"/>
      <c r="N276" s="212"/>
      <c r="O276" s="12"/>
      <c r="P276" s="12"/>
      <c r="Q276" s="211"/>
    </row>
    <row r="277" spans="4:17">
      <c r="D277" s="12"/>
      <c r="E277" s="215"/>
      <c r="F277" s="212"/>
      <c r="G277" s="212"/>
      <c r="H277" s="212"/>
      <c r="I277" s="212"/>
      <c r="J277" s="212"/>
      <c r="K277" s="212"/>
      <c r="L277" s="212"/>
      <c r="M277" s="212"/>
      <c r="N277" s="212"/>
      <c r="O277" s="12"/>
      <c r="P277" s="12"/>
      <c r="Q277" s="211"/>
    </row>
    <row r="278" spans="4:17">
      <c r="D278" s="12"/>
      <c r="E278" s="215"/>
      <c r="F278" s="212"/>
      <c r="G278" s="212"/>
      <c r="H278" s="212"/>
      <c r="I278" s="212"/>
      <c r="J278" s="212"/>
      <c r="K278" s="212"/>
      <c r="L278" s="212"/>
      <c r="M278" s="212"/>
      <c r="N278" s="212"/>
      <c r="O278" s="12"/>
      <c r="P278" s="12"/>
      <c r="Q278" s="211"/>
    </row>
    <row r="279" spans="4:17">
      <c r="D279" s="12"/>
      <c r="E279" s="215"/>
      <c r="F279" s="212"/>
      <c r="G279" s="212"/>
      <c r="H279" s="212"/>
      <c r="I279" s="212"/>
      <c r="J279" s="212"/>
      <c r="K279" s="212"/>
      <c r="L279" s="212"/>
      <c r="M279" s="212"/>
      <c r="N279" s="212"/>
      <c r="O279" s="12"/>
      <c r="P279" s="12"/>
      <c r="Q279" s="211"/>
    </row>
    <row r="280" spans="4:17">
      <c r="D280" s="12"/>
      <c r="E280" s="215"/>
      <c r="F280" s="212"/>
      <c r="G280" s="212"/>
      <c r="H280" s="212"/>
      <c r="I280" s="212"/>
      <c r="J280" s="212"/>
      <c r="K280" s="212"/>
      <c r="L280" s="212"/>
      <c r="M280" s="212"/>
      <c r="N280" s="212"/>
      <c r="O280" s="12"/>
      <c r="P280" s="12"/>
      <c r="Q280" s="211"/>
    </row>
    <row r="281" spans="4:17">
      <c r="D281" s="12"/>
      <c r="E281" s="215"/>
      <c r="F281" s="212"/>
      <c r="G281" s="212"/>
      <c r="H281" s="212"/>
      <c r="I281" s="212"/>
      <c r="J281" s="212"/>
      <c r="K281" s="212"/>
      <c r="L281" s="212"/>
      <c r="M281" s="212"/>
      <c r="N281" s="212"/>
      <c r="O281" s="12"/>
      <c r="P281" s="12"/>
      <c r="Q281" s="211"/>
    </row>
    <row r="282" spans="4:17">
      <c r="D282" s="12"/>
      <c r="E282" s="215"/>
      <c r="F282" s="212"/>
      <c r="G282" s="212"/>
      <c r="H282" s="212"/>
      <c r="I282" s="212"/>
      <c r="J282" s="212"/>
      <c r="K282" s="212"/>
      <c r="L282" s="212"/>
      <c r="M282" s="212"/>
      <c r="N282" s="212"/>
      <c r="O282" s="12"/>
      <c r="P282" s="12"/>
      <c r="Q282" s="211"/>
    </row>
    <row r="283" spans="4:17">
      <c r="D283" s="12"/>
      <c r="E283" s="215"/>
      <c r="F283" s="212"/>
      <c r="G283" s="212"/>
      <c r="H283" s="212"/>
      <c r="I283" s="212"/>
      <c r="J283" s="212"/>
      <c r="K283" s="212"/>
      <c r="L283" s="212"/>
      <c r="M283" s="212"/>
      <c r="N283" s="212"/>
      <c r="O283" s="12"/>
      <c r="P283" s="12"/>
      <c r="Q283" s="211"/>
    </row>
    <row r="284" spans="4:17">
      <c r="D284" s="12"/>
      <c r="E284" s="215"/>
      <c r="F284" s="212"/>
      <c r="G284" s="212"/>
      <c r="H284" s="212"/>
      <c r="I284" s="212"/>
      <c r="J284" s="212"/>
      <c r="K284" s="212"/>
      <c r="L284" s="212"/>
      <c r="M284" s="212"/>
      <c r="N284" s="212"/>
      <c r="O284" s="12"/>
      <c r="P284" s="12"/>
      <c r="Q284" s="211"/>
    </row>
    <row r="285" spans="4:17">
      <c r="D285" s="12"/>
      <c r="E285" s="215"/>
      <c r="F285" s="212"/>
      <c r="G285" s="212"/>
      <c r="H285" s="212"/>
      <c r="I285" s="212"/>
      <c r="J285" s="212"/>
      <c r="K285" s="212"/>
      <c r="L285" s="212"/>
      <c r="M285" s="212"/>
      <c r="N285" s="212"/>
      <c r="O285" s="12"/>
      <c r="P285" s="12"/>
      <c r="Q285" s="211"/>
    </row>
    <row r="286" spans="4:17">
      <c r="D286" s="12"/>
      <c r="E286" s="215"/>
      <c r="F286" s="212"/>
      <c r="G286" s="212"/>
      <c r="H286" s="212"/>
      <c r="I286" s="212"/>
      <c r="J286" s="212"/>
      <c r="K286" s="212"/>
      <c r="L286" s="212"/>
      <c r="M286" s="212"/>
      <c r="N286" s="212"/>
      <c r="O286" s="12"/>
      <c r="P286" s="12"/>
      <c r="Q286" s="211"/>
    </row>
    <row r="287" spans="4:17">
      <c r="D287" s="12"/>
      <c r="E287" s="215"/>
      <c r="F287" s="212"/>
      <c r="G287" s="212"/>
      <c r="H287" s="212"/>
      <c r="I287" s="212"/>
      <c r="J287" s="212"/>
      <c r="K287" s="212"/>
      <c r="L287" s="212"/>
      <c r="M287" s="212"/>
      <c r="N287" s="212"/>
      <c r="O287" s="12"/>
      <c r="P287" s="12"/>
      <c r="Q287" s="211"/>
    </row>
    <row r="288" spans="4:17">
      <c r="D288" s="12"/>
      <c r="E288" s="215"/>
      <c r="F288" s="212"/>
      <c r="G288" s="212"/>
      <c r="H288" s="212"/>
      <c r="I288" s="212"/>
      <c r="J288" s="212"/>
      <c r="K288" s="212"/>
      <c r="L288" s="212"/>
      <c r="M288" s="212"/>
      <c r="N288" s="212"/>
      <c r="O288" s="12"/>
      <c r="P288" s="12"/>
      <c r="Q288" s="211"/>
    </row>
    <row r="289" spans="4:17">
      <c r="D289" s="12"/>
      <c r="E289" s="215"/>
      <c r="F289" s="212"/>
      <c r="G289" s="212"/>
      <c r="H289" s="212"/>
      <c r="I289" s="212"/>
      <c r="J289" s="212"/>
      <c r="K289" s="212"/>
      <c r="L289" s="212"/>
      <c r="M289" s="212"/>
      <c r="N289" s="212"/>
      <c r="O289" s="12"/>
      <c r="P289" s="12"/>
      <c r="Q289" s="211"/>
    </row>
    <row r="290" spans="4:17">
      <c r="D290" s="12"/>
      <c r="E290" s="215"/>
      <c r="F290" s="212"/>
      <c r="G290" s="212"/>
      <c r="H290" s="212"/>
      <c r="I290" s="212"/>
      <c r="J290" s="212"/>
      <c r="K290" s="212"/>
      <c r="L290" s="212"/>
      <c r="M290" s="212"/>
      <c r="N290" s="212"/>
      <c r="O290" s="12"/>
      <c r="P290" s="12"/>
      <c r="Q290" s="211"/>
    </row>
    <row r="291" spans="4:17">
      <c r="D291" s="12"/>
      <c r="E291" s="215"/>
      <c r="F291" s="212"/>
      <c r="G291" s="212"/>
      <c r="H291" s="212"/>
      <c r="I291" s="212"/>
      <c r="J291" s="212"/>
      <c r="K291" s="212"/>
      <c r="L291" s="212"/>
      <c r="M291" s="212"/>
      <c r="N291" s="212"/>
      <c r="O291" s="12"/>
      <c r="P291" s="12"/>
      <c r="Q291" s="211"/>
    </row>
    <row r="292" spans="4:17">
      <c r="D292" s="12"/>
      <c r="E292" s="215"/>
      <c r="F292" s="212"/>
      <c r="G292" s="212"/>
      <c r="H292" s="212"/>
      <c r="I292" s="212"/>
      <c r="J292" s="212"/>
      <c r="K292" s="212"/>
      <c r="L292" s="212"/>
      <c r="M292" s="212"/>
      <c r="N292" s="212"/>
      <c r="O292" s="12"/>
      <c r="P292" s="12"/>
      <c r="Q292" s="211"/>
    </row>
    <row r="293" spans="4:17">
      <c r="D293" s="12"/>
      <c r="E293" s="215"/>
      <c r="F293" s="212"/>
      <c r="G293" s="212"/>
      <c r="H293" s="212"/>
      <c r="I293" s="212"/>
      <c r="J293" s="212"/>
      <c r="K293" s="212"/>
      <c r="L293" s="212"/>
      <c r="M293" s="212"/>
      <c r="N293" s="212"/>
      <c r="O293" s="12"/>
      <c r="P293" s="12"/>
      <c r="Q293" s="211"/>
    </row>
    <row r="294" spans="4:17">
      <c r="D294" s="12"/>
      <c r="E294" s="215"/>
      <c r="F294" s="212"/>
      <c r="G294" s="212"/>
      <c r="H294" s="212"/>
      <c r="I294" s="212"/>
      <c r="J294" s="212"/>
      <c r="K294" s="212"/>
      <c r="L294" s="212"/>
      <c r="M294" s="212"/>
      <c r="N294" s="212"/>
      <c r="O294" s="12"/>
      <c r="P294" s="12"/>
      <c r="Q294" s="211"/>
    </row>
    <row r="295" spans="4:17">
      <c r="D295" s="12"/>
      <c r="E295" s="215"/>
      <c r="F295" s="212"/>
      <c r="G295" s="212"/>
      <c r="H295" s="212"/>
      <c r="I295" s="212"/>
      <c r="J295" s="212"/>
      <c r="K295" s="212"/>
      <c r="L295" s="212"/>
      <c r="M295" s="212"/>
      <c r="N295" s="212"/>
      <c r="O295" s="12"/>
      <c r="P295" s="12"/>
      <c r="Q295" s="211"/>
    </row>
    <row r="296" spans="4:17">
      <c r="D296" s="12"/>
      <c r="E296" s="215"/>
      <c r="F296" s="212"/>
      <c r="G296" s="212"/>
      <c r="H296" s="212"/>
      <c r="I296" s="212"/>
      <c r="J296" s="212"/>
      <c r="K296" s="212"/>
      <c r="L296" s="212"/>
      <c r="M296" s="212"/>
      <c r="N296" s="212"/>
      <c r="O296" s="12"/>
      <c r="P296" s="12"/>
      <c r="Q296" s="211"/>
    </row>
    <row r="297" spans="4:17">
      <c r="D297" s="12"/>
      <c r="E297" s="215"/>
      <c r="F297" s="212"/>
      <c r="G297" s="212"/>
      <c r="H297" s="212"/>
      <c r="I297" s="212"/>
      <c r="J297" s="212"/>
      <c r="K297" s="212"/>
      <c r="L297" s="212"/>
      <c r="M297" s="212"/>
      <c r="N297" s="212"/>
      <c r="O297" s="12"/>
      <c r="P297" s="12"/>
      <c r="Q297" s="211"/>
    </row>
    <row r="298" spans="4:17">
      <c r="D298" s="12"/>
      <c r="E298" s="215"/>
      <c r="F298" s="212"/>
      <c r="G298" s="212"/>
      <c r="H298" s="212"/>
      <c r="I298" s="212"/>
      <c r="J298" s="212"/>
      <c r="K298" s="212"/>
      <c r="L298" s="212"/>
      <c r="M298" s="212"/>
      <c r="N298" s="212"/>
      <c r="O298" s="12"/>
      <c r="P298" s="12"/>
      <c r="Q298" s="211"/>
    </row>
    <row r="299" spans="4:17">
      <c r="D299" s="12"/>
      <c r="E299" s="215"/>
      <c r="F299" s="212"/>
      <c r="G299" s="212"/>
      <c r="H299" s="212"/>
      <c r="I299" s="212"/>
      <c r="J299" s="212"/>
      <c r="K299" s="212"/>
      <c r="L299" s="212"/>
      <c r="M299" s="212"/>
      <c r="N299" s="212"/>
      <c r="O299" s="12"/>
      <c r="P299" s="12"/>
      <c r="Q299" s="211"/>
    </row>
    <row r="300" spans="4:17">
      <c r="D300" s="12"/>
      <c r="E300" s="215"/>
      <c r="F300" s="212"/>
      <c r="G300" s="212"/>
      <c r="H300" s="212"/>
      <c r="I300" s="212"/>
      <c r="J300" s="212"/>
      <c r="K300" s="212"/>
      <c r="L300" s="212"/>
      <c r="M300" s="212"/>
      <c r="N300" s="212"/>
      <c r="O300" s="12"/>
      <c r="P300" s="12"/>
      <c r="Q300" s="211"/>
    </row>
    <row r="301" spans="4:17">
      <c r="D301" s="12"/>
      <c r="E301" s="215"/>
      <c r="F301" s="212"/>
      <c r="G301" s="212"/>
      <c r="H301" s="212"/>
      <c r="I301" s="212"/>
      <c r="J301" s="212"/>
      <c r="K301" s="212"/>
      <c r="L301" s="212"/>
      <c r="M301" s="212"/>
      <c r="N301" s="212"/>
      <c r="O301" s="12"/>
      <c r="P301" s="12"/>
      <c r="Q301" s="211"/>
    </row>
    <row r="302" spans="4:17">
      <c r="D302" s="12"/>
      <c r="E302" s="215"/>
      <c r="F302" s="212"/>
      <c r="G302" s="212"/>
      <c r="H302" s="212"/>
      <c r="I302" s="212"/>
      <c r="J302" s="212"/>
      <c r="K302" s="212"/>
      <c r="L302" s="212"/>
      <c r="M302" s="212"/>
      <c r="N302" s="212"/>
      <c r="O302" s="12"/>
      <c r="P302" s="12"/>
      <c r="Q302" s="211"/>
    </row>
    <row r="303" spans="4:17">
      <c r="D303" s="12"/>
      <c r="E303" s="215"/>
      <c r="F303" s="212"/>
      <c r="G303" s="212"/>
      <c r="H303" s="212"/>
      <c r="I303" s="212"/>
      <c r="J303" s="212"/>
      <c r="K303" s="212"/>
      <c r="L303" s="212"/>
      <c r="M303" s="212"/>
      <c r="N303" s="212"/>
      <c r="O303" s="12"/>
      <c r="P303" s="12"/>
      <c r="Q303" s="211"/>
    </row>
    <row r="304" spans="4:17">
      <c r="D304" s="12"/>
      <c r="E304" s="215"/>
      <c r="F304" s="212"/>
      <c r="G304" s="212"/>
      <c r="H304" s="212"/>
      <c r="I304" s="212"/>
      <c r="J304" s="212"/>
      <c r="K304" s="212"/>
      <c r="L304" s="212"/>
      <c r="M304" s="212"/>
      <c r="N304" s="212"/>
      <c r="O304" s="12"/>
      <c r="P304" s="12"/>
      <c r="Q304" s="211"/>
    </row>
    <row r="305" spans="4:17">
      <c r="D305" s="12"/>
      <c r="E305" s="215"/>
      <c r="F305" s="212"/>
      <c r="G305" s="212"/>
      <c r="H305" s="212"/>
      <c r="I305" s="212"/>
      <c r="J305" s="212"/>
      <c r="K305" s="212"/>
      <c r="L305" s="212"/>
      <c r="M305" s="212"/>
      <c r="N305" s="212"/>
      <c r="O305" s="12"/>
      <c r="P305" s="12"/>
      <c r="Q305" s="211"/>
    </row>
    <row r="306" spans="4:17">
      <c r="D306" s="12"/>
      <c r="E306" s="215"/>
      <c r="F306" s="212"/>
      <c r="G306" s="212"/>
      <c r="H306" s="212"/>
      <c r="I306" s="212"/>
      <c r="J306" s="212"/>
      <c r="K306" s="212"/>
      <c r="L306" s="212"/>
      <c r="M306" s="212"/>
      <c r="N306" s="212"/>
      <c r="O306" s="12"/>
      <c r="P306" s="12"/>
      <c r="Q306" s="211"/>
    </row>
    <row r="307" spans="4:17">
      <c r="D307" s="12"/>
      <c r="E307" s="215"/>
      <c r="F307" s="212"/>
      <c r="G307" s="212"/>
      <c r="H307" s="212"/>
      <c r="I307" s="212"/>
      <c r="J307" s="212"/>
      <c r="K307" s="212"/>
      <c r="L307" s="212"/>
      <c r="M307" s="212"/>
      <c r="N307" s="212"/>
      <c r="O307" s="12"/>
      <c r="P307" s="12"/>
      <c r="Q307" s="211"/>
    </row>
    <row r="308" spans="4:17">
      <c r="D308" s="12"/>
      <c r="E308" s="215"/>
      <c r="F308" s="212"/>
      <c r="G308" s="212"/>
      <c r="H308" s="212"/>
      <c r="I308" s="212"/>
      <c r="J308" s="212"/>
      <c r="K308" s="212"/>
      <c r="L308" s="212"/>
      <c r="M308" s="212"/>
      <c r="N308" s="212"/>
      <c r="O308" s="12"/>
      <c r="P308" s="12"/>
      <c r="Q308" s="211"/>
    </row>
    <row r="309" spans="4:17">
      <c r="D309" s="12"/>
      <c r="E309" s="215"/>
      <c r="F309" s="212"/>
      <c r="G309" s="212"/>
      <c r="H309" s="212"/>
      <c r="I309" s="212"/>
      <c r="J309" s="212"/>
      <c r="K309" s="212"/>
      <c r="L309" s="212"/>
      <c r="M309" s="212"/>
      <c r="N309" s="212"/>
      <c r="O309" s="12"/>
      <c r="P309" s="12"/>
      <c r="Q309" s="211"/>
    </row>
    <row r="310" spans="4:17">
      <c r="D310" s="12"/>
      <c r="E310" s="215"/>
      <c r="F310" s="212"/>
      <c r="G310" s="212"/>
      <c r="H310" s="212"/>
      <c r="I310" s="212"/>
      <c r="J310" s="212"/>
      <c r="K310" s="212"/>
      <c r="L310" s="212"/>
      <c r="M310" s="212"/>
      <c r="N310" s="212"/>
      <c r="O310" s="12"/>
      <c r="P310" s="12"/>
      <c r="Q310" s="211"/>
    </row>
    <row r="311" spans="4:17">
      <c r="D311" s="12"/>
      <c r="E311" s="215"/>
      <c r="F311" s="212"/>
      <c r="G311" s="212"/>
      <c r="H311" s="212"/>
      <c r="I311" s="212"/>
      <c r="J311" s="212"/>
      <c r="K311" s="212"/>
      <c r="L311" s="212"/>
      <c r="M311" s="212"/>
      <c r="N311" s="212"/>
      <c r="O311" s="12"/>
      <c r="P311" s="12"/>
      <c r="Q311" s="211"/>
    </row>
    <row r="312" spans="4:17">
      <c r="D312" s="12"/>
      <c r="E312" s="215"/>
      <c r="F312" s="212"/>
      <c r="G312" s="212"/>
      <c r="H312" s="212"/>
      <c r="I312" s="212"/>
      <c r="J312" s="212"/>
      <c r="K312" s="212"/>
      <c r="L312" s="212"/>
      <c r="M312" s="212"/>
      <c r="N312" s="212"/>
      <c r="O312" s="12"/>
      <c r="P312" s="12"/>
      <c r="Q312" s="211"/>
    </row>
    <row r="313" spans="4:17">
      <c r="D313" s="12"/>
      <c r="E313" s="215"/>
      <c r="F313" s="212"/>
      <c r="G313" s="212"/>
      <c r="H313" s="212"/>
      <c r="I313" s="212"/>
      <c r="J313" s="212"/>
      <c r="K313" s="212"/>
      <c r="L313" s="212"/>
      <c r="M313" s="212"/>
      <c r="N313" s="212"/>
      <c r="O313" s="12"/>
      <c r="P313" s="12"/>
      <c r="Q313" s="211"/>
    </row>
    <row r="314" spans="4:17">
      <c r="D314" s="12"/>
      <c r="E314" s="215"/>
      <c r="F314" s="212"/>
      <c r="G314" s="212"/>
      <c r="H314" s="212"/>
      <c r="I314" s="212"/>
      <c r="J314" s="212"/>
      <c r="K314" s="212"/>
      <c r="L314" s="212"/>
      <c r="M314" s="212"/>
      <c r="N314" s="212"/>
      <c r="O314" s="12"/>
      <c r="P314" s="12"/>
      <c r="Q314" s="211"/>
    </row>
    <row r="315" spans="4:17">
      <c r="D315" s="12"/>
      <c r="E315" s="215"/>
      <c r="F315" s="212"/>
      <c r="G315" s="212"/>
      <c r="H315" s="212"/>
      <c r="I315" s="212"/>
      <c r="J315" s="212"/>
      <c r="K315" s="212"/>
      <c r="L315" s="212"/>
      <c r="M315" s="212"/>
      <c r="N315" s="212"/>
      <c r="O315" s="12"/>
      <c r="P315" s="12"/>
      <c r="Q315" s="211"/>
    </row>
    <row r="316" spans="4:17">
      <c r="D316" s="12"/>
      <c r="E316" s="215"/>
      <c r="F316" s="212"/>
      <c r="G316" s="212"/>
      <c r="H316" s="212"/>
      <c r="I316" s="212"/>
      <c r="J316" s="212"/>
      <c r="K316" s="212"/>
      <c r="L316" s="212"/>
      <c r="M316" s="212"/>
      <c r="N316" s="212"/>
      <c r="O316" s="12"/>
      <c r="P316" s="12"/>
      <c r="Q316" s="211"/>
    </row>
    <row r="317" spans="4:17">
      <c r="D317" s="12"/>
      <c r="E317" s="215"/>
      <c r="F317" s="212"/>
      <c r="G317" s="212"/>
      <c r="H317" s="212"/>
      <c r="I317" s="212"/>
      <c r="J317" s="212"/>
      <c r="K317" s="212"/>
      <c r="L317" s="212"/>
      <c r="M317" s="212"/>
      <c r="N317" s="212"/>
      <c r="O317" s="12"/>
      <c r="P317" s="12"/>
      <c r="Q317" s="211"/>
    </row>
    <row r="318" spans="4:17">
      <c r="D318" s="12"/>
      <c r="E318" s="215"/>
      <c r="F318" s="212"/>
      <c r="G318" s="212"/>
      <c r="H318" s="212"/>
      <c r="I318" s="212"/>
      <c r="J318" s="212"/>
      <c r="K318" s="212"/>
      <c r="L318" s="212"/>
      <c r="M318" s="212"/>
      <c r="N318" s="212"/>
      <c r="O318" s="12"/>
      <c r="P318" s="12"/>
      <c r="Q318" s="211"/>
    </row>
    <row r="319" spans="4:17">
      <c r="D319" s="12"/>
      <c r="E319" s="215"/>
      <c r="F319" s="212"/>
      <c r="G319" s="212"/>
      <c r="H319" s="212"/>
      <c r="I319" s="212"/>
      <c r="J319" s="212"/>
      <c r="K319" s="212"/>
      <c r="L319" s="212"/>
      <c r="M319" s="212"/>
      <c r="N319" s="212"/>
      <c r="O319" s="12"/>
      <c r="P319" s="12"/>
      <c r="Q319" s="211"/>
    </row>
    <row r="320" spans="4:17">
      <c r="D320" s="12"/>
      <c r="E320" s="215"/>
      <c r="F320" s="212"/>
      <c r="G320" s="212"/>
      <c r="H320" s="212"/>
      <c r="I320" s="212"/>
      <c r="J320" s="212"/>
      <c r="K320" s="212"/>
      <c r="L320" s="212"/>
      <c r="M320" s="212"/>
      <c r="N320" s="212"/>
      <c r="O320" s="12"/>
      <c r="P320" s="12"/>
      <c r="Q320" s="211"/>
    </row>
    <row r="321" spans="4:17">
      <c r="D321" s="12"/>
      <c r="E321" s="215"/>
      <c r="F321" s="212"/>
      <c r="G321" s="212"/>
      <c r="H321" s="212"/>
      <c r="I321" s="212"/>
      <c r="J321" s="212"/>
      <c r="K321" s="212"/>
      <c r="L321" s="212"/>
      <c r="M321" s="212"/>
      <c r="N321" s="212"/>
      <c r="O321" s="12"/>
      <c r="P321" s="12"/>
      <c r="Q321" s="211"/>
    </row>
    <row r="322" spans="4:17">
      <c r="D322" s="12"/>
      <c r="E322" s="215"/>
      <c r="F322" s="212"/>
      <c r="G322" s="212"/>
      <c r="H322" s="212"/>
      <c r="I322" s="212"/>
      <c r="J322" s="212"/>
      <c r="K322" s="212"/>
      <c r="L322" s="212"/>
      <c r="M322" s="212"/>
      <c r="N322" s="212"/>
      <c r="O322" s="12"/>
      <c r="P322" s="12"/>
      <c r="Q322" s="211"/>
    </row>
  </sheetData>
  <mergeCells count="32">
    <mergeCell ref="B69:C69"/>
    <mergeCell ref="E5:F5"/>
    <mergeCell ref="E7:F7"/>
    <mergeCell ref="A11:Q11"/>
    <mergeCell ref="A16:C16"/>
    <mergeCell ref="B17:C17"/>
    <mergeCell ref="A41:C41"/>
    <mergeCell ref="B42:C42"/>
    <mergeCell ref="B43:C43"/>
    <mergeCell ref="B47:C47"/>
    <mergeCell ref="A53:C53"/>
    <mergeCell ref="B54:C54"/>
    <mergeCell ref="B147:C147"/>
    <mergeCell ref="A78:C78"/>
    <mergeCell ref="B94:C94"/>
    <mergeCell ref="B104:C104"/>
    <mergeCell ref="B111:C111"/>
    <mergeCell ref="B116:C116"/>
    <mergeCell ref="B118:C118"/>
    <mergeCell ref="B124:C124"/>
    <mergeCell ref="B126:C126"/>
    <mergeCell ref="B131:C131"/>
    <mergeCell ref="B133:C133"/>
    <mergeCell ref="B139:C139"/>
    <mergeCell ref="F196:Q196"/>
    <mergeCell ref="F197:Q197"/>
    <mergeCell ref="B155:C155"/>
    <mergeCell ref="B166:C166"/>
    <mergeCell ref="A182:Q182"/>
    <mergeCell ref="A184:Q184"/>
    <mergeCell ref="A185:Q185"/>
    <mergeCell ref="F195:Q195"/>
  </mergeCells>
  <pageMargins left="0.11811023622047245" right="0.11811023622047245" top="0.78740157480314965" bottom="0.78740157480314965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REALIZAÇÃO FUNDO RESERVA</vt:lpstr>
      <vt:lpstr>REALIZAÇÃO FUNDO CONT.</vt:lpstr>
      <vt:lpstr>REND. APLIC.RESERVA</vt:lpstr>
      <vt:lpstr>CG 05.2018 </vt:lpstr>
      <vt:lpstr>BASE</vt:lpstr>
      <vt:lpstr>BASE!Area_de_impressao</vt:lpstr>
      <vt:lpstr>'CG 05.2018 '!Area_de_impressao</vt:lpstr>
      <vt:lpstr>BASE!Titulos_de_impressao</vt:lpstr>
      <vt:lpstr>'CG 05.2018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dos Santos</dc:creator>
  <cp:lastModifiedBy>POIESIS</cp:lastModifiedBy>
  <cp:lastPrinted>2023-03-14T23:05:26Z</cp:lastPrinted>
  <dcterms:created xsi:type="dcterms:W3CDTF">2011-12-28T14:10:56Z</dcterms:created>
  <dcterms:modified xsi:type="dcterms:W3CDTF">2023-03-14T23:06:48Z</dcterms:modified>
</cp:coreProperties>
</file>